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tte\OneDrive\Desktop\Thesis\Thesis_Code\food_mask\"/>
    </mc:Choice>
  </mc:AlternateContent>
  <xr:revisionPtr revIDLastSave="0" documentId="13_ncr:1_{A632FB23-33E5-4E76-8CD1-4ABB655211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_Results" sheetId="8" r:id="rId1"/>
    <sheet name="Config_1" sheetId="1" r:id="rId2"/>
    <sheet name="Config_2" sheetId="4" r:id="rId3"/>
    <sheet name="Config_3" sheetId="5" r:id="rId4"/>
    <sheet name="CoinPixels_Config1" sheetId="3" r:id="rId5"/>
    <sheet name="CoinPixels_Config2" sheetId="6" r:id="rId6"/>
    <sheet name="CoinPixels_Config3" sheetId="7" r:id="rId7"/>
    <sheet name="ConfigSheet" sheetId="2" r:id="rId8"/>
  </sheets>
  <definedNames>
    <definedName name="_xlnm._FilterDatabase" localSheetId="1" hidden="1">Config_1!$C$1:$C$866</definedName>
    <definedName name="_xlnm._FilterDatabase" localSheetId="2" hidden="1">Config_2!$C$1:$C$1066</definedName>
    <definedName name="_xlnm._FilterDatabase" localSheetId="3" hidden="1">Config_3!$C$1:$C$1066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6" i="8" l="1"/>
  <c r="O16" i="8"/>
  <c r="N16" i="8"/>
  <c r="W1066" i="4"/>
  <c r="X1066" i="4" s="1"/>
  <c r="W1065" i="4"/>
  <c r="X1065" i="4" s="1"/>
  <c r="W1064" i="4"/>
  <c r="X1064" i="4" s="1"/>
  <c r="W1063" i="4"/>
  <c r="X1063" i="4" s="1"/>
  <c r="W1062" i="4"/>
  <c r="X1062" i="4" s="1"/>
  <c r="W1061" i="4"/>
  <c r="X1061" i="4" s="1"/>
  <c r="W1060" i="4"/>
  <c r="X1060" i="4" s="1"/>
  <c r="W1059" i="4"/>
  <c r="X1059" i="4" s="1"/>
  <c r="W1058" i="4"/>
  <c r="X1058" i="4" s="1"/>
  <c r="W1057" i="4"/>
  <c r="X1057" i="4" s="1"/>
  <c r="W1056" i="4"/>
  <c r="X1056" i="4" s="1"/>
  <c r="W1055" i="4"/>
  <c r="X1055" i="4" s="1"/>
  <c r="W1054" i="4"/>
  <c r="X1054" i="4" s="1"/>
  <c r="W1053" i="4"/>
  <c r="X1053" i="4" s="1"/>
  <c r="W1052" i="4"/>
  <c r="X1052" i="4" s="1"/>
  <c r="W1051" i="4"/>
  <c r="X1051" i="4" s="1"/>
  <c r="W1050" i="4"/>
  <c r="X1050" i="4" s="1"/>
  <c r="W1049" i="4"/>
  <c r="X1049" i="4" s="1"/>
  <c r="W1048" i="4"/>
  <c r="X1048" i="4" s="1"/>
  <c r="W1047" i="4"/>
  <c r="X1047" i="4" s="1"/>
  <c r="W1046" i="4"/>
  <c r="X1046" i="4" s="1"/>
  <c r="W1045" i="4"/>
  <c r="X1045" i="4" s="1"/>
  <c r="W1044" i="4"/>
  <c r="X1044" i="4" s="1"/>
  <c r="W1043" i="4"/>
  <c r="X1043" i="4" s="1"/>
  <c r="W1042" i="4"/>
  <c r="X1042" i="4" s="1"/>
  <c r="W1041" i="4"/>
  <c r="X1041" i="4" s="1"/>
  <c r="W1040" i="4"/>
  <c r="X1040" i="4" s="1"/>
  <c r="W1039" i="4"/>
  <c r="X1039" i="4" s="1"/>
  <c r="W1038" i="4"/>
  <c r="X1038" i="4" s="1"/>
  <c r="W1037" i="4"/>
  <c r="X1037" i="4" s="1"/>
  <c r="W1036" i="4"/>
  <c r="X1036" i="4" s="1"/>
  <c r="W1035" i="4"/>
  <c r="X1035" i="4" s="1"/>
  <c r="W1034" i="4"/>
  <c r="X1034" i="4" s="1"/>
  <c r="W1033" i="4"/>
  <c r="X1033" i="4" s="1"/>
  <c r="W1032" i="4"/>
  <c r="X1032" i="4" s="1"/>
  <c r="W1031" i="4"/>
  <c r="X1031" i="4" s="1"/>
  <c r="W1030" i="4"/>
  <c r="X1030" i="4" s="1"/>
  <c r="W1029" i="4"/>
  <c r="X1029" i="4" s="1"/>
  <c r="W1028" i="4"/>
  <c r="X1028" i="4" s="1"/>
  <c r="W1027" i="4"/>
  <c r="X1027" i="4" s="1"/>
  <c r="W1026" i="4"/>
  <c r="X1026" i="4" s="1"/>
  <c r="W1025" i="4"/>
  <c r="X1025" i="4" s="1"/>
  <c r="W1024" i="4"/>
  <c r="X1024" i="4" s="1"/>
  <c r="W1023" i="4"/>
  <c r="X1023" i="4" s="1"/>
  <c r="W1022" i="4"/>
  <c r="X1022" i="4" s="1"/>
  <c r="W1021" i="4"/>
  <c r="X1021" i="4" s="1"/>
  <c r="W1020" i="4"/>
  <c r="X1020" i="4" s="1"/>
  <c r="W1019" i="4"/>
  <c r="X1019" i="4" s="1"/>
  <c r="W1018" i="4"/>
  <c r="X1018" i="4" s="1"/>
  <c r="W1017" i="4"/>
  <c r="X1017" i="4" s="1"/>
  <c r="W1016" i="4"/>
  <c r="X1016" i="4" s="1"/>
  <c r="W1015" i="4"/>
  <c r="X1015" i="4" s="1"/>
  <c r="W1014" i="4"/>
  <c r="X1014" i="4" s="1"/>
  <c r="W1013" i="4"/>
  <c r="X1013" i="4" s="1"/>
  <c r="W1012" i="4"/>
  <c r="X1012" i="4" s="1"/>
  <c r="W1011" i="4"/>
  <c r="X1011" i="4" s="1"/>
  <c r="W1010" i="4"/>
  <c r="X1010" i="4" s="1"/>
  <c r="W1009" i="4"/>
  <c r="X1009" i="4" s="1"/>
  <c r="W1008" i="4"/>
  <c r="X1008" i="4" s="1"/>
  <c r="W1007" i="4"/>
  <c r="X1007" i="4" s="1"/>
  <c r="W1006" i="4"/>
  <c r="X1006" i="4" s="1"/>
  <c r="W1005" i="4"/>
  <c r="X1005" i="4" s="1"/>
  <c r="W1004" i="4"/>
  <c r="X1004" i="4" s="1"/>
  <c r="W1003" i="4"/>
  <c r="X1003" i="4" s="1"/>
  <c r="W1002" i="4"/>
  <c r="X1002" i="4" s="1"/>
  <c r="W1001" i="4"/>
  <c r="X1001" i="4" s="1"/>
  <c r="W1000" i="4"/>
  <c r="X1000" i="4" s="1"/>
  <c r="W999" i="4"/>
  <c r="X999" i="4" s="1"/>
  <c r="W998" i="4"/>
  <c r="X998" i="4" s="1"/>
  <c r="W997" i="4"/>
  <c r="X997" i="4" s="1"/>
  <c r="W996" i="4"/>
  <c r="X996" i="4" s="1"/>
  <c r="W995" i="4"/>
  <c r="X995" i="4" s="1"/>
  <c r="X994" i="4"/>
  <c r="W994" i="4"/>
  <c r="W993" i="4"/>
  <c r="X993" i="4" s="1"/>
  <c r="W992" i="4"/>
  <c r="X992" i="4" s="1"/>
  <c r="W991" i="4"/>
  <c r="X991" i="4" s="1"/>
  <c r="W990" i="4"/>
  <c r="X990" i="4" s="1"/>
  <c r="W989" i="4"/>
  <c r="X989" i="4" s="1"/>
  <c r="W988" i="4"/>
  <c r="X988" i="4" s="1"/>
  <c r="W987" i="4"/>
  <c r="X987" i="4" s="1"/>
  <c r="X986" i="4"/>
  <c r="W986" i="4"/>
  <c r="W985" i="4"/>
  <c r="X985" i="4" s="1"/>
  <c r="W984" i="4"/>
  <c r="X984" i="4" s="1"/>
  <c r="W983" i="4"/>
  <c r="X983" i="4" s="1"/>
  <c r="X982" i="4"/>
  <c r="W982" i="4"/>
  <c r="W981" i="4"/>
  <c r="X981" i="4" s="1"/>
  <c r="W980" i="4"/>
  <c r="X980" i="4" s="1"/>
  <c r="W979" i="4"/>
  <c r="X979" i="4" s="1"/>
  <c r="X978" i="4"/>
  <c r="W978" i="4"/>
  <c r="W977" i="4"/>
  <c r="X977" i="4" s="1"/>
  <c r="W976" i="4"/>
  <c r="X976" i="4" s="1"/>
  <c r="W975" i="4"/>
  <c r="X975" i="4" s="1"/>
  <c r="W974" i="4"/>
  <c r="X974" i="4" s="1"/>
  <c r="W973" i="4"/>
  <c r="X973" i="4" s="1"/>
  <c r="W972" i="4"/>
  <c r="X972" i="4" s="1"/>
  <c r="W971" i="4"/>
  <c r="X971" i="4" s="1"/>
  <c r="W970" i="4"/>
  <c r="X970" i="4" s="1"/>
  <c r="W969" i="4"/>
  <c r="X969" i="4" s="1"/>
  <c r="W968" i="4"/>
  <c r="X968" i="4" s="1"/>
  <c r="W967" i="4"/>
  <c r="X967" i="4" s="1"/>
  <c r="W966" i="4"/>
  <c r="X966" i="4" s="1"/>
  <c r="W965" i="4"/>
  <c r="X965" i="4" s="1"/>
  <c r="W964" i="4"/>
  <c r="X964" i="4" s="1"/>
  <c r="W963" i="4"/>
  <c r="X963" i="4" s="1"/>
  <c r="X962" i="4"/>
  <c r="W962" i="4"/>
  <c r="W961" i="4"/>
  <c r="X961" i="4" s="1"/>
  <c r="W960" i="4"/>
  <c r="X960" i="4" s="1"/>
  <c r="W959" i="4"/>
  <c r="X959" i="4" s="1"/>
  <c r="W958" i="4"/>
  <c r="X958" i="4" s="1"/>
  <c r="W957" i="4"/>
  <c r="X957" i="4" s="1"/>
  <c r="W956" i="4"/>
  <c r="X956" i="4" s="1"/>
  <c r="W955" i="4"/>
  <c r="X955" i="4" s="1"/>
  <c r="X954" i="4"/>
  <c r="W954" i="4"/>
  <c r="W953" i="4"/>
  <c r="X953" i="4" s="1"/>
  <c r="W952" i="4"/>
  <c r="X952" i="4" s="1"/>
  <c r="W951" i="4"/>
  <c r="X951" i="4" s="1"/>
  <c r="X950" i="4"/>
  <c r="W950" i="4"/>
  <c r="W949" i="4"/>
  <c r="X949" i="4" s="1"/>
  <c r="W948" i="4"/>
  <c r="X948" i="4" s="1"/>
  <c r="W947" i="4"/>
  <c r="X947" i="4" s="1"/>
  <c r="X946" i="4"/>
  <c r="W946" i="4"/>
  <c r="W945" i="4"/>
  <c r="X945" i="4" s="1"/>
  <c r="W944" i="4"/>
  <c r="X944" i="4" s="1"/>
  <c r="W943" i="4"/>
  <c r="X943" i="4" s="1"/>
  <c r="W942" i="4"/>
  <c r="X942" i="4" s="1"/>
  <c r="W941" i="4"/>
  <c r="X941" i="4" s="1"/>
  <c r="W940" i="4"/>
  <c r="X940" i="4" s="1"/>
  <c r="W939" i="4"/>
  <c r="X939" i="4" s="1"/>
  <c r="W938" i="4"/>
  <c r="X938" i="4" s="1"/>
  <c r="W937" i="4"/>
  <c r="X937" i="4" s="1"/>
  <c r="W936" i="4"/>
  <c r="X936" i="4" s="1"/>
  <c r="W935" i="4"/>
  <c r="X935" i="4" s="1"/>
  <c r="W934" i="4"/>
  <c r="X934" i="4" s="1"/>
  <c r="W933" i="4"/>
  <c r="X933" i="4" s="1"/>
  <c r="W932" i="4"/>
  <c r="X932" i="4" s="1"/>
  <c r="W931" i="4"/>
  <c r="X931" i="4" s="1"/>
  <c r="X930" i="4"/>
  <c r="W930" i="4"/>
  <c r="W929" i="4"/>
  <c r="X929" i="4" s="1"/>
  <c r="W928" i="4"/>
  <c r="X928" i="4" s="1"/>
  <c r="W927" i="4"/>
  <c r="X927" i="4" s="1"/>
  <c r="W926" i="4"/>
  <c r="X926" i="4" s="1"/>
  <c r="W925" i="4"/>
  <c r="X925" i="4" s="1"/>
  <c r="W924" i="4"/>
  <c r="X924" i="4" s="1"/>
  <c r="W923" i="4"/>
  <c r="X923" i="4" s="1"/>
  <c r="X922" i="4"/>
  <c r="W922" i="4"/>
  <c r="W921" i="4"/>
  <c r="X921" i="4" s="1"/>
  <c r="W920" i="4"/>
  <c r="X920" i="4" s="1"/>
  <c r="W919" i="4"/>
  <c r="X919" i="4" s="1"/>
  <c r="X918" i="4"/>
  <c r="W918" i="4"/>
  <c r="W917" i="4"/>
  <c r="X917" i="4" s="1"/>
  <c r="W916" i="4"/>
  <c r="X916" i="4" s="1"/>
  <c r="W915" i="4"/>
  <c r="X915" i="4" s="1"/>
  <c r="X914" i="4"/>
  <c r="W914" i="4"/>
  <c r="W913" i="4"/>
  <c r="X913" i="4" s="1"/>
  <c r="W912" i="4"/>
  <c r="X912" i="4" s="1"/>
  <c r="W911" i="4"/>
  <c r="X911" i="4" s="1"/>
  <c r="W910" i="4"/>
  <c r="X910" i="4" s="1"/>
  <c r="W909" i="4"/>
  <c r="X909" i="4" s="1"/>
  <c r="W908" i="4"/>
  <c r="X908" i="4" s="1"/>
  <c r="W907" i="4"/>
  <c r="X907" i="4" s="1"/>
  <c r="W906" i="4"/>
  <c r="X906" i="4" s="1"/>
  <c r="W905" i="4"/>
  <c r="X905" i="4" s="1"/>
  <c r="W904" i="4"/>
  <c r="X904" i="4" s="1"/>
  <c r="W903" i="4"/>
  <c r="X903" i="4" s="1"/>
  <c r="W902" i="4"/>
  <c r="X902" i="4" s="1"/>
  <c r="W901" i="4"/>
  <c r="X901" i="4" s="1"/>
  <c r="W900" i="4"/>
  <c r="X900" i="4" s="1"/>
  <c r="W899" i="4"/>
  <c r="X899" i="4" s="1"/>
  <c r="X898" i="4"/>
  <c r="W898" i="4"/>
  <c r="W897" i="4"/>
  <c r="X897" i="4" s="1"/>
  <c r="W896" i="4"/>
  <c r="X896" i="4" s="1"/>
  <c r="W895" i="4"/>
  <c r="X895" i="4" s="1"/>
  <c r="W894" i="4"/>
  <c r="X894" i="4" s="1"/>
  <c r="W893" i="4"/>
  <c r="X893" i="4" s="1"/>
  <c r="W892" i="4"/>
  <c r="X892" i="4" s="1"/>
  <c r="W891" i="4"/>
  <c r="X891" i="4" s="1"/>
  <c r="X890" i="4"/>
  <c r="W890" i="4"/>
  <c r="W889" i="4"/>
  <c r="X889" i="4" s="1"/>
  <c r="W888" i="4"/>
  <c r="X888" i="4" s="1"/>
  <c r="W887" i="4"/>
  <c r="X887" i="4" s="1"/>
  <c r="X886" i="4"/>
  <c r="W886" i="4"/>
  <c r="W885" i="4"/>
  <c r="X885" i="4" s="1"/>
  <c r="W884" i="4"/>
  <c r="X884" i="4" s="1"/>
  <c r="W883" i="4"/>
  <c r="X883" i="4" s="1"/>
  <c r="X882" i="4"/>
  <c r="W882" i="4"/>
  <c r="W881" i="4"/>
  <c r="X881" i="4" s="1"/>
  <c r="W880" i="4"/>
  <c r="X880" i="4" s="1"/>
  <c r="W879" i="4"/>
  <c r="X879" i="4" s="1"/>
  <c r="W878" i="4"/>
  <c r="X878" i="4" s="1"/>
  <c r="W877" i="4"/>
  <c r="X877" i="4" s="1"/>
  <c r="W876" i="4"/>
  <c r="X876" i="4" s="1"/>
  <c r="W875" i="4"/>
  <c r="X875" i="4" s="1"/>
  <c r="W874" i="4"/>
  <c r="X874" i="4" s="1"/>
  <c r="W873" i="4"/>
  <c r="X873" i="4" s="1"/>
  <c r="W872" i="4"/>
  <c r="X872" i="4" s="1"/>
  <c r="W871" i="4"/>
  <c r="X871" i="4" s="1"/>
  <c r="W870" i="4"/>
  <c r="X870" i="4" s="1"/>
  <c r="W869" i="4"/>
  <c r="X869" i="4" s="1"/>
  <c r="W868" i="4"/>
  <c r="X868" i="4" s="1"/>
  <c r="W867" i="4"/>
  <c r="X867" i="4" s="1"/>
  <c r="X866" i="4"/>
  <c r="W866" i="4"/>
  <c r="W865" i="4"/>
  <c r="X865" i="4" s="1"/>
  <c r="W864" i="4"/>
  <c r="X864" i="4" s="1"/>
  <c r="W863" i="4"/>
  <c r="X863" i="4" s="1"/>
  <c r="W862" i="4"/>
  <c r="X862" i="4" s="1"/>
  <c r="W861" i="4"/>
  <c r="X861" i="4" s="1"/>
  <c r="W860" i="4"/>
  <c r="X860" i="4" s="1"/>
  <c r="W859" i="4"/>
  <c r="X859" i="4" s="1"/>
  <c r="X858" i="4"/>
  <c r="W858" i="4"/>
  <c r="W857" i="4"/>
  <c r="X857" i="4" s="1"/>
  <c r="W856" i="4"/>
  <c r="X856" i="4" s="1"/>
  <c r="W855" i="4"/>
  <c r="X855" i="4" s="1"/>
  <c r="X854" i="4"/>
  <c r="W854" i="4"/>
  <c r="W853" i="4"/>
  <c r="X853" i="4" s="1"/>
  <c r="W852" i="4"/>
  <c r="X852" i="4" s="1"/>
  <c r="W851" i="4"/>
  <c r="X851" i="4" s="1"/>
  <c r="X850" i="4"/>
  <c r="W850" i="4"/>
  <c r="W849" i="4"/>
  <c r="X849" i="4" s="1"/>
  <c r="W848" i="4"/>
  <c r="X848" i="4" s="1"/>
  <c r="W847" i="4"/>
  <c r="X847" i="4" s="1"/>
  <c r="W846" i="4"/>
  <c r="X846" i="4" s="1"/>
  <c r="W845" i="4"/>
  <c r="X845" i="4" s="1"/>
  <c r="W844" i="4"/>
  <c r="X844" i="4" s="1"/>
  <c r="W843" i="4"/>
  <c r="X843" i="4" s="1"/>
  <c r="W842" i="4"/>
  <c r="X842" i="4" s="1"/>
  <c r="W841" i="4"/>
  <c r="X841" i="4" s="1"/>
  <c r="W840" i="4"/>
  <c r="X840" i="4" s="1"/>
  <c r="W839" i="4"/>
  <c r="X839" i="4" s="1"/>
  <c r="W838" i="4"/>
  <c r="X838" i="4" s="1"/>
  <c r="W837" i="4"/>
  <c r="X837" i="4" s="1"/>
  <c r="W836" i="4"/>
  <c r="X836" i="4" s="1"/>
  <c r="W835" i="4"/>
  <c r="X835" i="4" s="1"/>
  <c r="X834" i="4"/>
  <c r="W834" i="4"/>
  <c r="W833" i="4"/>
  <c r="X833" i="4" s="1"/>
  <c r="W832" i="4"/>
  <c r="X832" i="4" s="1"/>
  <c r="W831" i="4"/>
  <c r="X831" i="4" s="1"/>
  <c r="W830" i="4"/>
  <c r="X830" i="4" s="1"/>
  <c r="W829" i="4"/>
  <c r="X829" i="4" s="1"/>
  <c r="W828" i="4"/>
  <c r="X828" i="4" s="1"/>
  <c r="W827" i="4"/>
  <c r="X827" i="4" s="1"/>
  <c r="X826" i="4"/>
  <c r="W826" i="4"/>
  <c r="W825" i="4"/>
  <c r="X825" i="4" s="1"/>
  <c r="W824" i="4"/>
  <c r="X824" i="4" s="1"/>
  <c r="W823" i="4"/>
  <c r="X823" i="4" s="1"/>
  <c r="X822" i="4"/>
  <c r="W822" i="4"/>
  <c r="W821" i="4"/>
  <c r="X821" i="4" s="1"/>
  <c r="W820" i="4"/>
  <c r="X820" i="4" s="1"/>
  <c r="W819" i="4"/>
  <c r="X819" i="4" s="1"/>
  <c r="X818" i="4"/>
  <c r="W818" i="4"/>
  <c r="W817" i="4"/>
  <c r="X817" i="4" s="1"/>
  <c r="W816" i="4"/>
  <c r="X816" i="4" s="1"/>
  <c r="W815" i="4"/>
  <c r="X815" i="4" s="1"/>
  <c r="W814" i="4"/>
  <c r="X814" i="4" s="1"/>
  <c r="W813" i="4"/>
  <c r="X813" i="4" s="1"/>
  <c r="W812" i="4"/>
  <c r="X812" i="4" s="1"/>
  <c r="W811" i="4"/>
  <c r="X811" i="4" s="1"/>
  <c r="W810" i="4"/>
  <c r="X810" i="4" s="1"/>
  <c r="W809" i="4"/>
  <c r="X809" i="4" s="1"/>
  <c r="W808" i="4"/>
  <c r="X808" i="4" s="1"/>
  <c r="W807" i="4"/>
  <c r="X807" i="4" s="1"/>
  <c r="W806" i="4"/>
  <c r="X806" i="4" s="1"/>
  <c r="W805" i="4"/>
  <c r="X805" i="4" s="1"/>
  <c r="W804" i="4"/>
  <c r="X804" i="4" s="1"/>
  <c r="W803" i="4"/>
  <c r="X803" i="4" s="1"/>
  <c r="X802" i="4"/>
  <c r="W802" i="4"/>
  <c r="W801" i="4"/>
  <c r="X801" i="4" s="1"/>
  <c r="W800" i="4"/>
  <c r="X800" i="4" s="1"/>
  <c r="W799" i="4"/>
  <c r="X799" i="4" s="1"/>
  <c r="W798" i="4"/>
  <c r="X798" i="4" s="1"/>
  <c r="W797" i="4"/>
  <c r="X797" i="4" s="1"/>
  <c r="W796" i="4"/>
  <c r="X796" i="4" s="1"/>
  <c r="W795" i="4"/>
  <c r="X795" i="4" s="1"/>
  <c r="X794" i="4"/>
  <c r="W794" i="4"/>
  <c r="W793" i="4"/>
  <c r="X793" i="4" s="1"/>
  <c r="W792" i="4"/>
  <c r="X792" i="4" s="1"/>
  <c r="W791" i="4"/>
  <c r="X791" i="4" s="1"/>
  <c r="W790" i="4"/>
  <c r="X790" i="4" s="1"/>
  <c r="W789" i="4"/>
  <c r="X789" i="4" s="1"/>
  <c r="W788" i="4"/>
  <c r="X788" i="4" s="1"/>
  <c r="W787" i="4"/>
  <c r="X787" i="4" s="1"/>
  <c r="X786" i="4"/>
  <c r="W786" i="4"/>
  <c r="W785" i="4"/>
  <c r="X785" i="4" s="1"/>
  <c r="W784" i="4"/>
  <c r="X784" i="4" s="1"/>
  <c r="W783" i="4"/>
  <c r="X783" i="4" s="1"/>
  <c r="W782" i="4"/>
  <c r="X782" i="4" s="1"/>
  <c r="W781" i="4"/>
  <c r="X781" i="4" s="1"/>
  <c r="W780" i="4"/>
  <c r="X780" i="4" s="1"/>
  <c r="W779" i="4"/>
  <c r="X779" i="4" s="1"/>
  <c r="W778" i="4"/>
  <c r="X778" i="4" s="1"/>
  <c r="W777" i="4"/>
  <c r="X777" i="4" s="1"/>
  <c r="W776" i="4"/>
  <c r="X776" i="4" s="1"/>
  <c r="W775" i="4"/>
  <c r="X775" i="4" s="1"/>
  <c r="W774" i="4"/>
  <c r="X774" i="4" s="1"/>
  <c r="W773" i="4"/>
  <c r="X773" i="4" s="1"/>
  <c r="W772" i="4"/>
  <c r="X772" i="4" s="1"/>
  <c r="W771" i="4"/>
  <c r="X771" i="4" s="1"/>
  <c r="X770" i="4"/>
  <c r="W770" i="4"/>
  <c r="W769" i="4"/>
  <c r="X769" i="4" s="1"/>
  <c r="W768" i="4"/>
  <c r="X768" i="4" s="1"/>
  <c r="W767" i="4"/>
  <c r="X767" i="4" s="1"/>
  <c r="W766" i="4"/>
  <c r="X766" i="4" s="1"/>
  <c r="W765" i="4"/>
  <c r="X765" i="4" s="1"/>
  <c r="W764" i="4"/>
  <c r="X764" i="4" s="1"/>
  <c r="W763" i="4"/>
  <c r="X763" i="4" s="1"/>
  <c r="X762" i="4"/>
  <c r="W762" i="4"/>
  <c r="W761" i="4"/>
  <c r="X761" i="4" s="1"/>
  <c r="W760" i="4"/>
  <c r="X760" i="4" s="1"/>
  <c r="W759" i="4"/>
  <c r="X759" i="4" s="1"/>
  <c r="X758" i="4"/>
  <c r="W758" i="4"/>
  <c r="W757" i="4"/>
  <c r="X757" i="4" s="1"/>
  <c r="W756" i="4"/>
  <c r="X756" i="4" s="1"/>
  <c r="W755" i="4"/>
  <c r="X755" i="4" s="1"/>
  <c r="X754" i="4"/>
  <c r="W754" i="4"/>
  <c r="W753" i="4"/>
  <c r="X753" i="4" s="1"/>
  <c r="W752" i="4"/>
  <c r="X752" i="4" s="1"/>
  <c r="W751" i="4"/>
  <c r="X751" i="4" s="1"/>
  <c r="W750" i="4"/>
  <c r="X750" i="4" s="1"/>
  <c r="W749" i="4"/>
  <c r="X749" i="4" s="1"/>
  <c r="W748" i="4"/>
  <c r="X748" i="4" s="1"/>
  <c r="W747" i="4"/>
  <c r="X747" i="4" s="1"/>
  <c r="W746" i="4"/>
  <c r="X746" i="4" s="1"/>
  <c r="W745" i="4"/>
  <c r="X745" i="4" s="1"/>
  <c r="W744" i="4"/>
  <c r="X744" i="4" s="1"/>
  <c r="W743" i="4"/>
  <c r="X743" i="4" s="1"/>
  <c r="W742" i="4"/>
  <c r="X742" i="4" s="1"/>
  <c r="W741" i="4"/>
  <c r="X741" i="4" s="1"/>
  <c r="W740" i="4"/>
  <c r="X740" i="4" s="1"/>
  <c r="W739" i="4"/>
  <c r="X739" i="4" s="1"/>
  <c r="X738" i="4"/>
  <c r="W738" i="4"/>
  <c r="W737" i="4"/>
  <c r="X737" i="4" s="1"/>
  <c r="W736" i="4"/>
  <c r="X736" i="4" s="1"/>
  <c r="W735" i="4"/>
  <c r="X735" i="4" s="1"/>
  <c r="W734" i="4"/>
  <c r="X734" i="4" s="1"/>
  <c r="W733" i="4"/>
  <c r="X733" i="4" s="1"/>
  <c r="X732" i="4"/>
  <c r="W732" i="4"/>
  <c r="W731" i="4"/>
  <c r="X731" i="4" s="1"/>
  <c r="W730" i="4"/>
  <c r="X730" i="4" s="1"/>
  <c r="W729" i="4"/>
  <c r="X729" i="4" s="1"/>
  <c r="W728" i="4"/>
  <c r="X728" i="4" s="1"/>
  <c r="W727" i="4"/>
  <c r="X727" i="4" s="1"/>
  <c r="W726" i="4"/>
  <c r="X726" i="4" s="1"/>
  <c r="W725" i="4"/>
  <c r="X725" i="4" s="1"/>
  <c r="W724" i="4"/>
  <c r="X724" i="4" s="1"/>
  <c r="W723" i="4"/>
  <c r="X723" i="4" s="1"/>
  <c r="W722" i="4"/>
  <c r="X722" i="4" s="1"/>
  <c r="W721" i="4"/>
  <c r="X721" i="4" s="1"/>
  <c r="W720" i="4"/>
  <c r="X720" i="4" s="1"/>
  <c r="W719" i="4"/>
  <c r="X719" i="4" s="1"/>
  <c r="W718" i="4"/>
  <c r="X718" i="4" s="1"/>
  <c r="W717" i="4"/>
  <c r="X717" i="4" s="1"/>
  <c r="W716" i="4"/>
  <c r="X716" i="4" s="1"/>
  <c r="W715" i="4"/>
  <c r="X715" i="4" s="1"/>
  <c r="W714" i="4"/>
  <c r="X714" i="4" s="1"/>
  <c r="W713" i="4"/>
  <c r="X713" i="4" s="1"/>
  <c r="W712" i="4"/>
  <c r="X712" i="4" s="1"/>
  <c r="X711" i="4"/>
  <c r="W711" i="4"/>
  <c r="W710" i="4"/>
  <c r="X710" i="4" s="1"/>
  <c r="W709" i="4"/>
  <c r="X709" i="4" s="1"/>
  <c r="W708" i="4"/>
  <c r="X708" i="4" s="1"/>
  <c r="W707" i="4"/>
  <c r="X707" i="4" s="1"/>
  <c r="W706" i="4"/>
  <c r="X706" i="4" s="1"/>
  <c r="W705" i="4"/>
  <c r="X705" i="4" s="1"/>
  <c r="W704" i="4"/>
  <c r="X704" i="4" s="1"/>
  <c r="X703" i="4"/>
  <c r="W703" i="4"/>
  <c r="W702" i="4"/>
  <c r="X702" i="4" s="1"/>
  <c r="W701" i="4"/>
  <c r="X701" i="4" s="1"/>
  <c r="W700" i="4"/>
  <c r="X700" i="4" s="1"/>
  <c r="X699" i="4"/>
  <c r="W699" i="4"/>
  <c r="W698" i="4"/>
  <c r="X698" i="4" s="1"/>
  <c r="W697" i="4"/>
  <c r="X697" i="4" s="1"/>
  <c r="W696" i="4"/>
  <c r="X696" i="4" s="1"/>
  <c r="X695" i="4"/>
  <c r="W695" i="4"/>
  <c r="W694" i="4"/>
  <c r="X694" i="4" s="1"/>
  <c r="W693" i="4"/>
  <c r="X693" i="4" s="1"/>
  <c r="W692" i="4"/>
  <c r="X692" i="4" s="1"/>
  <c r="W691" i="4"/>
  <c r="X691" i="4" s="1"/>
  <c r="W690" i="4"/>
  <c r="X690" i="4" s="1"/>
  <c r="W689" i="4"/>
  <c r="X689" i="4" s="1"/>
  <c r="W688" i="4"/>
  <c r="X688" i="4" s="1"/>
  <c r="W687" i="4"/>
  <c r="X687" i="4" s="1"/>
  <c r="W686" i="4"/>
  <c r="X686" i="4" s="1"/>
  <c r="W685" i="4"/>
  <c r="X685" i="4" s="1"/>
  <c r="W684" i="4"/>
  <c r="X684" i="4" s="1"/>
  <c r="W683" i="4"/>
  <c r="X683" i="4" s="1"/>
  <c r="W682" i="4"/>
  <c r="X682" i="4" s="1"/>
  <c r="W681" i="4"/>
  <c r="X681" i="4" s="1"/>
  <c r="W680" i="4"/>
  <c r="X680" i="4" s="1"/>
  <c r="X679" i="4"/>
  <c r="W679" i="4"/>
  <c r="W678" i="4"/>
  <c r="X678" i="4" s="1"/>
  <c r="W677" i="4"/>
  <c r="X677" i="4" s="1"/>
  <c r="W676" i="4"/>
  <c r="X676" i="4" s="1"/>
  <c r="W675" i="4"/>
  <c r="X675" i="4" s="1"/>
  <c r="W674" i="4"/>
  <c r="X674" i="4" s="1"/>
  <c r="W673" i="4"/>
  <c r="X673" i="4" s="1"/>
  <c r="W672" i="4"/>
  <c r="X672" i="4" s="1"/>
  <c r="X671" i="4"/>
  <c r="W671" i="4"/>
  <c r="W670" i="4"/>
  <c r="X670" i="4" s="1"/>
  <c r="W669" i="4"/>
  <c r="X669" i="4" s="1"/>
  <c r="W668" i="4"/>
  <c r="X668" i="4" s="1"/>
  <c r="X667" i="4"/>
  <c r="W667" i="4"/>
  <c r="W666" i="4"/>
  <c r="X666" i="4" s="1"/>
  <c r="W665" i="4"/>
  <c r="X665" i="4" s="1"/>
  <c r="W664" i="4"/>
  <c r="X664" i="4" s="1"/>
  <c r="X663" i="4"/>
  <c r="W663" i="4"/>
  <c r="W662" i="4"/>
  <c r="X662" i="4" s="1"/>
  <c r="W661" i="4"/>
  <c r="X661" i="4" s="1"/>
  <c r="W660" i="4"/>
  <c r="X660" i="4" s="1"/>
  <c r="W659" i="4"/>
  <c r="X659" i="4" s="1"/>
  <c r="W658" i="4"/>
  <c r="X658" i="4" s="1"/>
  <c r="W657" i="4"/>
  <c r="X657" i="4" s="1"/>
  <c r="W656" i="4"/>
  <c r="X656" i="4" s="1"/>
  <c r="W655" i="4"/>
  <c r="X655" i="4" s="1"/>
  <c r="W654" i="4"/>
  <c r="X654" i="4" s="1"/>
  <c r="W653" i="4"/>
  <c r="X653" i="4" s="1"/>
  <c r="W652" i="4"/>
  <c r="X652" i="4" s="1"/>
  <c r="W651" i="4"/>
  <c r="X651" i="4" s="1"/>
  <c r="W650" i="4"/>
  <c r="X650" i="4" s="1"/>
  <c r="W649" i="4"/>
  <c r="X649" i="4" s="1"/>
  <c r="W648" i="4"/>
  <c r="X648" i="4" s="1"/>
  <c r="X647" i="4"/>
  <c r="W647" i="4"/>
  <c r="W646" i="4"/>
  <c r="X646" i="4" s="1"/>
  <c r="W645" i="4"/>
  <c r="X645" i="4" s="1"/>
  <c r="W644" i="4"/>
  <c r="X644" i="4" s="1"/>
  <c r="W643" i="4"/>
  <c r="X643" i="4" s="1"/>
  <c r="W642" i="4"/>
  <c r="X642" i="4" s="1"/>
  <c r="W641" i="4"/>
  <c r="X641" i="4" s="1"/>
  <c r="W640" i="4"/>
  <c r="X640" i="4" s="1"/>
  <c r="X639" i="4"/>
  <c r="W639" i="4"/>
  <c r="W638" i="4"/>
  <c r="X638" i="4" s="1"/>
  <c r="W637" i="4"/>
  <c r="X637" i="4" s="1"/>
  <c r="W636" i="4"/>
  <c r="X636" i="4" s="1"/>
  <c r="X635" i="4"/>
  <c r="W635" i="4"/>
  <c r="W634" i="4"/>
  <c r="X634" i="4" s="1"/>
  <c r="W633" i="4"/>
  <c r="X633" i="4" s="1"/>
  <c r="W632" i="4"/>
  <c r="X632" i="4" s="1"/>
  <c r="X631" i="4"/>
  <c r="W631" i="4"/>
  <c r="W630" i="4"/>
  <c r="X630" i="4" s="1"/>
  <c r="W629" i="4"/>
  <c r="X629" i="4" s="1"/>
  <c r="W628" i="4"/>
  <c r="X628" i="4" s="1"/>
  <c r="W627" i="4"/>
  <c r="X627" i="4" s="1"/>
  <c r="W626" i="4"/>
  <c r="X626" i="4" s="1"/>
  <c r="W625" i="4"/>
  <c r="X625" i="4" s="1"/>
  <c r="W624" i="4"/>
  <c r="X624" i="4" s="1"/>
  <c r="W623" i="4"/>
  <c r="X623" i="4" s="1"/>
  <c r="W622" i="4"/>
  <c r="X622" i="4" s="1"/>
  <c r="W621" i="4"/>
  <c r="X621" i="4" s="1"/>
  <c r="W620" i="4"/>
  <c r="X620" i="4" s="1"/>
  <c r="W619" i="4"/>
  <c r="X619" i="4" s="1"/>
  <c r="W618" i="4"/>
  <c r="X618" i="4" s="1"/>
  <c r="W617" i="4"/>
  <c r="X617" i="4" s="1"/>
  <c r="W616" i="4"/>
  <c r="X616" i="4" s="1"/>
  <c r="X615" i="4"/>
  <c r="W615" i="4"/>
  <c r="W614" i="4"/>
  <c r="X614" i="4" s="1"/>
  <c r="W613" i="4"/>
  <c r="X613" i="4" s="1"/>
  <c r="W612" i="4"/>
  <c r="X612" i="4" s="1"/>
  <c r="W611" i="4"/>
  <c r="X611" i="4" s="1"/>
  <c r="W610" i="4"/>
  <c r="X610" i="4" s="1"/>
  <c r="W609" i="4"/>
  <c r="X609" i="4" s="1"/>
  <c r="W608" i="4"/>
  <c r="X608" i="4" s="1"/>
  <c r="X607" i="4"/>
  <c r="W607" i="4"/>
  <c r="W606" i="4"/>
  <c r="X606" i="4" s="1"/>
  <c r="W605" i="4"/>
  <c r="X605" i="4" s="1"/>
  <c r="W604" i="4"/>
  <c r="X604" i="4" s="1"/>
  <c r="X603" i="4"/>
  <c r="W603" i="4"/>
  <c r="W602" i="4"/>
  <c r="X602" i="4" s="1"/>
  <c r="W601" i="4"/>
  <c r="X601" i="4" s="1"/>
  <c r="W600" i="4"/>
  <c r="X600" i="4" s="1"/>
  <c r="X599" i="4"/>
  <c r="W599" i="4"/>
  <c r="W598" i="4"/>
  <c r="X598" i="4" s="1"/>
  <c r="W597" i="4"/>
  <c r="X597" i="4" s="1"/>
  <c r="W596" i="4"/>
  <c r="X596" i="4" s="1"/>
  <c r="W595" i="4"/>
  <c r="X595" i="4" s="1"/>
  <c r="W594" i="4"/>
  <c r="X594" i="4" s="1"/>
  <c r="W593" i="4"/>
  <c r="X593" i="4" s="1"/>
  <c r="W592" i="4"/>
  <c r="X592" i="4" s="1"/>
  <c r="W591" i="4"/>
  <c r="X591" i="4" s="1"/>
  <c r="W590" i="4"/>
  <c r="X590" i="4" s="1"/>
  <c r="W589" i="4"/>
  <c r="X589" i="4" s="1"/>
  <c r="W588" i="4"/>
  <c r="X588" i="4" s="1"/>
  <c r="W587" i="4"/>
  <c r="X587" i="4" s="1"/>
  <c r="W586" i="4"/>
  <c r="X586" i="4" s="1"/>
  <c r="W585" i="4"/>
  <c r="X585" i="4" s="1"/>
  <c r="W584" i="4"/>
  <c r="X584" i="4" s="1"/>
  <c r="X583" i="4"/>
  <c r="W583" i="4"/>
  <c r="W582" i="4"/>
  <c r="X582" i="4" s="1"/>
  <c r="W581" i="4"/>
  <c r="X581" i="4" s="1"/>
  <c r="W580" i="4"/>
  <c r="X580" i="4" s="1"/>
  <c r="W579" i="4"/>
  <c r="X579" i="4" s="1"/>
  <c r="W578" i="4"/>
  <c r="X578" i="4" s="1"/>
  <c r="W577" i="4"/>
  <c r="X577" i="4" s="1"/>
  <c r="W576" i="4"/>
  <c r="X576" i="4" s="1"/>
  <c r="X575" i="4"/>
  <c r="W575" i="4"/>
  <c r="W574" i="4"/>
  <c r="X574" i="4" s="1"/>
  <c r="W573" i="4"/>
  <c r="X573" i="4" s="1"/>
  <c r="W572" i="4"/>
  <c r="X572" i="4" s="1"/>
  <c r="X571" i="4"/>
  <c r="W571" i="4"/>
  <c r="W570" i="4"/>
  <c r="X570" i="4" s="1"/>
  <c r="W569" i="4"/>
  <c r="X569" i="4" s="1"/>
  <c r="W568" i="4"/>
  <c r="X568" i="4" s="1"/>
  <c r="X567" i="4"/>
  <c r="W567" i="4"/>
  <c r="W566" i="4"/>
  <c r="X566" i="4" s="1"/>
  <c r="W565" i="4"/>
  <c r="X565" i="4" s="1"/>
  <c r="W564" i="4"/>
  <c r="X564" i="4" s="1"/>
  <c r="W563" i="4"/>
  <c r="X563" i="4" s="1"/>
  <c r="W562" i="4"/>
  <c r="X562" i="4" s="1"/>
  <c r="W561" i="4"/>
  <c r="X561" i="4" s="1"/>
  <c r="W560" i="4"/>
  <c r="X560" i="4" s="1"/>
  <c r="W559" i="4"/>
  <c r="X559" i="4" s="1"/>
  <c r="W558" i="4"/>
  <c r="X558" i="4" s="1"/>
  <c r="W557" i="4"/>
  <c r="X557" i="4" s="1"/>
  <c r="W556" i="4"/>
  <c r="X556" i="4" s="1"/>
  <c r="W555" i="4"/>
  <c r="X555" i="4" s="1"/>
  <c r="W554" i="4"/>
  <c r="X554" i="4" s="1"/>
  <c r="W553" i="4"/>
  <c r="X553" i="4" s="1"/>
  <c r="W552" i="4"/>
  <c r="X552" i="4" s="1"/>
  <c r="X551" i="4"/>
  <c r="W551" i="4"/>
  <c r="W550" i="4"/>
  <c r="X550" i="4" s="1"/>
  <c r="W549" i="4"/>
  <c r="X549" i="4" s="1"/>
  <c r="W548" i="4"/>
  <c r="X548" i="4" s="1"/>
  <c r="W547" i="4"/>
  <c r="X547" i="4" s="1"/>
  <c r="W546" i="4"/>
  <c r="X546" i="4" s="1"/>
  <c r="W545" i="4"/>
  <c r="X545" i="4" s="1"/>
  <c r="W544" i="4"/>
  <c r="X544" i="4" s="1"/>
  <c r="X543" i="4"/>
  <c r="W543" i="4"/>
  <c r="W542" i="4"/>
  <c r="X542" i="4" s="1"/>
  <c r="W541" i="4"/>
  <c r="X541" i="4" s="1"/>
  <c r="W540" i="4"/>
  <c r="X540" i="4" s="1"/>
  <c r="X539" i="4"/>
  <c r="W539" i="4"/>
  <c r="W538" i="4"/>
  <c r="X538" i="4" s="1"/>
  <c r="W537" i="4"/>
  <c r="X537" i="4" s="1"/>
  <c r="W536" i="4"/>
  <c r="X536" i="4" s="1"/>
  <c r="X535" i="4"/>
  <c r="W535" i="4"/>
  <c r="W534" i="4"/>
  <c r="X534" i="4" s="1"/>
  <c r="W533" i="4"/>
  <c r="X533" i="4" s="1"/>
  <c r="W532" i="4"/>
  <c r="X532" i="4" s="1"/>
  <c r="W531" i="4"/>
  <c r="X531" i="4" s="1"/>
  <c r="W530" i="4"/>
  <c r="X530" i="4" s="1"/>
  <c r="W529" i="4"/>
  <c r="X529" i="4" s="1"/>
  <c r="W528" i="4"/>
  <c r="X528" i="4" s="1"/>
  <c r="W527" i="4"/>
  <c r="X527" i="4" s="1"/>
  <c r="W526" i="4"/>
  <c r="X526" i="4" s="1"/>
  <c r="W525" i="4"/>
  <c r="X525" i="4" s="1"/>
  <c r="W524" i="4"/>
  <c r="X524" i="4" s="1"/>
  <c r="X523" i="4"/>
  <c r="W523" i="4"/>
  <c r="W522" i="4"/>
  <c r="X522" i="4" s="1"/>
  <c r="X521" i="4"/>
  <c r="W521" i="4"/>
  <c r="W520" i="4"/>
  <c r="X520" i="4" s="1"/>
  <c r="X519" i="4"/>
  <c r="W519" i="4"/>
  <c r="W518" i="4"/>
  <c r="X518" i="4" s="1"/>
  <c r="W517" i="4"/>
  <c r="X517" i="4" s="1"/>
  <c r="W516" i="4"/>
  <c r="X516" i="4" s="1"/>
  <c r="X515" i="4"/>
  <c r="W515" i="4"/>
  <c r="W514" i="4"/>
  <c r="X514" i="4" s="1"/>
  <c r="W513" i="4"/>
  <c r="X513" i="4" s="1"/>
  <c r="W512" i="4"/>
  <c r="X512" i="4" s="1"/>
  <c r="W511" i="4"/>
  <c r="X511" i="4" s="1"/>
  <c r="W510" i="4"/>
  <c r="X510" i="4" s="1"/>
  <c r="W509" i="4"/>
  <c r="X509" i="4" s="1"/>
  <c r="W508" i="4"/>
  <c r="X508" i="4" s="1"/>
  <c r="X507" i="4"/>
  <c r="W507" i="4"/>
  <c r="W506" i="4"/>
  <c r="X506" i="4" s="1"/>
  <c r="X505" i="4"/>
  <c r="W505" i="4"/>
  <c r="W504" i="4"/>
  <c r="X504" i="4" s="1"/>
  <c r="X503" i="4"/>
  <c r="W503" i="4"/>
  <c r="W502" i="4"/>
  <c r="X502" i="4" s="1"/>
  <c r="W501" i="4"/>
  <c r="X501" i="4" s="1"/>
  <c r="W500" i="4"/>
  <c r="X500" i="4" s="1"/>
  <c r="X499" i="4"/>
  <c r="W499" i="4"/>
  <c r="W498" i="4"/>
  <c r="X498" i="4" s="1"/>
  <c r="W497" i="4"/>
  <c r="X497" i="4" s="1"/>
  <c r="W496" i="4"/>
  <c r="X496" i="4" s="1"/>
  <c r="W495" i="4"/>
  <c r="X495" i="4" s="1"/>
  <c r="W494" i="4"/>
  <c r="X494" i="4" s="1"/>
  <c r="W493" i="4"/>
  <c r="X493" i="4" s="1"/>
  <c r="W492" i="4"/>
  <c r="X492" i="4" s="1"/>
  <c r="X491" i="4"/>
  <c r="W491" i="4"/>
  <c r="W490" i="4"/>
  <c r="X490" i="4" s="1"/>
  <c r="X489" i="4"/>
  <c r="W489" i="4"/>
  <c r="W488" i="4"/>
  <c r="X488" i="4" s="1"/>
  <c r="X487" i="4"/>
  <c r="W487" i="4"/>
  <c r="W486" i="4"/>
  <c r="X486" i="4" s="1"/>
  <c r="W485" i="4"/>
  <c r="X485" i="4" s="1"/>
  <c r="W484" i="4"/>
  <c r="X484" i="4" s="1"/>
  <c r="X483" i="4"/>
  <c r="W483" i="4"/>
  <c r="W482" i="4"/>
  <c r="X482" i="4" s="1"/>
  <c r="W481" i="4"/>
  <c r="X481" i="4" s="1"/>
  <c r="W480" i="4"/>
  <c r="X480" i="4" s="1"/>
  <c r="W479" i="4"/>
  <c r="X479" i="4" s="1"/>
  <c r="W478" i="4"/>
  <c r="X478" i="4" s="1"/>
  <c r="W477" i="4"/>
  <c r="X477" i="4" s="1"/>
  <c r="W476" i="4"/>
  <c r="X476" i="4" s="1"/>
  <c r="X475" i="4"/>
  <c r="W475" i="4"/>
  <c r="W474" i="4"/>
  <c r="X474" i="4" s="1"/>
  <c r="X473" i="4"/>
  <c r="W473" i="4"/>
  <c r="W472" i="4"/>
  <c r="X472" i="4" s="1"/>
  <c r="X471" i="4"/>
  <c r="W471" i="4"/>
  <c r="W470" i="4"/>
  <c r="X470" i="4" s="1"/>
  <c r="W469" i="4"/>
  <c r="X469" i="4" s="1"/>
  <c r="W468" i="4"/>
  <c r="X468" i="4" s="1"/>
  <c r="X467" i="4"/>
  <c r="W467" i="4"/>
  <c r="W466" i="4"/>
  <c r="X466" i="4" s="1"/>
  <c r="W465" i="4"/>
  <c r="X465" i="4" s="1"/>
  <c r="W464" i="4"/>
  <c r="X464" i="4" s="1"/>
  <c r="W463" i="4"/>
  <c r="X463" i="4" s="1"/>
  <c r="W462" i="4"/>
  <c r="X462" i="4" s="1"/>
  <c r="W461" i="4"/>
  <c r="X461" i="4" s="1"/>
  <c r="W460" i="4"/>
  <c r="X460" i="4" s="1"/>
  <c r="X459" i="4"/>
  <c r="W459" i="4"/>
  <c r="W458" i="4"/>
  <c r="X458" i="4" s="1"/>
  <c r="X457" i="4"/>
  <c r="W457" i="4"/>
  <c r="W456" i="4"/>
  <c r="X456" i="4" s="1"/>
  <c r="X455" i="4"/>
  <c r="W455" i="4"/>
  <c r="W454" i="4"/>
  <c r="X454" i="4" s="1"/>
  <c r="W453" i="4"/>
  <c r="X453" i="4" s="1"/>
  <c r="W452" i="4"/>
  <c r="X452" i="4" s="1"/>
  <c r="X451" i="4"/>
  <c r="W451" i="4"/>
  <c r="W450" i="4"/>
  <c r="X450" i="4" s="1"/>
  <c r="W449" i="4"/>
  <c r="X449" i="4" s="1"/>
  <c r="W448" i="4"/>
  <c r="X448" i="4" s="1"/>
  <c r="W447" i="4"/>
  <c r="X447" i="4" s="1"/>
  <c r="W446" i="4"/>
  <c r="X446" i="4" s="1"/>
  <c r="W445" i="4"/>
  <c r="X445" i="4" s="1"/>
  <c r="W444" i="4"/>
  <c r="X444" i="4" s="1"/>
  <c r="X443" i="4"/>
  <c r="W443" i="4"/>
  <c r="W442" i="4"/>
  <c r="X442" i="4" s="1"/>
  <c r="X441" i="4"/>
  <c r="W441" i="4"/>
  <c r="W440" i="4"/>
  <c r="X440" i="4" s="1"/>
  <c r="X439" i="4"/>
  <c r="W439" i="4"/>
  <c r="W438" i="4"/>
  <c r="X438" i="4" s="1"/>
  <c r="W437" i="4"/>
  <c r="X437" i="4" s="1"/>
  <c r="W436" i="4"/>
  <c r="X436" i="4" s="1"/>
  <c r="X435" i="4"/>
  <c r="W435" i="4"/>
  <c r="W434" i="4"/>
  <c r="X434" i="4" s="1"/>
  <c r="W433" i="4"/>
  <c r="X433" i="4" s="1"/>
  <c r="W432" i="4"/>
  <c r="X432" i="4" s="1"/>
  <c r="W431" i="4"/>
  <c r="X431" i="4" s="1"/>
  <c r="W430" i="4"/>
  <c r="X430" i="4" s="1"/>
  <c r="W429" i="4"/>
  <c r="X429" i="4" s="1"/>
  <c r="W428" i="4"/>
  <c r="X428" i="4" s="1"/>
  <c r="X427" i="4"/>
  <c r="W427" i="4"/>
  <c r="W426" i="4"/>
  <c r="X426" i="4" s="1"/>
  <c r="X425" i="4"/>
  <c r="W425" i="4"/>
  <c r="W424" i="4"/>
  <c r="X424" i="4" s="1"/>
  <c r="X423" i="4"/>
  <c r="W423" i="4"/>
  <c r="W422" i="4"/>
  <c r="X422" i="4" s="1"/>
  <c r="W421" i="4"/>
  <c r="X421" i="4" s="1"/>
  <c r="W420" i="4"/>
  <c r="X420" i="4" s="1"/>
  <c r="W419" i="4"/>
  <c r="X419" i="4" s="1"/>
  <c r="W418" i="4"/>
  <c r="X418" i="4" s="1"/>
  <c r="W417" i="4"/>
  <c r="X417" i="4" s="1"/>
  <c r="X416" i="4"/>
  <c r="W416" i="4"/>
  <c r="W415" i="4"/>
  <c r="X415" i="4" s="1"/>
  <c r="W414" i="4"/>
  <c r="X414" i="4" s="1"/>
  <c r="W413" i="4"/>
  <c r="X413" i="4" s="1"/>
  <c r="X412" i="4"/>
  <c r="W412" i="4"/>
  <c r="W411" i="4"/>
  <c r="X411" i="4" s="1"/>
  <c r="W410" i="4"/>
  <c r="X410" i="4" s="1"/>
  <c r="W409" i="4"/>
  <c r="X409" i="4" s="1"/>
  <c r="X408" i="4"/>
  <c r="W408" i="4"/>
  <c r="W407" i="4"/>
  <c r="X407" i="4" s="1"/>
  <c r="W406" i="4"/>
  <c r="X406" i="4" s="1"/>
  <c r="W405" i="4"/>
  <c r="X405" i="4" s="1"/>
  <c r="W404" i="4"/>
  <c r="X404" i="4" s="1"/>
  <c r="W403" i="4"/>
  <c r="X403" i="4" s="1"/>
  <c r="W402" i="4"/>
  <c r="X402" i="4" s="1"/>
  <c r="W401" i="4"/>
  <c r="X401" i="4" s="1"/>
  <c r="X400" i="4"/>
  <c r="W400" i="4"/>
  <c r="W399" i="4"/>
  <c r="X399" i="4" s="1"/>
  <c r="W398" i="4"/>
  <c r="X398" i="4" s="1"/>
  <c r="W397" i="4"/>
  <c r="X397" i="4" s="1"/>
  <c r="W396" i="4"/>
  <c r="X396" i="4" s="1"/>
  <c r="W395" i="4"/>
  <c r="X395" i="4" s="1"/>
  <c r="W394" i="4"/>
  <c r="X394" i="4" s="1"/>
  <c r="W393" i="4"/>
  <c r="X393" i="4" s="1"/>
  <c r="W392" i="4"/>
  <c r="X392" i="4" s="1"/>
  <c r="W391" i="4"/>
  <c r="X391" i="4" s="1"/>
  <c r="W390" i="4"/>
  <c r="X390" i="4" s="1"/>
  <c r="W389" i="4"/>
  <c r="X389" i="4" s="1"/>
  <c r="W388" i="4"/>
  <c r="X388" i="4" s="1"/>
  <c r="W387" i="4"/>
  <c r="X387" i="4" s="1"/>
  <c r="W386" i="4"/>
  <c r="X386" i="4" s="1"/>
  <c r="W385" i="4"/>
  <c r="X385" i="4" s="1"/>
  <c r="X384" i="4"/>
  <c r="W384" i="4"/>
  <c r="W383" i="4"/>
  <c r="X383" i="4" s="1"/>
  <c r="W382" i="4"/>
  <c r="X382" i="4" s="1"/>
  <c r="W381" i="4"/>
  <c r="X381" i="4" s="1"/>
  <c r="X380" i="4"/>
  <c r="W380" i="4"/>
  <c r="W379" i="4"/>
  <c r="X379" i="4" s="1"/>
  <c r="W378" i="4"/>
  <c r="X378" i="4" s="1"/>
  <c r="W377" i="4"/>
  <c r="X377" i="4" s="1"/>
  <c r="X376" i="4"/>
  <c r="W376" i="4"/>
  <c r="W375" i="4"/>
  <c r="X375" i="4" s="1"/>
  <c r="W374" i="4"/>
  <c r="X374" i="4" s="1"/>
  <c r="W373" i="4"/>
  <c r="X373" i="4" s="1"/>
  <c r="W372" i="4"/>
  <c r="X372" i="4" s="1"/>
  <c r="W371" i="4"/>
  <c r="X371" i="4" s="1"/>
  <c r="W370" i="4"/>
  <c r="X370" i="4" s="1"/>
  <c r="W369" i="4"/>
  <c r="X369" i="4" s="1"/>
  <c r="X368" i="4"/>
  <c r="W368" i="4"/>
  <c r="W367" i="4"/>
  <c r="X367" i="4" s="1"/>
  <c r="W366" i="4"/>
  <c r="X366" i="4" s="1"/>
  <c r="W365" i="4"/>
  <c r="X365" i="4" s="1"/>
  <c r="W364" i="4"/>
  <c r="X364" i="4" s="1"/>
  <c r="W363" i="4"/>
  <c r="X363" i="4" s="1"/>
  <c r="W362" i="4"/>
  <c r="X362" i="4" s="1"/>
  <c r="W361" i="4"/>
  <c r="X361" i="4" s="1"/>
  <c r="W360" i="4"/>
  <c r="X360" i="4" s="1"/>
  <c r="W359" i="4"/>
  <c r="X359" i="4" s="1"/>
  <c r="W358" i="4"/>
  <c r="X358" i="4" s="1"/>
  <c r="W357" i="4"/>
  <c r="X357" i="4" s="1"/>
  <c r="W356" i="4"/>
  <c r="X356" i="4" s="1"/>
  <c r="W355" i="4"/>
  <c r="X355" i="4" s="1"/>
  <c r="W354" i="4"/>
  <c r="X354" i="4" s="1"/>
  <c r="W353" i="4"/>
  <c r="X353" i="4" s="1"/>
  <c r="X352" i="4"/>
  <c r="W352" i="4"/>
  <c r="W351" i="4"/>
  <c r="X351" i="4" s="1"/>
  <c r="W350" i="4"/>
  <c r="X350" i="4" s="1"/>
  <c r="W349" i="4"/>
  <c r="X349" i="4" s="1"/>
  <c r="X348" i="4"/>
  <c r="W348" i="4"/>
  <c r="W347" i="4"/>
  <c r="X347" i="4" s="1"/>
  <c r="W346" i="4"/>
  <c r="X346" i="4" s="1"/>
  <c r="W345" i="4"/>
  <c r="X345" i="4" s="1"/>
  <c r="X344" i="4"/>
  <c r="W344" i="4"/>
  <c r="W343" i="4"/>
  <c r="X343" i="4" s="1"/>
  <c r="W342" i="4"/>
  <c r="X342" i="4" s="1"/>
  <c r="W341" i="4"/>
  <c r="X341" i="4" s="1"/>
  <c r="W340" i="4"/>
  <c r="X340" i="4" s="1"/>
  <c r="W339" i="4"/>
  <c r="X339" i="4" s="1"/>
  <c r="W338" i="4"/>
  <c r="X338" i="4" s="1"/>
  <c r="W337" i="4"/>
  <c r="X337" i="4" s="1"/>
  <c r="X336" i="4"/>
  <c r="W336" i="4"/>
  <c r="W335" i="4"/>
  <c r="X335" i="4" s="1"/>
  <c r="W334" i="4"/>
  <c r="X334" i="4" s="1"/>
  <c r="W333" i="4"/>
  <c r="X333" i="4" s="1"/>
  <c r="W332" i="4"/>
  <c r="X332" i="4" s="1"/>
  <c r="W331" i="4"/>
  <c r="X331" i="4" s="1"/>
  <c r="W330" i="4"/>
  <c r="X330" i="4" s="1"/>
  <c r="W329" i="4"/>
  <c r="X329" i="4" s="1"/>
  <c r="W328" i="4"/>
  <c r="X328" i="4" s="1"/>
  <c r="W327" i="4"/>
  <c r="X327" i="4" s="1"/>
  <c r="W326" i="4"/>
  <c r="X326" i="4" s="1"/>
  <c r="W325" i="4"/>
  <c r="X325" i="4" s="1"/>
  <c r="W324" i="4"/>
  <c r="X324" i="4" s="1"/>
  <c r="W323" i="4"/>
  <c r="X323" i="4" s="1"/>
  <c r="W322" i="4"/>
  <c r="X322" i="4" s="1"/>
  <c r="W321" i="4"/>
  <c r="X321" i="4" s="1"/>
  <c r="X320" i="4"/>
  <c r="W320" i="4"/>
  <c r="W319" i="4"/>
  <c r="X319" i="4" s="1"/>
  <c r="W318" i="4"/>
  <c r="X318" i="4" s="1"/>
  <c r="W317" i="4"/>
  <c r="X317" i="4" s="1"/>
  <c r="X316" i="4"/>
  <c r="W316" i="4"/>
  <c r="W315" i="4"/>
  <c r="X315" i="4" s="1"/>
  <c r="W314" i="4"/>
  <c r="X314" i="4" s="1"/>
  <c r="W313" i="4"/>
  <c r="X313" i="4" s="1"/>
  <c r="X312" i="4"/>
  <c r="W312" i="4"/>
  <c r="W311" i="4"/>
  <c r="X311" i="4" s="1"/>
  <c r="W310" i="4"/>
  <c r="X310" i="4" s="1"/>
  <c r="W309" i="4"/>
  <c r="X309" i="4" s="1"/>
  <c r="W308" i="4"/>
  <c r="X308" i="4" s="1"/>
  <c r="W307" i="4"/>
  <c r="X307" i="4" s="1"/>
  <c r="W306" i="4"/>
  <c r="X306" i="4" s="1"/>
  <c r="W305" i="4"/>
  <c r="X305" i="4" s="1"/>
  <c r="X304" i="4"/>
  <c r="W304" i="4"/>
  <c r="W303" i="4"/>
  <c r="X303" i="4" s="1"/>
  <c r="W302" i="4"/>
  <c r="X302" i="4" s="1"/>
  <c r="W301" i="4"/>
  <c r="X301" i="4" s="1"/>
  <c r="W300" i="4"/>
  <c r="X300" i="4" s="1"/>
  <c r="W299" i="4"/>
  <c r="X299" i="4" s="1"/>
  <c r="W298" i="4"/>
  <c r="X298" i="4" s="1"/>
  <c r="W297" i="4"/>
  <c r="X297" i="4" s="1"/>
  <c r="W296" i="4"/>
  <c r="X296" i="4" s="1"/>
  <c r="W295" i="4"/>
  <c r="X295" i="4" s="1"/>
  <c r="W294" i="4"/>
  <c r="X294" i="4" s="1"/>
  <c r="W293" i="4"/>
  <c r="X293" i="4" s="1"/>
  <c r="W292" i="4"/>
  <c r="X292" i="4" s="1"/>
  <c r="W291" i="4"/>
  <c r="X291" i="4" s="1"/>
  <c r="W290" i="4"/>
  <c r="X290" i="4" s="1"/>
  <c r="W289" i="4"/>
  <c r="X289" i="4" s="1"/>
  <c r="X288" i="4"/>
  <c r="W288" i="4"/>
  <c r="W287" i="4"/>
  <c r="X287" i="4" s="1"/>
  <c r="W286" i="4"/>
  <c r="X286" i="4" s="1"/>
  <c r="W285" i="4"/>
  <c r="X285" i="4" s="1"/>
  <c r="X284" i="4"/>
  <c r="W284" i="4"/>
  <c r="W283" i="4"/>
  <c r="X283" i="4" s="1"/>
  <c r="W282" i="4"/>
  <c r="X282" i="4" s="1"/>
  <c r="W281" i="4"/>
  <c r="X281" i="4" s="1"/>
  <c r="X280" i="4"/>
  <c r="W280" i="4"/>
  <c r="W279" i="4"/>
  <c r="X279" i="4" s="1"/>
  <c r="W278" i="4"/>
  <c r="X278" i="4" s="1"/>
  <c r="W277" i="4"/>
  <c r="X277" i="4" s="1"/>
  <c r="W276" i="4"/>
  <c r="X276" i="4" s="1"/>
  <c r="W275" i="4"/>
  <c r="X275" i="4" s="1"/>
  <c r="W274" i="4"/>
  <c r="X274" i="4" s="1"/>
  <c r="W273" i="4"/>
  <c r="X273" i="4" s="1"/>
  <c r="X272" i="4"/>
  <c r="W272" i="4"/>
  <c r="W271" i="4"/>
  <c r="X271" i="4" s="1"/>
  <c r="W270" i="4"/>
  <c r="X270" i="4" s="1"/>
  <c r="W269" i="4"/>
  <c r="X269" i="4" s="1"/>
  <c r="W268" i="4"/>
  <c r="X268" i="4" s="1"/>
  <c r="W267" i="4"/>
  <c r="X267" i="4" s="1"/>
  <c r="W266" i="4"/>
  <c r="X266" i="4" s="1"/>
  <c r="W265" i="4"/>
  <c r="X265" i="4" s="1"/>
  <c r="W264" i="4"/>
  <c r="X264" i="4" s="1"/>
  <c r="W263" i="4"/>
  <c r="X263" i="4" s="1"/>
  <c r="W262" i="4"/>
  <c r="X262" i="4" s="1"/>
  <c r="W261" i="4"/>
  <c r="X261" i="4" s="1"/>
  <c r="W260" i="4"/>
  <c r="X260" i="4" s="1"/>
  <c r="W259" i="4"/>
  <c r="X259" i="4" s="1"/>
  <c r="W258" i="4"/>
  <c r="X258" i="4" s="1"/>
  <c r="W257" i="4"/>
  <c r="X257" i="4" s="1"/>
  <c r="X256" i="4"/>
  <c r="W256" i="4"/>
  <c r="W255" i="4"/>
  <c r="X255" i="4" s="1"/>
  <c r="W254" i="4"/>
  <c r="X254" i="4" s="1"/>
  <c r="W253" i="4"/>
  <c r="X253" i="4" s="1"/>
  <c r="X252" i="4"/>
  <c r="W252" i="4"/>
  <c r="W251" i="4"/>
  <c r="X251" i="4" s="1"/>
  <c r="W250" i="4"/>
  <c r="X250" i="4" s="1"/>
  <c r="W249" i="4"/>
  <c r="X249" i="4" s="1"/>
  <c r="X248" i="4"/>
  <c r="W248" i="4"/>
  <c r="W247" i="4"/>
  <c r="X247" i="4" s="1"/>
  <c r="W246" i="4"/>
  <c r="X246" i="4" s="1"/>
  <c r="W245" i="4"/>
  <c r="X245" i="4" s="1"/>
  <c r="W244" i="4"/>
  <c r="X244" i="4" s="1"/>
  <c r="W243" i="4"/>
  <c r="X243" i="4" s="1"/>
  <c r="W242" i="4"/>
  <c r="X242" i="4" s="1"/>
  <c r="W241" i="4"/>
  <c r="X241" i="4" s="1"/>
  <c r="X240" i="4"/>
  <c r="W240" i="4"/>
  <c r="W239" i="4"/>
  <c r="X239" i="4" s="1"/>
  <c r="W238" i="4"/>
  <c r="X238" i="4" s="1"/>
  <c r="W237" i="4"/>
  <c r="X237" i="4" s="1"/>
  <c r="W236" i="4"/>
  <c r="X236" i="4" s="1"/>
  <c r="W235" i="4"/>
  <c r="X235" i="4" s="1"/>
  <c r="W234" i="4"/>
  <c r="X234" i="4" s="1"/>
  <c r="W233" i="4"/>
  <c r="X233" i="4" s="1"/>
  <c r="W232" i="4"/>
  <c r="X232" i="4" s="1"/>
  <c r="W231" i="4"/>
  <c r="X231" i="4" s="1"/>
  <c r="W230" i="4"/>
  <c r="X230" i="4" s="1"/>
  <c r="W229" i="4"/>
  <c r="X229" i="4" s="1"/>
  <c r="W228" i="4"/>
  <c r="X228" i="4" s="1"/>
  <c r="W227" i="4"/>
  <c r="X227" i="4" s="1"/>
  <c r="W226" i="4"/>
  <c r="X226" i="4" s="1"/>
  <c r="W225" i="4"/>
  <c r="X225" i="4" s="1"/>
  <c r="X224" i="4"/>
  <c r="W224" i="4"/>
  <c r="W223" i="4"/>
  <c r="X223" i="4" s="1"/>
  <c r="W222" i="4"/>
  <c r="X222" i="4" s="1"/>
  <c r="W221" i="4"/>
  <c r="X221" i="4" s="1"/>
  <c r="X220" i="4"/>
  <c r="W220" i="4"/>
  <c r="W219" i="4"/>
  <c r="X219" i="4" s="1"/>
  <c r="W218" i="4"/>
  <c r="X218" i="4" s="1"/>
  <c r="W217" i="4"/>
  <c r="X217" i="4" s="1"/>
  <c r="X216" i="4"/>
  <c r="W216" i="4"/>
  <c r="W215" i="4"/>
  <c r="X215" i="4" s="1"/>
  <c r="W214" i="4"/>
  <c r="X214" i="4" s="1"/>
  <c r="W213" i="4"/>
  <c r="X213" i="4" s="1"/>
  <c r="W212" i="4"/>
  <c r="X212" i="4" s="1"/>
  <c r="W211" i="4"/>
  <c r="X211" i="4" s="1"/>
  <c r="W210" i="4"/>
  <c r="X210" i="4" s="1"/>
  <c r="W209" i="4"/>
  <c r="X209" i="4" s="1"/>
  <c r="X208" i="4"/>
  <c r="W208" i="4"/>
  <c r="W207" i="4"/>
  <c r="X207" i="4" s="1"/>
  <c r="W206" i="4"/>
  <c r="X206" i="4" s="1"/>
  <c r="W205" i="4"/>
  <c r="X205" i="4" s="1"/>
  <c r="W204" i="4"/>
  <c r="X204" i="4" s="1"/>
  <c r="W203" i="4"/>
  <c r="X203" i="4" s="1"/>
  <c r="W202" i="4"/>
  <c r="X202" i="4" s="1"/>
  <c r="W201" i="4"/>
  <c r="X201" i="4" s="1"/>
  <c r="W200" i="4"/>
  <c r="X200" i="4" s="1"/>
  <c r="W199" i="4"/>
  <c r="X199" i="4" s="1"/>
  <c r="W198" i="4"/>
  <c r="X198" i="4" s="1"/>
  <c r="W197" i="4"/>
  <c r="X197" i="4" s="1"/>
  <c r="W196" i="4"/>
  <c r="X196" i="4" s="1"/>
  <c r="W195" i="4"/>
  <c r="X195" i="4" s="1"/>
  <c r="W194" i="4"/>
  <c r="X194" i="4" s="1"/>
  <c r="W193" i="4"/>
  <c r="X193" i="4" s="1"/>
  <c r="X192" i="4"/>
  <c r="W192" i="4"/>
  <c r="W191" i="4"/>
  <c r="X191" i="4" s="1"/>
  <c r="W190" i="4"/>
  <c r="X190" i="4" s="1"/>
  <c r="W189" i="4"/>
  <c r="X189" i="4" s="1"/>
  <c r="X188" i="4"/>
  <c r="W188" i="4"/>
  <c r="W187" i="4"/>
  <c r="X187" i="4" s="1"/>
  <c r="W186" i="4"/>
  <c r="X186" i="4" s="1"/>
  <c r="W185" i="4"/>
  <c r="X185" i="4" s="1"/>
  <c r="X184" i="4"/>
  <c r="W184" i="4"/>
  <c r="W183" i="4"/>
  <c r="X183" i="4" s="1"/>
  <c r="W182" i="4"/>
  <c r="X182" i="4" s="1"/>
  <c r="W181" i="4"/>
  <c r="X181" i="4" s="1"/>
  <c r="W180" i="4"/>
  <c r="X180" i="4" s="1"/>
  <c r="W179" i="4"/>
  <c r="X179" i="4" s="1"/>
  <c r="W178" i="4"/>
  <c r="X178" i="4" s="1"/>
  <c r="W177" i="4"/>
  <c r="X177" i="4" s="1"/>
  <c r="X176" i="4"/>
  <c r="W176" i="4"/>
  <c r="W175" i="4"/>
  <c r="X175" i="4" s="1"/>
  <c r="W174" i="4"/>
  <c r="X174" i="4" s="1"/>
  <c r="W173" i="4"/>
  <c r="X173" i="4" s="1"/>
  <c r="W172" i="4"/>
  <c r="X172" i="4" s="1"/>
  <c r="W171" i="4"/>
  <c r="X171" i="4" s="1"/>
  <c r="W170" i="4"/>
  <c r="X170" i="4" s="1"/>
  <c r="W169" i="4"/>
  <c r="X169" i="4" s="1"/>
  <c r="W168" i="4"/>
  <c r="X168" i="4" s="1"/>
  <c r="W167" i="4"/>
  <c r="X167" i="4" s="1"/>
  <c r="W166" i="4"/>
  <c r="X166" i="4" s="1"/>
  <c r="W165" i="4"/>
  <c r="X165" i="4" s="1"/>
  <c r="W164" i="4"/>
  <c r="X164" i="4" s="1"/>
  <c r="W163" i="4"/>
  <c r="X163" i="4" s="1"/>
  <c r="W162" i="4"/>
  <c r="X162" i="4" s="1"/>
  <c r="W161" i="4"/>
  <c r="X161" i="4" s="1"/>
  <c r="X160" i="4"/>
  <c r="W160" i="4"/>
  <c r="W159" i="4"/>
  <c r="X159" i="4" s="1"/>
  <c r="W158" i="4"/>
  <c r="X158" i="4" s="1"/>
  <c r="W157" i="4"/>
  <c r="X157" i="4" s="1"/>
  <c r="W156" i="4"/>
  <c r="X156" i="4" s="1"/>
  <c r="W155" i="4"/>
  <c r="X155" i="4" s="1"/>
  <c r="W154" i="4"/>
  <c r="X154" i="4" s="1"/>
  <c r="W153" i="4"/>
  <c r="X153" i="4" s="1"/>
  <c r="X152" i="4"/>
  <c r="W152" i="4"/>
  <c r="W151" i="4"/>
  <c r="X151" i="4" s="1"/>
  <c r="W150" i="4"/>
  <c r="X150" i="4" s="1"/>
  <c r="W149" i="4"/>
  <c r="X149" i="4" s="1"/>
  <c r="X148" i="4"/>
  <c r="W148" i="4"/>
  <c r="W147" i="4"/>
  <c r="X147" i="4" s="1"/>
  <c r="X146" i="4"/>
  <c r="W146" i="4"/>
  <c r="W145" i="4"/>
  <c r="X145" i="4" s="1"/>
  <c r="X144" i="4"/>
  <c r="W144" i="4"/>
  <c r="W143" i="4"/>
  <c r="X143" i="4" s="1"/>
  <c r="W142" i="4"/>
  <c r="X142" i="4" s="1"/>
  <c r="W141" i="4"/>
  <c r="X141" i="4" s="1"/>
  <c r="W140" i="4"/>
  <c r="X140" i="4" s="1"/>
  <c r="W139" i="4"/>
  <c r="X139" i="4" s="1"/>
  <c r="W138" i="4"/>
  <c r="X138" i="4" s="1"/>
  <c r="W137" i="4"/>
  <c r="X137" i="4" s="1"/>
  <c r="X136" i="4"/>
  <c r="W136" i="4"/>
  <c r="W135" i="4"/>
  <c r="X135" i="4" s="1"/>
  <c r="X134" i="4"/>
  <c r="W134" i="4"/>
  <c r="X133" i="4"/>
  <c r="W133" i="4"/>
  <c r="X132" i="4"/>
  <c r="W132" i="4"/>
  <c r="W131" i="4"/>
  <c r="X131" i="4" s="1"/>
  <c r="X130" i="4"/>
  <c r="W130" i="4"/>
  <c r="X129" i="4"/>
  <c r="W129" i="4"/>
  <c r="X128" i="4"/>
  <c r="W128" i="4"/>
  <c r="W127" i="4"/>
  <c r="X127" i="4" s="1"/>
  <c r="X126" i="4"/>
  <c r="W126" i="4"/>
  <c r="X125" i="4"/>
  <c r="W125" i="4"/>
  <c r="X124" i="4"/>
  <c r="W124" i="4"/>
  <c r="W123" i="4"/>
  <c r="X123" i="4" s="1"/>
  <c r="X122" i="4"/>
  <c r="W122" i="4"/>
  <c r="X121" i="4"/>
  <c r="W121" i="4"/>
  <c r="X120" i="4"/>
  <c r="W120" i="4"/>
  <c r="W119" i="4"/>
  <c r="X119" i="4" s="1"/>
  <c r="X118" i="4"/>
  <c r="W118" i="4"/>
  <c r="X117" i="4"/>
  <c r="W117" i="4"/>
  <c r="X116" i="4"/>
  <c r="W116" i="4"/>
  <c r="W115" i="4"/>
  <c r="X115" i="4" s="1"/>
  <c r="X114" i="4"/>
  <c r="W114" i="4"/>
  <c r="X113" i="4"/>
  <c r="W113" i="4"/>
  <c r="X112" i="4"/>
  <c r="W112" i="4"/>
  <c r="W111" i="4"/>
  <c r="X111" i="4" s="1"/>
  <c r="X110" i="4"/>
  <c r="W110" i="4"/>
  <c r="X109" i="4"/>
  <c r="W109" i="4"/>
  <c r="X108" i="4"/>
  <c r="W108" i="4"/>
  <c r="W107" i="4"/>
  <c r="X107" i="4" s="1"/>
  <c r="X106" i="4"/>
  <c r="W106" i="4"/>
  <c r="X105" i="4"/>
  <c r="W105" i="4"/>
  <c r="X104" i="4"/>
  <c r="W104" i="4"/>
  <c r="W103" i="4"/>
  <c r="X103" i="4" s="1"/>
  <c r="X102" i="4"/>
  <c r="W102" i="4"/>
  <c r="X101" i="4"/>
  <c r="W101" i="4"/>
  <c r="X100" i="4"/>
  <c r="W100" i="4"/>
  <c r="W99" i="4"/>
  <c r="X99" i="4" s="1"/>
  <c r="X98" i="4"/>
  <c r="W98" i="4"/>
  <c r="X97" i="4"/>
  <c r="W97" i="4"/>
  <c r="X96" i="4"/>
  <c r="W96" i="4"/>
  <c r="W95" i="4"/>
  <c r="X95" i="4" s="1"/>
  <c r="X94" i="4"/>
  <c r="W94" i="4"/>
  <c r="X93" i="4"/>
  <c r="W93" i="4"/>
  <c r="X92" i="4"/>
  <c r="W92" i="4"/>
  <c r="W91" i="4"/>
  <c r="X91" i="4" s="1"/>
  <c r="X90" i="4"/>
  <c r="W90" i="4"/>
  <c r="X89" i="4"/>
  <c r="W89" i="4"/>
  <c r="X88" i="4"/>
  <c r="W88" i="4"/>
  <c r="W87" i="4"/>
  <c r="X87" i="4" s="1"/>
  <c r="X86" i="4"/>
  <c r="W86" i="4"/>
  <c r="X85" i="4"/>
  <c r="W85" i="4"/>
  <c r="X84" i="4"/>
  <c r="W84" i="4"/>
  <c r="W83" i="4"/>
  <c r="X83" i="4" s="1"/>
  <c r="X82" i="4"/>
  <c r="W82" i="4"/>
  <c r="X81" i="4"/>
  <c r="W81" i="4"/>
  <c r="X80" i="4"/>
  <c r="W80" i="4"/>
  <c r="W79" i="4"/>
  <c r="X79" i="4" s="1"/>
  <c r="X78" i="4"/>
  <c r="W78" i="4"/>
  <c r="X77" i="4"/>
  <c r="W77" i="4"/>
  <c r="X76" i="4"/>
  <c r="W76" i="4"/>
  <c r="W75" i="4"/>
  <c r="X75" i="4" s="1"/>
  <c r="X74" i="4"/>
  <c r="W74" i="4"/>
  <c r="X73" i="4"/>
  <c r="W73" i="4"/>
  <c r="X72" i="4"/>
  <c r="W72" i="4"/>
  <c r="W71" i="4"/>
  <c r="X71" i="4" s="1"/>
  <c r="X70" i="4"/>
  <c r="W70" i="4"/>
  <c r="X69" i="4"/>
  <c r="W69" i="4"/>
  <c r="X68" i="4"/>
  <c r="W68" i="4"/>
  <c r="W67" i="4"/>
  <c r="X67" i="4" s="1"/>
  <c r="X66" i="4"/>
  <c r="W66" i="4"/>
  <c r="X65" i="4"/>
  <c r="W65" i="4"/>
  <c r="X64" i="4"/>
  <c r="W64" i="4"/>
  <c r="W63" i="4"/>
  <c r="X63" i="4" s="1"/>
  <c r="X62" i="4"/>
  <c r="W62" i="4"/>
  <c r="X61" i="4"/>
  <c r="W61" i="4"/>
  <c r="X60" i="4"/>
  <c r="W60" i="4"/>
  <c r="W59" i="4"/>
  <c r="X59" i="4" s="1"/>
  <c r="X58" i="4"/>
  <c r="W58" i="4"/>
  <c r="X57" i="4"/>
  <c r="W57" i="4"/>
  <c r="X56" i="4"/>
  <c r="W56" i="4"/>
  <c r="W55" i="4"/>
  <c r="X55" i="4" s="1"/>
  <c r="X54" i="4"/>
  <c r="W54" i="4"/>
  <c r="X53" i="4"/>
  <c r="W53" i="4"/>
  <c r="X52" i="4"/>
  <c r="W52" i="4"/>
  <c r="W51" i="4"/>
  <c r="X51" i="4" s="1"/>
  <c r="X50" i="4"/>
  <c r="W50" i="4"/>
  <c r="X49" i="4"/>
  <c r="W49" i="4"/>
  <c r="X48" i="4"/>
  <c r="W48" i="4"/>
  <c r="W47" i="4"/>
  <c r="X47" i="4" s="1"/>
  <c r="X46" i="4"/>
  <c r="W46" i="4"/>
  <c r="X45" i="4"/>
  <c r="W45" i="4"/>
  <c r="X44" i="4"/>
  <c r="W44" i="4"/>
  <c r="W43" i="4"/>
  <c r="X43" i="4" s="1"/>
  <c r="X42" i="4"/>
  <c r="W42" i="4"/>
  <c r="X41" i="4"/>
  <c r="W41" i="4"/>
  <c r="X40" i="4"/>
  <c r="W40" i="4"/>
  <c r="W39" i="4"/>
  <c r="X39" i="4" s="1"/>
  <c r="X38" i="4"/>
  <c r="W38" i="4"/>
  <c r="X37" i="4"/>
  <c r="W37" i="4"/>
  <c r="X36" i="4"/>
  <c r="W36" i="4"/>
  <c r="W35" i="4"/>
  <c r="X35" i="4" s="1"/>
  <c r="X34" i="4"/>
  <c r="W34" i="4"/>
  <c r="X33" i="4"/>
  <c r="W33" i="4"/>
  <c r="X32" i="4"/>
  <c r="W32" i="4"/>
  <c r="W31" i="4"/>
  <c r="X31" i="4" s="1"/>
  <c r="X30" i="4"/>
  <c r="W30" i="4"/>
  <c r="X29" i="4"/>
  <c r="W29" i="4"/>
  <c r="X28" i="4"/>
  <c r="W28" i="4"/>
  <c r="W27" i="4"/>
  <c r="X27" i="4" s="1"/>
  <c r="X26" i="4"/>
  <c r="W26" i="4"/>
  <c r="X25" i="4"/>
  <c r="W25" i="4"/>
  <c r="X24" i="4"/>
  <c r="W24" i="4"/>
  <c r="W23" i="4"/>
  <c r="X23" i="4" s="1"/>
  <c r="X22" i="4"/>
  <c r="W22" i="4"/>
  <c r="X21" i="4"/>
  <c r="W21" i="4"/>
  <c r="X20" i="4"/>
  <c r="W20" i="4"/>
  <c r="W19" i="4"/>
  <c r="X19" i="4" s="1"/>
  <c r="X18" i="4"/>
  <c r="W18" i="4"/>
  <c r="X17" i="4"/>
  <c r="W17" i="4"/>
  <c r="X16" i="4"/>
  <c r="W16" i="4"/>
  <c r="W15" i="4"/>
  <c r="X15" i="4" s="1"/>
  <c r="X14" i="4"/>
  <c r="W14" i="4"/>
  <c r="X13" i="4"/>
  <c r="W13" i="4"/>
  <c r="X12" i="4"/>
  <c r="W12" i="4"/>
  <c r="W11" i="4"/>
  <c r="X11" i="4" s="1"/>
  <c r="X10" i="4"/>
  <c r="W10" i="4"/>
  <c r="X9" i="4"/>
  <c r="W9" i="4"/>
  <c r="X8" i="4"/>
  <c r="W8" i="4"/>
  <c r="W7" i="4"/>
  <c r="X7" i="4" s="1"/>
  <c r="X6" i="4"/>
  <c r="W6" i="4"/>
  <c r="X5" i="4"/>
  <c r="W5" i="4"/>
  <c r="X4" i="4"/>
  <c r="W4" i="4"/>
  <c r="W3" i="4"/>
  <c r="X3" i="4" s="1"/>
  <c r="X2" i="4"/>
  <c r="W2" i="4"/>
  <c r="M16" i="8"/>
  <c r="Q169" i="5" a="1"/>
  <c r="Q169" i="5" s="1"/>
  <c r="W169" i="5" s="1"/>
  <c r="E9" i="2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W840" i="5"/>
  <c r="W841" i="5"/>
  <c r="W842" i="5"/>
  <c r="W843" i="5"/>
  <c r="W844" i="5"/>
  <c r="W845" i="5"/>
  <c r="W846" i="5"/>
  <c r="W847" i="5"/>
  <c r="W848" i="5"/>
  <c r="W849" i="5"/>
  <c r="W850" i="5"/>
  <c r="W851" i="5"/>
  <c r="W852" i="5"/>
  <c r="W853" i="5"/>
  <c r="W854" i="5"/>
  <c r="W855" i="5"/>
  <c r="W856" i="5"/>
  <c r="W857" i="5"/>
  <c r="W858" i="5"/>
  <c r="W859" i="5"/>
  <c r="W860" i="5"/>
  <c r="W861" i="5"/>
  <c r="W862" i="5"/>
  <c r="W863" i="5"/>
  <c r="W864" i="5"/>
  <c r="W865" i="5"/>
  <c r="W866" i="5"/>
  <c r="W867" i="5"/>
  <c r="W868" i="5"/>
  <c r="W869" i="5"/>
  <c r="W870" i="5"/>
  <c r="W871" i="5"/>
  <c r="W872" i="5"/>
  <c r="W873" i="5"/>
  <c r="W874" i="5"/>
  <c r="W875" i="5"/>
  <c r="W876" i="5"/>
  <c r="W877" i="5"/>
  <c r="W878" i="5"/>
  <c r="W879" i="5"/>
  <c r="W880" i="5"/>
  <c r="W881" i="5"/>
  <c r="W882" i="5"/>
  <c r="W883" i="5"/>
  <c r="W884" i="5"/>
  <c r="W885" i="5"/>
  <c r="W886" i="5"/>
  <c r="W887" i="5"/>
  <c r="W888" i="5"/>
  <c r="W889" i="5"/>
  <c r="W890" i="5"/>
  <c r="W891" i="5"/>
  <c r="W892" i="5"/>
  <c r="W893" i="5"/>
  <c r="W894" i="5"/>
  <c r="W895" i="5"/>
  <c r="W896" i="5"/>
  <c r="W897" i="5"/>
  <c r="W898" i="5"/>
  <c r="W899" i="5"/>
  <c r="W900" i="5"/>
  <c r="W901" i="5"/>
  <c r="W902" i="5"/>
  <c r="W903" i="5"/>
  <c r="W904" i="5"/>
  <c r="W905" i="5"/>
  <c r="W906" i="5"/>
  <c r="W907" i="5"/>
  <c r="W908" i="5"/>
  <c r="W909" i="5"/>
  <c r="W910" i="5"/>
  <c r="W911" i="5"/>
  <c r="W912" i="5"/>
  <c r="W913" i="5"/>
  <c r="W914" i="5"/>
  <c r="W915" i="5"/>
  <c r="W916" i="5"/>
  <c r="W917" i="5"/>
  <c r="W918" i="5"/>
  <c r="W919" i="5"/>
  <c r="W920" i="5"/>
  <c r="W921" i="5"/>
  <c r="W922" i="5"/>
  <c r="W923" i="5"/>
  <c r="W924" i="5"/>
  <c r="W925" i="5"/>
  <c r="W926" i="5"/>
  <c r="W927" i="5"/>
  <c r="W928" i="5"/>
  <c r="W929" i="5"/>
  <c r="W930" i="5"/>
  <c r="W931" i="5"/>
  <c r="W932" i="5"/>
  <c r="W933" i="5"/>
  <c r="W934" i="5"/>
  <c r="W935" i="5"/>
  <c r="W936" i="5"/>
  <c r="W937" i="5"/>
  <c r="W938" i="5"/>
  <c r="W939" i="5"/>
  <c r="W940" i="5"/>
  <c r="W941" i="5"/>
  <c r="W942" i="5"/>
  <c r="W943" i="5"/>
  <c r="W944" i="5"/>
  <c r="W945" i="5"/>
  <c r="W946" i="5"/>
  <c r="W947" i="5"/>
  <c r="W948" i="5"/>
  <c r="W949" i="5"/>
  <c r="W950" i="5"/>
  <c r="W951" i="5"/>
  <c r="W952" i="5"/>
  <c r="W953" i="5"/>
  <c r="W954" i="5"/>
  <c r="W955" i="5"/>
  <c r="W956" i="5"/>
  <c r="W957" i="5"/>
  <c r="W958" i="5"/>
  <c r="W959" i="5"/>
  <c r="W960" i="5"/>
  <c r="W961" i="5"/>
  <c r="W962" i="5"/>
  <c r="W963" i="5"/>
  <c r="W964" i="5"/>
  <c r="W965" i="5"/>
  <c r="W966" i="5"/>
  <c r="W967" i="5"/>
  <c r="W968" i="5"/>
  <c r="W969" i="5"/>
  <c r="W970" i="5"/>
  <c r="W971" i="5"/>
  <c r="W972" i="5"/>
  <c r="W973" i="5"/>
  <c r="W974" i="5"/>
  <c r="W975" i="5"/>
  <c r="W976" i="5"/>
  <c r="W977" i="5"/>
  <c r="W978" i="5"/>
  <c r="W979" i="5"/>
  <c r="W980" i="5"/>
  <c r="W981" i="5"/>
  <c r="W982" i="5"/>
  <c r="W983" i="5"/>
  <c r="W984" i="5"/>
  <c r="W985" i="5"/>
  <c r="W986" i="5"/>
  <c r="W987" i="5"/>
  <c r="W988" i="5"/>
  <c r="W989" i="5"/>
  <c r="W990" i="5"/>
  <c r="W991" i="5"/>
  <c r="W992" i="5"/>
  <c r="W993" i="5"/>
  <c r="W994" i="5"/>
  <c r="W995" i="5"/>
  <c r="W996" i="5"/>
  <c r="W997" i="5"/>
  <c r="W998" i="5"/>
  <c r="W999" i="5"/>
  <c r="W1000" i="5"/>
  <c r="W1001" i="5"/>
  <c r="W1002" i="5"/>
  <c r="W1003" i="5"/>
  <c r="W1004" i="5"/>
  <c r="W1005" i="5"/>
  <c r="W1006" i="5"/>
  <c r="W1007" i="5"/>
  <c r="W1008" i="5"/>
  <c r="W1009" i="5"/>
  <c r="W1010" i="5"/>
  <c r="W1011" i="5"/>
  <c r="W1012" i="5"/>
  <c r="W1013" i="5"/>
  <c r="W1014" i="5"/>
  <c r="W1015" i="5"/>
  <c r="W1016" i="5"/>
  <c r="W1017" i="5"/>
  <c r="W1018" i="5"/>
  <c r="W1019" i="5"/>
  <c r="W1020" i="5"/>
  <c r="W1021" i="5"/>
  <c r="W1022" i="5"/>
  <c r="W1023" i="5"/>
  <c r="W1024" i="5"/>
  <c r="W1025" i="5"/>
  <c r="W1026" i="5"/>
  <c r="W1027" i="5"/>
  <c r="W1028" i="5"/>
  <c r="W1029" i="5"/>
  <c r="W1030" i="5"/>
  <c r="W1031" i="5"/>
  <c r="W1032" i="5"/>
  <c r="W1033" i="5"/>
  <c r="W1034" i="5"/>
  <c r="W1035" i="5"/>
  <c r="W1036" i="5"/>
  <c r="W1037" i="5"/>
  <c r="W1038" i="5"/>
  <c r="W1039" i="5"/>
  <c r="W1040" i="5"/>
  <c r="W1041" i="5"/>
  <c r="W1042" i="5"/>
  <c r="W1043" i="5"/>
  <c r="W1044" i="5"/>
  <c r="W1045" i="5"/>
  <c r="W1046" i="5"/>
  <c r="W1047" i="5"/>
  <c r="W1048" i="5"/>
  <c r="W1049" i="5"/>
  <c r="W1050" i="5"/>
  <c r="W1051" i="5"/>
  <c r="W1052" i="5"/>
  <c r="W1053" i="5"/>
  <c r="W1054" i="5"/>
  <c r="W1055" i="5"/>
  <c r="W1056" i="5"/>
  <c r="W1057" i="5"/>
  <c r="W1058" i="5"/>
  <c r="W1059" i="5"/>
  <c r="W1060" i="5"/>
  <c r="W1061" i="5"/>
  <c r="W1062" i="5"/>
  <c r="W1063" i="5"/>
  <c r="W1064" i="5"/>
  <c r="W1065" i="5"/>
  <c r="W1066" i="5"/>
  <c r="W2" i="5"/>
  <c r="D8" i="2"/>
  <c r="M11" i="8"/>
  <c r="M6" i="8"/>
  <c r="I959" i="5"/>
  <c r="O6" i="8" s="1"/>
  <c r="I1067" i="4"/>
  <c r="N6" i="8" s="1"/>
  <c r="P6" i="8" s="1"/>
  <c r="I867" i="1"/>
  <c r="D20" i="8"/>
  <c r="E20" i="8"/>
  <c r="F20" i="8"/>
  <c r="G20" i="8"/>
  <c r="H20" i="8"/>
  <c r="H21" i="8"/>
  <c r="G21" i="8"/>
  <c r="F21" i="8"/>
  <c r="E21" i="8"/>
  <c r="D21" i="8"/>
  <c r="C21" i="8"/>
  <c r="C20" i="8"/>
  <c r="B21" i="8"/>
  <c r="B20" i="8"/>
  <c r="B14" i="8"/>
  <c r="C14" i="8"/>
  <c r="D14" i="8"/>
  <c r="E14" i="8"/>
  <c r="F14" i="8"/>
  <c r="G14" i="8"/>
  <c r="H14" i="8"/>
  <c r="H13" i="8"/>
  <c r="G13" i="8"/>
  <c r="F13" i="8"/>
  <c r="E13" i="8"/>
  <c r="D13" i="8"/>
  <c r="C13" i="8"/>
  <c r="B13" i="8"/>
  <c r="H7" i="8"/>
  <c r="G7" i="8"/>
  <c r="G6" i="8"/>
  <c r="F7" i="8"/>
  <c r="E7" i="8"/>
  <c r="D7" i="8"/>
  <c r="C7" i="8"/>
  <c r="C6" i="8"/>
  <c r="B7" i="8"/>
  <c r="B6" i="8"/>
  <c r="H6" i="8"/>
  <c r="F6" i="8"/>
  <c r="E6" i="8"/>
  <c r="D6" i="8"/>
  <c r="M131" i="4"/>
  <c r="M259" i="4"/>
  <c r="M387" i="4"/>
  <c r="M515" i="4"/>
  <c r="M643" i="4"/>
  <c r="M723" i="4"/>
  <c r="M787" i="4"/>
  <c r="M851" i="4"/>
  <c r="M979" i="4"/>
  <c r="G6" i="2"/>
  <c r="G7" i="2"/>
  <c r="G8" i="2"/>
  <c r="C6" i="2"/>
  <c r="C7" i="2"/>
  <c r="C8" i="2"/>
  <c r="Q253" i="1" a="1"/>
  <c r="Q253" i="1" s="1"/>
  <c r="W253" i="1" s="1"/>
  <c r="X253" i="1" s="1"/>
  <c r="K3" i="5"/>
  <c r="Q4" i="5" a="1"/>
  <c r="Q4" i="5" s="1"/>
  <c r="Q6" i="5" a="1"/>
  <c r="Q6" i="5" s="1"/>
  <c r="Q8" i="5" a="1"/>
  <c r="Q8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2" i="5" a="1"/>
  <c r="Q22" i="5" s="1"/>
  <c r="Q24" i="5" a="1"/>
  <c r="Q24" i="5" s="1"/>
  <c r="Q26" i="5" a="1"/>
  <c r="Q26" i="5" s="1"/>
  <c r="Q28" i="5" a="1"/>
  <c r="Q28" i="5" s="1"/>
  <c r="Q30" i="5" a="1"/>
  <c r="Q30" i="5" s="1"/>
  <c r="Q31" i="5" a="1"/>
  <c r="Q31" i="5" s="1"/>
  <c r="Q33" i="5" a="1"/>
  <c r="Q33" i="5" s="1"/>
  <c r="Q36" i="5" a="1"/>
  <c r="Q36" i="5" s="1"/>
  <c r="Q39" i="5" a="1"/>
  <c r="Q39" i="5" s="1"/>
  <c r="Q40" i="5" a="1"/>
  <c r="Q40" i="5" s="1"/>
  <c r="Q41" i="5" a="1"/>
  <c r="Q41" i="5" s="1"/>
  <c r="Q42" i="5" a="1"/>
  <c r="Q42" i="5" s="1"/>
  <c r="Q44" i="5" a="1"/>
  <c r="Q44" i="5" s="1"/>
  <c r="Q46" i="5" a="1"/>
  <c r="Q46" i="5" s="1"/>
  <c r="Q48" i="5" a="1"/>
  <c r="Q48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2" i="5" a="1"/>
  <c r="Q62" i="5" s="1"/>
  <c r="Q64" i="5" a="1"/>
  <c r="Q64" i="5" s="1"/>
  <c r="Q66" i="5" a="1"/>
  <c r="Q66" i="5" s="1"/>
  <c r="Q68" i="5" a="1"/>
  <c r="Q68" i="5" s="1"/>
  <c r="Q70" i="5" a="1"/>
  <c r="Q70" i="5" s="1"/>
  <c r="Q71" i="5" a="1"/>
  <c r="Q71" i="5" s="1"/>
  <c r="Q73" i="5" a="1"/>
  <c r="Q73" i="5" s="1"/>
  <c r="Q76" i="5" a="1"/>
  <c r="Q76" i="5" s="1"/>
  <c r="Q79" i="5" a="1"/>
  <c r="Q79" i="5" s="1"/>
  <c r="Q80" i="5" a="1"/>
  <c r="Q80" i="5" s="1"/>
  <c r="Q81" i="5" a="1"/>
  <c r="Q81" i="5" s="1"/>
  <c r="Q82" i="5" a="1"/>
  <c r="Q82" i="5" s="1"/>
  <c r="Q84" i="5" a="1"/>
  <c r="Q84" i="5" s="1"/>
  <c r="Q86" i="5" a="1"/>
  <c r="Q86" i="5" s="1"/>
  <c r="Q88" i="5" a="1"/>
  <c r="Q88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2" i="5" a="1"/>
  <c r="Q102" i="5" s="1"/>
  <c r="Q104" i="5" a="1"/>
  <c r="Q104" i="5" s="1"/>
  <c r="Q106" i="5" a="1"/>
  <c r="Q106" i="5" s="1"/>
  <c r="Q108" i="5" a="1"/>
  <c r="Q108" i="5" s="1"/>
  <c r="Q110" i="5" a="1"/>
  <c r="Q110" i="5" s="1"/>
  <c r="Q111" i="5" a="1"/>
  <c r="Q111" i="5" s="1"/>
  <c r="Q113" i="5" a="1"/>
  <c r="Q113" i="5" s="1"/>
  <c r="Q116" i="5" a="1"/>
  <c r="Q116" i="5" s="1"/>
  <c r="Q119" i="5" a="1"/>
  <c r="Q119" i="5" s="1"/>
  <c r="Q120" i="5" a="1"/>
  <c r="Q120" i="5" s="1"/>
  <c r="Q121" i="5" a="1"/>
  <c r="Q121" i="5" s="1"/>
  <c r="Q122" i="5" a="1"/>
  <c r="Q122" i="5" s="1"/>
  <c r="Q124" i="5" a="1"/>
  <c r="Q124" i="5" s="1"/>
  <c r="Q126" i="5" a="1"/>
  <c r="Q126" i="5" s="1"/>
  <c r="Q128" i="5" a="1"/>
  <c r="Q128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2" i="5" a="1"/>
  <c r="Q142" i="5" s="1"/>
  <c r="Q144" i="5" a="1"/>
  <c r="Q144" i="5" s="1"/>
  <c r="Q146" i="5" a="1"/>
  <c r="Q146" i="5" s="1"/>
  <c r="Q148" i="5" a="1"/>
  <c r="Q148" i="5" s="1"/>
  <c r="Q150" i="5" a="1"/>
  <c r="Q150" i="5" s="1"/>
  <c r="Q151" i="5" a="1"/>
  <c r="Q151" i="5" s="1"/>
  <c r="Q153" i="5" a="1"/>
  <c r="Q153" i="5" s="1"/>
  <c r="Q156" i="5" a="1"/>
  <c r="Q156" i="5" s="1"/>
  <c r="Q159" i="5" a="1"/>
  <c r="Q159" i="5" s="1"/>
  <c r="Q160" i="5" a="1"/>
  <c r="Q160" i="5" s="1"/>
  <c r="Q161" i="5" a="1"/>
  <c r="Q161" i="5" s="1"/>
  <c r="Q162" i="5" a="1"/>
  <c r="Q162" i="5" s="1"/>
  <c r="Q164" i="5" a="1"/>
  <c r="Q164" i="5" s="1"/>
  <c r="Q166" i="5" a="1"/>
  <c r="Q166" i="5" s="1"/>
  <c r="Q168" i="5" a="1"/>
  <c r="Q168" i="5" s="1"/>
  <c r="Q170" i="5" a="1"/>
  <c r="Q170" i="5" s="1"/>
  <c r="Q171" i="5" a="1"/>
  <c r="Q171" i="5" s="1"/>
  <c r="Q172" i="5" a="1"/>
  <c r="Q172" i="5" s="1"/>
  <c r="Q173" i="5" a="1"/>
  <c r="Q173" i="5" s="1"/>
  <c r="Q174" i="5" a="1"/>
  <c r="Q174" i="5" s="1"/>
  <c r="Q175" i="5" a="1"/>
  <c r="Q175" i="5" s="1"/>
  <c r="Q176" i="5" a="1"/>
  <c r="Q176" i="5" s="1"/>
  <c r="Q177" i="5" a="1"/>
  <c r="Q177" i="5" s="1"/>
  <c r="Q178" i="5" a="1"/>
  <c r="Q178" i="5" s="1"/>
  <c r="Q179" i="5" a="1"/>
  <c r="Q179" i="5" s="1"/>
  <c r="Q180" i="5" a="1"/>
  <c r="Q180" i="5" s="1"/>
  <c r="Q182" i="5" a="1"/>
  <c r="Q182" i="5" s="1"/>
  <c r="Q184" i="5" a="1"/>
  <c r="Q184" i="5" s="1"/>
  <c r="Q186" i="5" a="1"/>
  <c r="Q186" i="5" s="1"/>
  <c r="Q188" i="5" a="1"/>
  <c r="Q188" i="5" s="1"/>
  <c r="Q190" i="5" a="1"/>
  <c r="Q190" i="5" s="1"/>
  <c r="Q191" i="5" a="1"/>
  <c r="Q191" i="5" s="1"/>
  <c r="Q193" i="5" a="1"/>
  <c r="Q193" i="5" s="1"/>
  <c r="Q196" i="5" a="1"/>
  <c r="Q196" i="5" s="1"/>
  <c r="Q199" i="5" a="1"/>
  <c r="Q199" i="5" s="1"/>
  <c r="Q200" i="5" a="1"/>
  <c r="Q200" i="5" s="1"/>
  <c r="Q201" i="5" a="1"/>
  <c r="Q201" i="5" s="1"/>
  <c r="Q202" i="5" a="1"/>
  <c r="Q202" i="5" s="1"/>
  <c r="Q204" i="5" a="1"/>
  <c r="Q204" i="5" s="1"/>
  <c r="Q206" i="5" a="1"/>
  <c r="Q206" i="5" s="1"/>
  <c r="Q208" i="5" a="1"/>
  <c r="Q208" i="5" s="1"/>
  <c r="Q210" i="5" a="1"/>
  <c r="Q210" i="5" s="1"/>
  <c r="Q211" i="5" a="1"/>
  <c r="Q211" i="5" s="1"/>
  <c r="Q212" i="5" a="1"/>
  <c r="Q212" i="5" s="1"/>
  <c r="Q213" i="5" a="1"/>
  <c r="Q213" i="5" s="1"/>
  <c r="Q214" i="5" a="1"/>
  <c r="Q214" i="5" s="1"/>
  <c r="Q215" i="5" a="1"/>
  <c r="Q215" i="5" s="1"/>
  <c r="Q216" i="5" a="1"/>
  <c r="Q216" i="5" s="1"/>
  <c r="Q217" i="5" a="1"/>
  <c r="Q217" i="5" s="1"/>
  <c r="Q218" i="5" a="1"/>
  <c r="Q218" i="5" s="1"/>
  <c r="Q219" i="5" a="1"/>
  <c r="Q219" i="5" s="1"/>
  <c r="Q220" i="5" a="1"/>
  <c r="Q220" i="5" s="1"/>
  <c r="Q222" i="5" a="1"/>
  <c r="Q222" i="5" s="1"/>
  <c r="Q224" i="5" a="1"/>
  <c r="Q224" i="5" s="1"/>
  <c r="Q226" i="5" a="1"/>
  <c r="Q226" i="5" s="1"/>
  <c r="Q228" i="5" a="1"/>
  <c r="Q228" i="5" s="1"/>
  <c r="Q230" i="5" a="1"/>
  <c r="Q230" i="5" s="1"/>
  <c r="Q231" i="5" a="1"/>
  <c r="Q231" i="5" s="1"/>
  <c r="Q233" i="5" a="1"/>
  <c r="Q233" i="5" s="1"/>
  <c r="Q236" i="5" a="1"/>
  <c r="Q236" i="5" s="1"/>
  <c r="Q239" i="5" a="1"/>
  <c r="Q239" i="5" s="1"/>
  <c r="Q240" i="5" a="1"/>
  <c r="Q240" i="5" s="1"/>
  <c r="Q241" i="5" a="1"/>
  <c r="Q241" i="5" s="1"/>
  <c r="Q242" i="5" a="1"/>
  <c r="Q242" i="5" s="1"/>
  <c r="Q244" i="5" a="1"/>
  <c r="Q244" i="5" s="1"/>
  <c r="Q246" i="5" a="1"/>
  <c r="Q246" i="5" s="1"/>
  <c r="Q248" i="5" a="1"/>
  <c r="Q248" i="5" s="1"/>
  <c r="Q250" i="5" a="1"/>
  <c r="Q250" i="5" s="1"/>
  <c r="Q251" i="5" a="1"/>
  <c r="Q251" i="5" s="1"/>
  <c r="Q252" i="5" a="1"/>
  <c r="Q252" i="5" s="1"/>
  <c r="Q253" i="5" a="1"/>
  <c r="Q253" i="5" s="1"/>
  <c r="Q254" i="5" a="1"/>
  <c r="Q254" i="5" s="1"/>
  <c r="Q255" i="5" a="1"/>
  <c r="Q255" i="5" s="1"/>
  <c r="Q256" i="5" a="1"/>
  <c r="Q256" i="5" s="1"/>
  <c r="Q257" i="5" a="1"/>
  <c r="Q257" i="5" s="1"/>
  <c r="Q258" i="5" a="1"/>
  <c r="Q258" i="5" s="1"/>
  <c r="Q259" i="5" a="1"/>
  <c r="Q259" i="5" s="1"/>
  <c r="Q260" i="5" a="1"/>
  <c r="Q260" i="5" s="1"/>
  <c r="Q262" i="5" a="1"/>
  <c r="Q262" i="5" s="1"/>
  <c r="Q264" i="5" a="1"/>
  <c r="Q264" i="5" s="1"/>
  <c r="Q266" i="5" a="1"/>
  <c r="Q266" i="5" s="1"/>
  <c r="Q268" i="5" a="1"/>
  <c r="Q268" i="5" s="1"/>
  <c r="Q270" i="5" a="1"/>
  <c r="Q270" i="5" s="1"/>
  <c r="Q271" i="5" a="1"/>
  <c r="Q271" i="5" s="1"/>
  <c r="Q273" i="5" a="1"/>
  <c r="Q273" i="5" s="1"/>
  <c r="Q276" i="5" a="1"/>
  <c r="Q276" i="5" s="1"/>
  <c r="Q279" i="5" a="1"/>
  <c r="Q279" i="5" s="1"/>
  <c r="Q280" i="5" a="1"/>
  <c r="Q280" i="5" s="1"/>
  <c r="Q281" i="5" a="1"/>
  <c r="Q281" i="5" s="1"/>
  <c r="Q282" i="5" a="1"/>
  <c r="Q282" i="5" s="1"/>
  <c r="Q284" i="5" a="1"/>
  <c r="Q284" i="5" s="1"/>
  <c r="Q286" i="5" a="1"/>
  <c r="Q286" i="5" s="1"/>
  <c r="Q288" i="5" a="1"/>
  <c r="Q288" i="5" s="1"/>
  <c r="Q290" i="5" a="1"/>
  <c r="Q290" i="5" s="1"/>
  <c r="Q291" i="5" a="1"/>
  <c r="Q291" i="5" s="1"/>
  <c r="Q292" i="5" a="1"/>
  <c r="Q292" i="5" s="1"/>
  <c r="Q293" i="5" a="1"/>
  <c r="Q293" i="5" s="1"/>
  <c r="Q294" i="5" a="1"/>
  <c r="Q294" i="5" s="1"/>
  <c r="Q295" i="5" a="1"/>
  <c r="Q295" i="5" s="1"/>
  <c r="Q296" i="5" a="1"/>
  <c r="Q296" i="5" s="1"/>
  <c r="Q297" i="5" a="1"/>
  <c r="Q297" i="5" s="1"/>
  <c r="Q298" i="5" a="1"/>
  <c r="Q298" i="5" s="1"/>
  <c r="Q299" i="5" a="1"/>
  <c r="Q299" i="5" s="1"/>
  <c r="Q300" i="5" a="1"/>
  <c r="Q300" i="5" s="1"/>
  <c r="Q302" i="5" a="1"/>
  <c r="Q302" i="5" s="1"/>
  <c r="Q304" i="5" a="1"/>
  <c r="Q304" i="5" s="1"/>
  <c r="Q306" i="5" a="1"/>
  <c r="Q306" i="5" s="1"/>
  <c r="Q308" i="5" a="1"/>
  <c r="Q308" i="5" s="1"/>
  <c r="Q310" i="5" a="1"/>
  <c r="Q310" i="5" s="1"/>
  <c r="Q311" i="5" a="1"/>
  <c r="Q311" i="5" s="1"/>
  <c r="Q313" i="5" a="1"/>
  <c r="Q313" i="5" s="1"/>
  <c r="Q316" i="5" a="1"/>
  <c r="Q316" i="5" s="1"/>
  <c r="Q319" i="5" a="1"/>
  <c r="Q319" i="5" s="1"/>
  <c r="Q320" i="5" a="1"/>
  <c r="Q320" i="5" s="1"/>
  <c r="Q321" i="5" a="1"/>
  <c r="Q321" i="5" s="1"/>
  <c r="Q322" i="5" a="1"/>
  <c r="Q322" i="5" s="1"/>
  <c r="Q324" i="5" a="1"/>
  <c r="Q324" i="5" s="1"/>
  <c r="Q326" i="5" a="1"/>
  <c r="Q326" i="5" s="1"/>
  <c r="Q328" i="5" a="1"/>
  <c r="Q328" i="5" s="1"/>
  <c r="Q330" i="5" a="1"/>
  <c r="Q330" i="5" s="1"/>
  <c r="Q331" i="5" a="1"/>
  <c r="Q331" i="5" s="1"/>
  <c r="Q332" i="5" a="1"/>
  <c r="Q332" i="5" s="1"/>
  <c r="Q333" i="5" a="1"/>
  <c r="Q333" i="5" s="1"/>
  <c r="Q334" i="5" a="1"/>
  <c r="Q334" i="5" s="1"/>
  <c r="Q335" i="5" a="1"/>
  <c r="Q335" i="5" s="1"/>
  <c r="Q336" i="5" a="1"/>
  <c r="Q336" i="5" s="1"/>
  <c r="Q337" i="5" a="1"/>
  <c r="Q337" i="5" s="1"/>
  <c r="Q338" i="5" a="1"/>
  <c r="Q338" i="5" s="1"/>
  <c r="Q339" i="5" a="1"/>
  <c r="Q339" i="5" s="1"/>
  <c r="Q340" i="5" a="1"/>
  <c r="Q340" i="5" s="1"/>
  <c r="Q342" i="5" a="1"/>
  <c r="Q342" i="5" s="1"/>
  <c r="Q344" i="5" a="1"/>
  <c r="Q344" i="5" s="1"/>
  <c r="Q346" i="5" a="1"/>
  <c r="Q346" i="5" s="1"/>
  <c r="Q348" i="5" a="1"/>
  <c r="Q348" i="5" s="1"/>
  <c r="Q350" i="5" a="1"/>
  <c r="Q350" i="5" s="1"/>
  <c r="Q351" i="5" a="1"/>
  <c r="Q351" i="5" s="1"/>
  <c r="Q353" i="5" a="1"/>
  <c r="Q353" i="5" s="1"/>
  <c r="Q356" i="5" a="1"/>
  <c r="Q356" i="5" s="1"/>
  <c r="Q359" i="5" a="1"/>
  <c r="Q359" i="5" s="1"/>
  <c r="Q360" i="5" a="1"/>
  <c r="Q360" i="5" s="1"/>
  <c r="Q361" i="5" a="1"/>
  <c r="Q361" i="5" s="1"/>
  <c r="Q362" i="5" a="1"/>
  <c r="Q362" i="5" s="1"/>
  <c r="Q364" i="5" a="1"/>
  <c r="Q364" i="5" s="1"/>
  <c r="Q366" i="5" a="1"/>
  <c r="Q366" i="5" s="1"/>
  <c r="Q368" i="5" a="1"/>
  <c r="Q368" i="5" s="1"/>
  <c r="Q370" i="5" a="1"/>
  <c r="Q370" i="5" s="1"/>
  <c r="Q371" i="5" a="1"/>
  <c r="Q371" i="5" s="1"/>
  <c r="Q372" i="5" a="1"/>
  <c r="Q372" i="5" s="1"/>
  <c r="Q373" i="5" a="1"/>
  <c r="Q373" i="5" s="1"/>
  <c r="Q374" i="5" a="1"/>
  <c r="Q374" i="5" s="1"/>
  <c r="Q375" i="5" a="1"/>
  <c r="Q375" i="5" s="1"/>
  <c r="Q376" i="5" a="1"/>
  <c r="Q376" i="5" s="1"/>
  <c r="Q377" i="5" a="1"/>
  <c r="Q377" i="5" s="1"/>
  <c r="Q378" i="5" a="1"/>
  <c r="Q378" i="5" s="1"/>
  <c r="Q379" i="5" a="1"/>
  <c r="Q379" i="5" s="1"/>
  <c r="Q380" i="5" a="1"/>
  <c r="Q380" i="5" s="1"/>
  <c r="Q382" i="5" a="1"/>
  <c r="Q382" i="5" s="1"/>
  <c r="Q384" i="5" a="1"/>
  <c r="Q384" i="5" s="1"/>
  <c r="Q386" i="5" a="1"/>
  <c r="Q386" i="5" s="1"/>
  <c r="Q388" i="5" a="1"/>
  <c r="Q388" i="5" s="1"/>
  <c r="Q390" i="5" a="1"/>
  <c r="Q390" i="5" s="1"/>
  <c r="Q391" i="5" a="1"/>
  <c r="Q391" i="5" s="1"/>
  <c r="Q393" i="5" a="1"/>
  <c r="Q393" i="5" s="1"/>
  <c r="Q396" i="5" a="1"/>
  <c r="Q396" i="5" s="1"/>
  <c r="Q399" i="5" a="1"/>
  <c r="Q399" i="5" s="1"/>
  <c r="Q400" i="5" a="1"/>
  <c r="Q400" i="5" s="1"/>
  <c r="Q401" i="5" a="1"/>
  <c r="Q401" i="5" s="1"/>
  <c r="Q402" i="5" a="1"/>
  <c r="Q402" i="5" s="1"/>
  <c r="Q404" i="5" a="1"/>
  <c r="Q404" i="5" s="1"/>
  <c r="Q406" i="5" a="1"/>
  <c r="Q406" i="5" s="1"/>
  <c r="Q408" i="5" a="1"/>
  <c r="Q408" i="5" s="1"/>
  <c r="Q410" i="5" a="1"/>
  <c r="Q410" i="5" s="1"/>
  <c r="Q411" i="5" a="1"/>
  <c r="Q411" i="5" s="1"/>
  <c r="Q412" i="5" a="1"/>
  <c r="Q412" i="5" s="1"/>
  <c r="Q413" i="5" a="1"/>
  <c r="Q413" i="5" s="1"/>
  <c r="Q414" i="5" a="1"/>
  <c r="Q414" i="5" s="1"/>
  <c r="Q415" i="5" a="1"/>
  <c r="Q415" i="5" s="1"/>
  <c r="Q416" i="5" a="1"/>
  <c r="Q416" i="5" s="1"/>
  <c r="Q417" i="5" a="1"/>
  <c r="Q417" i="5" s="1"/>
  <c r="Q418" i="5" a="1"/>
  <c r="Q418" i="5" s="1"/>
  <c r="Q419" i="5" a="1"/>
  <c r="Q419" i="5" s="1"/>
  <c r="Q420" i="5" a="1"/>
  <c r="Q420" i="5" s="1"/>
  <c r="Q422" i="5" a="1"/>
  <c r="Q422" i="5" s="1"/>
  <c r="Q424" i="5" a="1"/>
  <c r="Q424" i="5" s="1"/>
  <c r="Q426" i="5" a="1"/>
  <c r="Q426" i="5" s="1"/>
  <c r="Q428" i="5" a="1"/>
  <c r="Q428" i="5" s="1"/>
  <c r="Q430" i="5" a="1"/>
  <c r="Q430" i="5" s="1"/>
  <c r="Q431" i="5" a="1"/>
  <c r="Q431" i="5" s="1"/>
  <c r="Q433" i="5" a="1"/>
  <c r="Q433" i="5" s="1"/>
  <c r="Q436" i="5" a="1"/>
  <c r="Q436" i="5" s="1"/>
  <c r="Q439" i="5" a="1"/>
  <c r="Q439" i="5" s="1"/>
  <c r="Q440" i="5" a="1"/>
  <c r="Q440" i="5" s="1"/>
  <c r="Q441" i="5" a="1"/>
  <c r="Q441" i="5" s="1"/>
  <c r="Q442" i="5" a="1"/>
  <c r="Q442" i="5" s="1"/>
  <c r="Q444" i="5" a="1"/>
  <c r="Q444" i="5" s="1"/>
  <c r="Q446" i="5" a="1"/>
  <c r="Q446" i="5" s="1"/>
  <c r="Q448" i="5" a="1"/>
  <c r="Q448" i="5" s="1"/>
  <c r="Q450" i="5" a="1"/>
  <c r="Q450" i="5" s="1"/>
  <c r="Q451" i="5" a="1"/>
  <c r="Q451" i="5" s="1"/>
  <c r="Q452" i="5" a="1"/>
  <c r="Q452" i="5" s="1"/>
  <c r="Q453" i="5" a="1"/>
  <c r="Q453" i="5" s="1"/>
  <c r="Q454" i="5" a="1"/>
  <c r="Q454" i="5" s="1"/>
  <c r="Q455" i="5" a="1"/>
  <c r="Q455" i="5" s="1"/>
  <c r="Q456" i="5" a="1"/>
  <c r="Q456" i="5" s="1"/>
  <c r="Q457" i="5" a="1"/>
  <c r="Q457" i="5" s="1"/>
  <c r="Q458" i="5" a="1"/>
  <c r="Q458" i="5" s="1"/>
  <c r="Q459" i="5" a="1"/>
  <c r="Q459" i="5" s="1"/>
  <c r="Q460" i="5" a="1"/>
  <c r="Q460" i="5" s="1"/>
  <c r="Q462" i="5" a="1"/>
  <c r="Q462" i="5" s="1"/>
  <c r="Q464" i="5" a="1"/>
  <c r="Q464" i="5" s="1"/>
  <c r="Q466" i="5" a="1"/>
  <c r="Q466" i="5" s="1"/>
  <c r="Q468" i="5" a="1"/>
  <c r="Q468" i="5" s="1"/>
  <c r="Q470" i="5" a="1"/>
  <c r="Q470" i="5" s="1"/>
  <c r="Q471" i="5" a="1"/>
  <c r="Q471" i="5" s="1"/>
  <c r="Q473" i="5" a="1"/>
  <c r="Q473" i="5" s="1"/>
  <c r="Q476" i="5" a="1"/>
  <c r="Q476" i="5" s="1"/>
  <c r="Q479" i="5" a="1"/>
  <c r="Q479" i="5" s="1"/>
  <c r="Q480" i="5" a="1"/>
  <c r="Q480" i="5" s="1"/>
  <c r="Q481" i="5" a="1"/>
  <c r="Q481" i="5" s="1"/>
  <c r="Q482" i="5" a="1"/>
  <c r="Q482" i="5" s="1"/>
  <c r="Q484" i="5" a="1"/>
  <c r="Q484" i="5" s="1"/>
  <c r="Q486" i="5" a="1"/>
  <c r="Q486" i="5" s="1"/>
  <c r="Q488" i="5" a="1"/>
  <c r="Q488" i="5" s="1"/>
  <c r="Q490" i="5" a="1"/>
  <c r="Q490" i="5" s="1"/>
  <c r="Q491" i="5" a="1"/>
  <c r="Q491" i="5" s="1"/>
  <c r="Q492" i="5" a="1"/>
  <c r="Q492" i="5" s="1"/>
  <c r="Q493" i="5" a="1"/>
  <c r="Q493" i="5" s="1"/>
  <c r="Q494" i="5" a="1"/>
  <c r="Q494" i="5" s="1"/>
  <c r="Q495" i="5" a="1"/>
  <c r="Q495" i="5" s="1"/>
  <c r="Q496" i="5" a="1"/>
  <c r="Q496" i="5" s="1"/>
  <c r="Q497" i="5" a="1"/>
  <c r="Q497" i="5" s="1"/>
  <c r="Q498" i="5" a="1"/>
  <c r="Q498" i="5" s="1"/>
  <c r="Q499" i="5" a="1"/>
  <c r="Q499" i="5" s="1"/>
  <c r="Q500" i="5" a="1"/>
  <c r="Q500" i="5" s="1"/>
  <c r="Q502" i="5" a="1"/>
  <c r="Q502" i="5" s="1"/>
  <c r="Q504" i="5" a="1"/>
  <c r="Q504" i="5" s="1"/>
  <c r="Q506" i="5" a="1"/>
  <c r="Q506" i="5" s="1"/>
  <c r="Q508" i="5" a="1"/>
  <c r="Q508" i="5" s="1"/>
  <c r="Q510" i="5" a="1"/>
  <c r="Q510" i="5" s="1"/>
  <c r="Q511" i="5" a="1"/>
  <c r="Q511" i="5" s="1"/>
  <c r="Q513" i="5" a="1"/>
  <c r="Q513" i="5" s="1"/>
  <c r="Q516" i="5" a="1"/>
  <c r="Q516" i="5" s="1"/>
  <c r="Q519" i="5" a="1"/>
  <c r="Q519" i="5" s="1"/>
  <c r="Q520" i="5" a="1"/>
  <c r="Q520" i="5" s="1"/>
  <c r="Q521" i="5" a="1"/>
  <c r="Q521" i="5" s="1"/>
  <c r="Q522" i="5" a="1"/>
  <c r="Q522" i="5" s="1"/>
  <c r="Q524" i="5" a="1"/>
  <c r="Q524" i="5" s="1"/>
  <c r="Q526" i="5" a="1"/>
  <c r="Q526" i="5" s="1"/>
  <c r="Q528" i="5" a="1"/>
  <c r="Q528" i="5" s="1"/>
  <c r="Q530" i="5" a="1"/>
  <c r="Q530" i="5" s="1"/>
  <c r="Q531" i="5" a="1"/>
  <c r="Q531" i="5" s="1"/>
  <c r="Q532" i="5" a="1"/>
  <c r="Q532" i="5" s="1"/>
  <c r="Q533" i="5" a="1"/>
  <c r="Q533" i="5" s="1"/>
  <c r="Q534" i="5" a="1"/>
  <c r="Q534" i="5" s="1"/>
  <c r="Q535" i="5" a="1"/>
  <c r="Q535" i="5" s="1"/>
  <c r="Q536" i="5" a="1"/>
  <c r="Q536" i="5" s="1"/>
  <c r="Q537" i="5" a="1"/>
  <c r="Q537" i="5" s="1"/>
  <c r="Q538" i="5" a="1"/>
  <c r="Q538" i="5" s="1"/>
  <c r="Q539" i="5" a="1"/>
  <c r="Q539" i="5" s="1"/>
  <c r="Q540" i="5" a="1"/>
  <c r="Q540" i="5" s="1"/>
  <c r="Q542" i="5" a="1"/>
  <c r="Q542" i="5" s="1"/>
  <c r="Q544" i="5" a="1"/>
  <c r="Q544" i="5" s="1"/>
  <c r="Q546" i="5" a="1"/>
  <c r="Q546" i="5" s="1"/>
  <c r="Q548" i="5" a="1"/>
  <c r="Q548" i="5" s="1"/>
  <c r="Q550" i="5" a="1"/>
  <c r="Q550" i="5" s="1"/>
  <c r="Q551" i="5" a="1"/>
  <c r="Q551" i="5" s="1"/>
  <c r="Q553" i="5" a="1"/>
  <c r="Q553" i="5" s="1"/>
  <c r="Q556" i="5" a="1"/>
  <c r="Q556" i="5" s="1"/>
  <c r="Q559" i="5" a="1"/>
  <c r="Q559" i="5" s="1"/>
  <c r="Q560" i="5" a="1"/>
  <c r="Q560" i="5" s="1"/>
  <c r="Q561" i="5" a="1"/>
  <c r="Q561" i="5" s="1"/>
  <c r="Q562" i="5" a="1"/>
  <c r="Q562" i="5" s="1"/>
  <c r="Q564" i="5" a="1"/>
  <c r="Q564" i="5" s="1"/>
  <c r="Q566" i="5" a="1"/>
  <c r="Q566" i="5" s="1"/>
  <c r="Q568" i="5" a="1"/>
  <c r="Q568" i="5" s="1"/>
  <c r="Q570" i="5" a="1"/>
  <c r="Q570" i="5" s="1"/>
  <c r="Q571" i="5" a="1"/>
  <c r="Q571" i="5" s="1"/>
  <c r="Q572" i="5" a="1"/>
  <c r="Q572" i="5" s="1"/>
  <c r="Q573" i="5" a="1"/>
  <c r="Q573" i="5" s="1"/>
  <c r="Q574" i="5" a="1"/>
  <c r="Q574" i="5" s="1"/>
  <c r="Q575" i="5" a="1"/>
  <c r="Q575" i="5" s="1"/>
  <c r="Q576" i="5" a="1"/>
  <c r="Q576" i="5" s="1"/>
  <c r="Q577" i="5" a="1"/>
  <c r="Q577" i="5" s="1"/>
  <c r="Q578" i="5" a="1"/>
  <c r="Q578" i="5" s="1"/>
  <c r="Q579" i="5" a="1"/>
  <c r="Q579" i="5" s="1"/>
  <c r="Q580" i="5" a="1"/>
  <c r="Q580" i="5" s="1"/>
  <c r="Q582" i="5" a="1"/>
  <c r="Q582" i="5" s="1"/>
  <c r="Q584" i="5" a="1"/>
  <c r="Q584" i="5" s="1"/>
  <c r="Q586" i="5" a="1"/>
  <c r="Q586" i="5" s="1"/>
  <c r="Q588" i="5" a="1"/>
  <c r="Q588" i="5" s="1"/>
  <c r="Q590" i="5" a="1"/>
  <c r="Q590" i="5" s="1"/>
  <c r="Q591" i="5" a="1"/>
  <c r="Q591" i="5" s="1"/>
  <c r="Q593" i="5" a="1"/>
  <c r="Q593" i="5" s="1"/>
  <c r="Q596" i="5" a="1"/>
  <c r="Q596" i="5" s="1"/>
  <c r="Q599" i="5" a="1"/>
  <c r="Q599" i="5" s="1"/>
  <c r="Q600" i="5" a="1"/>
  <c r="Q600" i="5" s="1"/>
  <c r="Q601" i="5" a="1"/>
  <c r="Q601" i="5" s="1"/>
  <c r="Q602" i="5" a="1"/>
  <c r="Q602" i="5" s="1"/>
  <c r="Q604" i="5" a="1"/>
  <c r="Q604" i="5" s="1"/>
  <c r="Q606" i="5" a="1"/>
  <c r="Q606" i="5" s="1"/>
  <c r="Q608" i="5" a="1"/>
  <c r="Q608" i="5" s="1"/>
  <c r="Q610" i="5" a="1"/>
  <c r="Q610" i="5" s="1"/>
  <c r="Q611" i="5" a="1"/>
  <c r="Q611" i="5" s="1"/>
  <c r="Q612" i="5" a="1"/>
  <c r="Q612" i="5" s="1"/>
  <c r="Q613" i="5" a="1"/>
  <c r="Q613" i="5" s="1"/>
  <c r="Q614" i="5" a="1"/>
  <c r="Q614" i="5" s="1"/>
  <c r="Q615" i="5" a="1"/>
  <c r="Q615" i="5" s="1"/>
  <c r="Q616" i="5" a="1"/>
  <c r="Q616" i="5" s="1"/>
  <c r="Q617" i="5" a="1"/>
  <c r="Q617" i="5" s="1"/>
  <c r="Q618" i="5" a="1"/>
  <c r="Q618" i="5" s="1"/>
  <c r="Q619" i="5" a="1"/>
  <c r="Q619" i="5" s="1"/>
  <c r="Q620" i="5" a="1"/>
  <c r="Q620" i="5" s="1"/>
  <c r="Q622" i="5" a="1"/>
  <c r="Q622" i="5" s="1"/>
  <c r="Q624" i="5" a="1"/>
  <c r="Q624" i="5" s="1"/>
  <c r="Q626" i="5" a="1"/>
  <c r="Q626" i="5" s="1"/>
  <c r="Q628" i="5" a="1"/>
  <c r="Q628" i="5" s="1"/>
  <c r="Q630" i="5" a="1"/>
  <c r="Q630" i="5" s="1"/>
  <c r="Q631" i="5" a="1"/>
  <c r="Q631" i="5" s="1"/>
  <c r="Q633" i="5" a="1"/>
  <c r="Q633" i="5" s="1"/>
  <c r="Q636" i="5" a="1"/>
  <c r="Q636" i="5" s="1"/>
  <c r="Q639" i="5" a="1"/>
  <c r="Q639" i="5" s="1"/>
  <c r="Q640" i="5" a="1"/>
  <c r="Q640" i="5" s="1"/>
  <c r="Q641" i="5" a="1"/>
  <c r="Q641" i="5" s="1"/>
  <c r="Q642" i="5" a="1"/>
  <c r="Q642" i="5" s="1"/>
  <c r="Q644" i="5" a="1"/>
  <c r="Q644" i="5" s="1"/>
  <c r="Q646" i="5" a="1"/>
  <c r="Q646" i="5" s="1"/>
  <c r="Q648" i="5" a="1"/>
  <c r="Q648" i="5" s="1"/>
  <c r="Q650" i="5" a="1"/>
  <c r="Q650" i="5" s="1"/>
  <c r="Q651" i="5" a="1"/>
  <c r="Q651" i="5" s="1"/>
  <c r="Q652" i="5" a="1"/>
  <c r="Q652" i="5" s="1"/>
  <c r="Q653" i="5" a="1"/>
  <c r="Q653" i="5" s="1"/>
  <c r="Q654" i="5" a="1"/>
  <c r="Q654" i="5" s="1"/>
  <c r="Q655" i="5" a="1"/>
  <c r="Q655" i="5" s="1"/>
  <c r="Q656" i="5" a="1"/>
  <c r="Q656" i="5" s="1"/>
  <c r="Q657" i="5" a="1"/>
  <c r="Q657" i="5" s="1"/>
  <c r="Q658" i="5" a="1"/>
  <c r="Q658" i="5" s="1"/>
  <c r="Q659" i="5" a="1"/>
  <c r="Q659" i="5" s="1"/>
  <c r="Q660" i="5" a="1"/>
  <c r="Q660" i="5" s="1"/>
  <c r="Q662" i="5" a="1"/>
  <c r="Q662" i="5" s="1"/>
  <c r="Q664" i="5" a="1"/>
  <c r="Q664" i="5" s="1"/>
  <c r="Q666" i="5" a="1"/>
  <c r="Q666" i="5" s="1"/>
  <c r="Q668" i="5" a="1"/>
  <c r="Q668" i="5" s="1"/>
  <c r="Q670" i="5" a="1"/>
  <c r="Q670" i="5" s="1"/>
  <c r="Q671" i="5" a="1"/>
  <c r="Q671" i="5" s="1"/>
  <c r="Q673" i="5" a="1"/>
  <c r="Q673" i="5" s="1"/>
  <c r="Q676" i="5" a="1"/>
  <c r="Q676" i="5" s="1"/>
  <c r="Q679" i="5" a="1"/>
  <c r="Q679" i="5" s="1"/>
  <c r="Q680" i="5" a="1"/>
  <c r="Q680" i="5" s="1"/>
  <c r="Q681" i="5" a="1"/>
  <c r="Q681" i="5" s="1"/>
  <c r="Q682" i="5" a="1"/>
  <c r="Q682" i="5" s="1"/>
  <c r="Q684" i="5" a="1"/>
  <c r="Q684" i="5" s="1"/>
  <c r="Q686" i="5" a="1"/>
  <c r="Q686" i="5" s="1"/>
  <c r="Q688" i="5" a="1"/>
  <c r="Q688" i="5" s="1"/>
  <c r="Q690" i="5" a="1"/>
  <c r="Q690" i="5" s="1"/>
  <c r="Q691" i="5" a="1"/>
  <c r="Q691" i="5" s="1"/>
  <c r="Q692" i="5" a="1"/>
  <c r="Q692" i="5" s="1"/>
  <c r="Q693" i="5" a="1"/>
  <c r="Q693" i="5" s="1"/>
  <c r="Q694" i="5" a="1"/>
  <c r="Q694" i="5" s="1"/>
  <c r="Q695" i="5" a="1"/>
  <c r="Q695" i="5" s="1"/>
  <c r="Q696" i="5" a="1"/>
  <c r="Q696" i="5" s="1"/>
  <c r="Q697" i="5" a="1"/>
  <c r="Q697" i="5" s="1"/>
  <c r="Q698" i="5" a="1"/>
  <c r="Q698" i="5" s="1"/>
  <c r="Q699" i="5" a="1"/>
  <c r="Q699" i="5" s="1"/>
  <c r="Q700" i="5" a="1"/>
  <c r="Q700" i="5" s="1"/>
  <c r="Q702" i="5" a="1"/>
  <c r="Q702" i="5" s="1"/>
  <c r="Q704" i="5" a="1"/>
  <c r="Q704" i="5" s="1"/>
  <c r="Q706" i="5" a="1"/>
  <c r="Q706" i="5" s="1"/>
  <c r="Q708" i="5" a="1"/>
  <c r="Q708" i="5" s="1"/>
  <c r="Q710" i="5" a="1"/>
  <c r="Q710" i="5" s="1"/>
  <c r="Q711" i="5" a="1"/>
  <c r="Q711" i="5" s="1"/>
  <c r="Q713" i="5" a="1"/>
  <c r="Q713" i="5" s="1"/>
  <c r="Q716" i="5" a="1"/>
  <c r="Q716" i="5" s="1"/>
  <c r="Q719" i="5" a="1"/>
  <c r="Q719" i="5" s="1"/>
  <c r="Q720" i="5" a="1"/>
  <c r="Q720" i="5" s="1"/>
  <c r="Q721" i="5" a="1"/>
  <c r="Q721" i="5" s="1"/>
  <c r="Q722" i="5" a="1"/>
  <c r="Q722" i="5" s="1"/>
  <c r="Q724" i="5" a="1"/>
  <c r="Q724" i="5" s="1"/>
  <c r="Q726" i="5" a="1"/>
  <c r="Q726" i="5" s="1"/>
  <c r="Q728" i="5" a="1"/>
  <c r="Q728" i="5" s="1"/>
  <c r="Q730" i="5" a="1"/>
  <c r="Q730" i="5" s="1"/>
  <c r="Q731" i="5" a="1"/>
  <c r="Q731" i="5" s="1"/>
  <c r="Q732" i="5" a="1"/>
  <c r="Q732" i="5" s="1"/>
  <c r="Q733" i="5" a="1"/>
  <c r="Q733" i="5" s="1"/>
  <c r="Q734" i="5" a="1"/>
  <c r="Q734" i="5" s="1"/>
  <c r="Q735" i="5" a="1"/>
  <c r="Q735" i="5" s="1"/>
  <c r="Q736" i="5" a="1"/>
  <c r="Q736" i="5" s="1"/>
  <c r="Q737" i="5" a="1"/>
  <c r="Q737" i="5" s="1"/>
  <c r="Q738" i="5" a="1"/>
  <c r="Q738" i="5" s="1"/>
  <c r="Q739" i="5" a="1"/>
  <c r="Q739" i="5" s="1"/>
  <c r="Q740" i="5" a="1"/>
  <c r="Q740" i="5" s="1"/>
  <c r="Q742" i="5" a="1"/>
  <c r="Q742" i="5" s="1"/>
  <c r="Q744" i="5" a="1"/>
  <c r="Q744" i="5" s="1"/>
  <c r="Q746" i="5" a="1"/>
  <c r="Q746" i="5" s="1"/>
  <c r="Q748" i="5" a="1"/>
  <c r="Q748" i="5" s="1"/>
  <c r="Q750" i="5" a="1"/>
  <c r="Q750" i="5" s="1"/>
  <c r="Q751" i="5" a="1"/>
  <c r="Q751" i="5" s="1"/>
  <c r="Q753" i="5" a="1"/>
  <c r="Q753" i="5" s="1"/>
  <c r="Q756" i="5" a="1"/>
  <c r="Q756" i="5" s="1"/>
  <c r="Q759" i="5" a="1"/>
  <c r="Q759" i="5" s="1"/>
  <c r="Q760" i="5" a="1"/>
  <c r="Q760" i="5" s="1"/>
  <c r="Q761" i="5" a="1"/>
  <c r="Q761" i="5" s="1"/>
  <c r="Q762" i="5" a="1"/>
  <c r="Q762" i="5" s="1"/>
  <c r="Q764" i="5" a="1"/>
  <c r="Q764" i="5" s="1"/>
  <c r="Q766" i="5" a="1"/>
  <c r="Q766" i="5" s="1"/>
  <c r="Q768" i="5" a="1"/>
  <c r="Q768" i="5" s="1"/>
  <c r="Q770" i="5" a="1"/>
  <c r="Q770" i="5" s="1"/>
  <c r="Q771" i="5" a="1"/>
  <c r="Q771" i="5" s="1"/>
  <c r="Q772" i="5" a="1"/>
  <c r="Q772" i="5" s="1"/>
  <c r="Q773" i="5" a="1"/>
  <c r="Q773" i="5" s="1"/>
  <c r="Q774" i="5" a="1"/>
  <c r="Q774" i="5" s="1"/>
  <c r="Q775" i="5" a="1"/>
  <c r="Q775" i="5" s="1"/>
  <c r="Q776" i="5" a="1"/>
  <c r="Q776" i="5" s="1"/>
  <c r="Q777" i="5" a="1"/>
  <c r="Q777" i="5" s="1"/>
  <c r="Q778" i="5" a="1"/>
  <c r="Q778" i="5" s="1"/>
  <c r="Q779" i="5" a="1"/>
  <c r="Q779" i="5" s="1"/>
  <c r="Q780" i="5" a="1"/>
  <c r="Q780" i="5" s="1"/>
  <c r="Q782" i="5" a="1"/>
  <c r="Q782" i="5" s="1"/>
  <c r="Q784" i="5" a="1"/>
  <c r="Q784" i="5" s="1"/>
  <c r="Q786" i="5" a="1"/>
  <c r="Q786" i="5" s="1"/>
  <c r="Q788" i="5" a="1"/>
  <c r="Q788" i="5" s="1"/>
  <c r="Q790" i="5" a="1"/>
  <c r="Q790" i="5" s="1"/>
  <c r="Q791" i="5" a="1"/>
  <c r="Q791" i="5" s="1"/>
  <c r="Q793" i="5" a="1"/>
  <c r="Q793" i="5" s="1"/>
  <c r="Q796" i="5" a="1"/>
  <c r="Q796" i="5" s="1"/>
  <c r="Q799" i="5" a="1"/>
  <c r="Q799" i="5" s="1"/>
  <c r="Q800" i="5" a="1"/>
  <c r="Q800" i="5" s="1"/>
  <c r="Q801" i="5" a="1"/>
  <c r="Q801" i="5" s="1"/>
  <c r="Q802" i="5" a="1"/>
  <c r="Q802" i="5" s="1"/>
  <c r="Q804" i="5" a="1"/>
  <c r="Q804" i="5" s="1"/>
  <c r="Q806" i="5" a="1"/>
  <c r="Q806" i="5" s="1"/>
  <c r="Q808" i="5" a="1"/>
  <c r="Q808" i="5" s="1"/>
  <c r="Q810" i="5" a="1"/>
  <c r="Q810" i="5" s="1"/>
  <c r="Q811" i="5" a="1"/>
  <c r="Q811" i="5" s="1"/>
  <c r="Q812" i="5" a="1"/>
  <c r="Q812" i="5" s="1"/>
  <c r="Q813" i="5" a="1"/>
  <c r="Q813" i="5" s="1"/>
  <c r="Q814" i="5" a="1"/>
  <c r="Q814" i="5" s="1"/>
  <c r="Q815" i="5" a="1"/>
  <c r="Q815" i="5" s="1"/>
  <c r="Q816" i="5" a="1"/>
  <c r="Q816" i="5" s="1"/>
  <c r="Q817" i="5" a="1"/>
  <c r="Q817" i="5" s="1"/>
  <c r="Q818" i="5" a="1"/>
  <c r="Q818" i="5" s="1"/>
  <c r="Q819" i="5" a="1"/>
  <c r="Q819" i="5" s="1"/>
  <c r="Q820" i="5" a="1"/>
  <c r="Q820" i="5" s="1"/>
  <c r="Q822" i="5" a="1"/>
  <c r="Q822" i="5" s="1"/>
  <c r="Q824" i="5" a="1"/>
  <c r="Q824" i="5" s="1"/>
  <c r="Q826" i="5" a="1"/>
  <c r="Q826" i="5" s="1"/>
  <c r="Q828" i="5" a="1"/>
  <c r="Q828" i="5" s="1"/>
  <c r="Q830" i="5" a="1"/>
  <c r="Q830" i="5" s="1"/>
  <c r="Q831" i="5" a="1"/>
  <c r="Q831" i="5" s="1"/>
  <c r="Q833" i="5" a="1"/>
  <c r="Q833" i="5" s="1"/>
  <c r="Q836" i="5" a="1"/>
  <c r="Q836" i="5" s="1"/>
  <c r="Q839" i="5" a="1"/>
  <c r="Q839" i="5" s="1"/>
  <c r="Q840" i="5" a="1"/>
  <c r="Q840" i="5" s="1"/>
  <c r="Q841" i="5" a="1"/>
  <c r="Q841" i="5" s="1"/>
  <c r="Q842" i="5" a="1"/>
  <c r="Q842" i="5" s="1"/>
  <c r="Q844" i="5" a="1"/>
  <c r="Q844" i="5" s="1"/>
  <c r="Q846" i="5" a="1"/>
  <c r="Q846" i="5" s="1"/>
  <c r="Q848" i="5" a="1"/>
  <c r="Q848" i="5" s="1"/>
  <c r="Q850" i="5" a="1"/>
  <c r="Q850" i="5" s="1"/>
  <c r="Q851" i="5" a="1"/>
  <c r="Q851" i="5" s="1"/>
  <c r="Q852" i="5" a="1"/>
  <c r="Q852" i="5" s="1"/>
  <c r="Q853" i="5" a="1"/>
  <c r="Q853" i="5" s="1"/>
  <c r="Q854" i="5" a="1"/>
  <c r="Q854" i="5" s="1"/>
  <c r="Q855" i="5" a="1"/>
  <c r="Q855" i="5" s="1"/>
  <c r="Q856" i="5" a="1"/>
  <c r="Q856" i="5" s="1"/>
  <c r="Q857" i="5" a="1"/>
  <c r="Q857" i="5" s="1"/>
  <c r="Q858" i="5" a="1"/>
  <c r="Q858" i="5" s="1"/>
  <c r="Q859" i="5" a="1"/>
  <c r="Q859" i="5" s="1"/>
  <c r="Q860" i="5" a="1"/>
  <c r="Q860" i="5" s="1"/>
  <c r="Q862" i="5" a="1"/>
  <c r="Q862" i="5" s="1"/>
  <c r="Q864" i="5" a="1"/>
  <c r="Q864" i="5" s="1"/>
  <c r="Q866" i="5" a="1"/>
  <c r="Q866" i="5" s="1"/>
  <c r="Q868" i="5" a="1"/>
  <c r="Q868" i="5" s="1"/>
  <c r="Q870" i="5" a="1"/>
  <c r="Q870" i="5" s="1"/>
  <c r="Q871" i="5" a="1"/>
  <c r="Q871" i="5" s="1"/>
  <c r="Q873" i="5" a="1"/>
  <c r="Q873" i="5" s="1"/>
  <c r="Q876" i="5" a="1"/>
  <c r="Q876" i="5" s="1"/>
  <c r="Q879" i="5" a="1"/>
  <c r="Q879" i="5" s="1"/>
  <c r="Q880" i="5" a="1"/>
  <c r="Q880" i="5" s="1"/>
  <c r="Q881" i="5" a="1"/>
  <c r="Q881" i="5" s="1"/>
  <c r="Q882" i="5" a="1"/>
  <c r="Q882" i="5" s="1"/>
  <c r="Q884" i="5" a="1"/>
  <c r="Q884" i="5" s="1"/>
  <c r="Q886" i="5" a="1"/>
  <c r="Q886" i="5" s="1"/>
  <c r="Q888" i="5" a="1"/>
  <c r="Q888" i="5" s="1"/>
  <c r="Q890" i="5" a="1"/>
  <c r="Q890" i="5" s="1"/>
  <c r="Q891" i="5" a="1"/>
  <c r="Q891" i="5" s="1"/>
  <c r="Q892" i="5" a="1"/>
  <c r="Q892" i="5" s="1"/>
  <c r="Q893" i="5" a="1"/>
  <c r="Q893" i="5" s="1"/>
  <c r="Q894" i="5" a="1"/>
  <c r="Q894" i="5" s="1"/>
  <c r="Q895" i="5" a="1"/>
  <c r="Q895" i="5" s="1"/>
  <c r="Q896" i="5" a="1"/>
  <c r="Q896" i="5" s="1"/>
  <c r="Q897" i="5" a="1"/>
  <c r="Q897" i="5" s="1"/>
  <c r="Q898" i="5" a="1"/>
  <c r="Q898" i="5" s="1"/>
  <c r="Q899" i="5" a="1"/>
  <c r="Q899" i="5" s="1"/>
  <c r="Q900" i="5" a="1"/>
  <c r="Q900" i="5" s="1"/>
  <c r="Q902" i="5" a="1"/>
  <c r="Q902" i="5" s="1"/>
  <c r="Q904" i="5" a="1"/>
  <c r="Q904" i="5" s="1"/>
  <c r="Q906" i="5" a="1"/>
  <c r="Q906" i="5" s="1"/>
  <c r="Q908" i="5" a="1"/>
  <c r="Q908" i="5" s="1"/>
  <c r="Q910" i="5" a="1"/>
  <c r="Q910" i="5" s="1"/>
  <c r="Q911" i="5" a="1"/>
  <c r="Q911" i="5" s="1"/>
  <c r="Q913" i="5" a="1"/>
  <c r="Q913" i="5" s="1"/>
  <c r="Q916" i="5" a="1"/>
  <c r="Q916" i="5" s="1"/>
  <c r="Q919" i="5" a="1"/>
  <c r="Q919" i="5" s="1"/>
  <c r="Q920" i="5" a="1"/>
  <c r="Q920" i="5" s="1"/>
  <c r="Q921" i="5" a="1"/>
  <c r="Q921" i="5" s="1"/>
  <c r="Q922" i="5" a="1"/>
  <c r="Q922" i="5" s="1"/>
  <c r="Q923" i="5" a="1"/>
  <c r="Q923" i="5" s="1"/>
  <c r="Q924" i="5" a="1"/>
  <c r="Q924" i="5" s="1"/>
  <c r="Q925" i="5" a="1"/>
  <c r="Q925" i="5" s="1"/>
  <c r="Q926" i="5" a="1"/>
  <c r="Q926" i="5" s="1"/>
  <c r="Q927" i="5" a="1"/>
  <c r="Q927" i="5" s="1"/>
  <c r="Q928" i="5" a="1"/>
  <c r="Q928" i="5" s="1"/>
  <c r="Q929" i="5" a="1"/>
  <c r="Q929" i="5" s="1"/>
  <c r="Q930" i="5" a="1"/>
  <c r="Q930" i="5" s="1"/>
  <c r="Q931" i="5" a="1"/>
  <c r="Q931" i="5" s="1"/>
  <c r="Q932" i="5" a="1"/>
  <c r="Q932" i="5" s="1"/>
  <c r="Q933" i="5" a="1"/>
  <c r="Q933" i="5" s="1"/>
  <c r="Q934" i="5" a="1"/>
  <c r="Q934" i="5" s="1"/>
  <c r="Q935" i="5" a="1"/>
  <c r="Q935" i="5" s="1"/>
  <c r="Q936" i="5" a="1"/>
  <c r="Q936" i="5" s="1"/>
  <c r="Q937" i="5" a="1"/>
  <c r="Q937" i="5" s="1"/>
  <c r="Q938" i="5" a="1"/>
  <c r="Q938" i="5" s="1"/>
  <c r="Q939" i="5" a="1"/>
  <c r="Q939" i="5" s="1"/>
  <c r="Q940" i="5" a="1"/>
  <c r="Q940" i="5" s="1"/>
  <c r="Q941" i="5" a="1"/>
  <c r="Q941" i="5" s="1"/>
  <c r="Q942" i="5" a="1"/>
  <c r="Q942" i="5" s="1"/>
  <c r="Q943" i="5" a="1"/>
  <c r="Q943" i="5" s="1"/>
  <c r="Q944" i="5" a="1"/>
  <c r="Q944" i="5" s="1"/>
  <c r="Q945" i="5" a="1"/>
  <c r="Q945" i="5" s="1"/>
  <c r="Q946" i="5" a="1"/>
  <c r="Q946" i="5" s="1"/>
  <c r="Q947" i="5" a="1"/>
  <c r="Q947" i="5" s="1"/>
  <c r="Q949" i="5" a="1"/>
  <c r="Q949" i="5" s="1"/>
  <c r="Q950" i="5" a="1"/>
  <c r="Q950" i="5" s="1"/>
  <c r="Q951" i="5" a="1"/>
  <c r="Q951" i="5" s="1"/>
  <c r="Q952" i="5" a="1"/>
  <c r="Q952" i="5" s="1"/>
  <c r="Q953" i="5" a="1"/>
  <c r="Q953" i="5" s="1"/>
  <c r="Q954" i="5" a="1"/>
  <c r="Q954" i="5" s="1"/>
  <c r="Q955" i="5" a="1"/>
  <c r="Q955" i="5" s="1"/>
  <c r="Q956" i="5" a="1"/>
  <c r="Q956" i="5" s="1"/>
  <c r="Q957" i="5" a="1"/>
  <c r="Q957" i="5" s="1"/>
  <c r="Q958" i="5" a="1"/>
  <c r="Q958" i="5" s="1"/>
  <c r="Q2" i="5" a="1"/>
  <c r="Q2" i="5" s="1"/>
  <c r="Q4" i="1" a="1"/>
  <c r="Q4" i="1" s="1"/>
  <c r="W4" i="1" s="1"/>
  <c r="X4" i="1" s="1"/>
  <c r="Q6" i="1" a="1"/>
  <c r="Q6" i="1" s="1"/>
  <c r="W6" i="1" s="1"/>
  <c r="X6" i="1" s="1"/>
  <c r="Q8" i="1" a="1"/>
  <c r="Q8" i="1" s="1"/>
  <c r="W8" i="1" s="1"/>
  <c r="X8" i="1" s="1"/>
  <c r="Q10" i="1" a="1"/>
  <c r="Q10" i="1" s="1"/>
  <c r="W10" i="1" s="1"/>
  <c r="X10" i="1" s="1"/>
  <c r="Q12" i="1" a="1"/>
  <c r="Q12" i="1" s="1"/>
  <c r="W12" i="1" s="1"/>
  <c r="X12" i="1" s="1"/>
  <c r="Q14" i="1" a="1"/>
  <c r="Q14" i="1" s="1"/>
  <c r="W14" i="1" s="1"/>
  <c r="X14" i="1" s="1"/>
  <c r="Q16" i="1" a="1"/>
  <c r="Q16" i="1" s="1"/>
  <c r="W16" i="1" s="1"/>
  <c r="X16" i="1" s="1"/>
  <c r="Q17" i="1" a="1"/>
  <c r="Q17" i="1" s="1"/>
  <c r="W17" i="1" s="1"/>
  <c r="X17" i="1" s="1"/>
  <c r="Q18" i="1" a="1"/>
  <c r="Q18" i="1" s="1"/>
  <c r="W18" i="1" s="1"/>
  <c r="X18" i="1" s="1"/>
  <c r="Q19" i="1" a="1"/>
  <c r="Q19" i="1" s="1"/>
  <c r="W19" i="1" s="1"/>
  <c r="X19" i="1" s="1"/>
  <c r="Q20" i="1" a="1"/>
  <c r="Q20" i="1" s="1"/>
  <c r="W20" i="1" s="1"/>
  <c r="X20" i="1" s="1"/>
  <c r="Q21" i="1" a="1"/>
  <c r="Q21" i="1" s="1"/>
  <c r="W21" i="1" s="1"/>
  <c r="X21" i="1" s="1"/>
  <c r="Q22" i="1" a="1"/>
  <c r="Q22" i="1" s="1"/>
  <c r="W22" i="1" s="1"/>
  <c r="X22" i="1" s="1"/>
  <c r="Q23" i="1" a="1"/>
  <c r="Q23" i="1" s="1"/>
  <c r="W23" i="1" s="1"/>
  <c r="X23" i="1" s="1"/>
  <c r="Q24" i="1" a="1"/>
  <c r="Q24" i="1" s="1"/>
  <c r="W24" i="1" s="1"/>
  <c r="X24" i="1" s="1"/>
  <c r="Q25" i="1" a="1"/>
  <c r="Q25" i="1" s="1"/>
  <c r="W25" i="1" s="1"/>
  <c r="X25" i="1" s="1"/>
  <c r="Q26" i="1" a="1"/>
  <c r="Q26" i="1" s="1"/>
  <c r="W26" i="1" s="1"/>
  <c r="X26" i="1" s="1"/>
  <c r="Q27" i="1" a="1"/>
  <c r="Q27" i="1" s="1"/>
  <c r="W27" i="1" s="1"/>
  <c r="X27" i="1" s="1"/>
  <c r="Q28" i="1" a="1"/>
  <c r="Q28" i="1" s="1"/>
  <c r="W28" i="1" s="1"/>
  <c r="X28" i="1" s="1"/>
  <c r="Q29" i="1" a="1"/>
  <c r="Q29" i="1" s="1"/>
  <c r="W29" i="1" s="1"/>
  <c r="X29" i="1" s="1"/>
  <c r="Q30" i="1" a="1"/>
  <c r="Q30" i="1" s="1"/>
  <c r="W30" i="1" s="1"/>
  <c r="X30" i="1" s="1"/>
  <c r="Q31" i="1" a="1"/>
  <c r="Q31" i="1" s="1"/>
  <c r="W31" i="1" s="1"/>
  <c r="X31" i="1" s="1"/>
  <c r="Q33" i="1" a="1"/>
  <c r="Q33" i="1" s="1"/>
  <c r="W33" i="1" s="1"/>
  <c r="X33" i="1" s="1"/>
  <c r="Q35" i="1" a="1"/>
  <c r="Q35" i="1" s="1"/>
  <c r="W35" i="1" s="1"/>
  <c r="X35" i="1" s="1"/>
  <c r="Q36" i="1" a="1"/>
  <c r="Q36" i="1" s="1"/>
  <c r="W36" i="1" s="1"/>
  <c r="X36" i="1" s="1"/>
  <c r="Q37" i="1" a="1"/>
  <c r="Q37" i="1" s="1"/>
  <c r="W37" i="1" s="1"/>
  <c r="X37" i="1" s="1"/>
  <c r="Q38" i="1" a="1"/>
  <c r="Q38" i="1" s="1"/>
  <c r="W38" i="1" s="1"/>
  <c r="X38" i="1" s="1"/>
  <c r="Q39" i="1" a="1"/>
  <c r="Q39" i="1" s="1"/>
  <c r="W39" i="1" s="1"/>
  <c r="X39" i="1" s="1"/>
  <c r="Q41" i="1" a="1"/>
  <c r="Q41" i="1" s="1"/>
  <c r="W41" i="1" s="1"/>
  <c r="X41" i="1" s="1"/>
  <c r="Q43" i="1" a="1"/>
  <c r="Q43" i="1" s="1"/>
  <c r="W43" i="1" s="1"/>
  <c r="X43" i="1" s="1"/>
  <c r="Q45" i="1" a="1"/>
  <c r="Q45" i="1" s="1"/>
  <c r="W45" i="1" s="1"/>
  <c r="X45" i="1" s="1"/>
  <c r="Q47" i="1" a="1"/>
  <c r="Q47" i="1" s="1"/>
  <c r="W47" i="1" s="1"/>
  <c r="X47" i="1" s="1"/>
  <c r="Q49" i="1" a="1"/>
  <c r="Q49" i="1" s="1"/>
  <c r="W49" i="1" s="1"/>
  <c r="X49" i="1" s="1"/>
  <c r="Q51" i="1" a="1"/>
  <c r="Q51" i="1" s="1"/>
  <c r="W51" i="1" s="1"/>
  <c r="X51" i="1" s="1"/>
  <c r="Q53" i="1" a="1"/>
  <c r="Q53" i="1" s="1"/>
  <c r="W53" i="1" s="1"/>
  <c r="X53" i="1" s="1"/>
  <c r="Q54" i="1" a="1"/>
  <c r="Q54" i="1" s="1"/>
  <c r="W54" i="1" s="1"/>
  <c r="X54" i="1" s="1"/>
  <c r="Q55" i="1" a="1"/>
  <c r="Q55" i="1" s="1"/>
  <c r="W55" i="1" s="1"/>
  <c r="X55" i="1" s="1"/>
  <c r="Q56" i="1" a="1"/>
  <c r="Q56" i="1" s="1"/>
  <c r="W56" i="1" s="1"/>
  <c r="X56" i="1" s="1"/>
  <c r="Q57" i="1" a="1"/>
  <c r="Q57" i="1" s="1"/>
  <c r="W57" i="1" s="1"/>
  <c r="X57" i="1" s="1"/>
  <c r="Q58" i="1" a="1"/>
  <c r="Q58" i="1" s="1"/>
  <c r="W58" i="1" s="1"/>
  <c r="X58" i="1" s="1"/>
  <c r="Q59" i="1" a="1"/>
  <c r="Q59" i="1" s="1"/>
  <c r="W59" i="1" s="1"/>
  <c r="X59" i="1" s="1"/>
  <c r="Q60" i="1" a="1"/>
  <c r="Q60" i="1" s="1"/>
  <c r="W60" i="1" s="1"/>
  <c r="X60" i="1" s="1"/>
  <c r="Q61" i="1" a="1"/>
  <c r="Q61" i="1" s="1"/>
  <c r="W61" i="1" s="1"/>
  <c r="X61" i="1" s="1"/>
  <c r="Q62" i="1" a="1"/>
  <c r="Q62" i="1" s="1"/>
  <c r="W62" i="1" s="1"/>
  <c r="X62" i="1" s="1"/>
  <c r="Q63" i="1" a="1"/>
  <c r="Q63" i="1" s="1"/>
  <c r="W63" i="1" s="1"/>
  <c r="X63" i="1" s="1"/>
  <c r="Q64" i="1" a="1"/>
  <c r="Q64" i="1" s="1"/>
  <c r="W64" i="1" s="1"/>
  <c r="X64" i="1" s="1"/>
  <c r="Q65" i="1" a="1"/>
  <c r="Q65" i="1" s="1"/>
  <c r="W65" i="1" s="1"/>
  <c r="X65" i="1" s="1"/>
  <c r="Q67" i="1" a="1"/>
  <c r="Q67" i="1" s="1"/>
  <c r="W67" i="1" s="1"/>
  <c r="X67" i="1" s="1"/>
  <c r="Q68" i="1" a="1"/>
  <c r="Q68" i="1" s="1"/>
  <c r="W68" i="1" s="1"/>
  <c r="X68" i="1" s="1"/>
  <c r="Q70" i="1" a="1"/>
  <c r="Q70" i="1" s="1"/>
  <c r="W70" i="1" s="1"/>
  <c r="X70" i="1" s="1"/>
  <c r="Q72" i="1" a="1"/>
  <c r="Q72" i="1" s="1"/>
  <c r="W72" i="1" s="1"/>
  <c r="X72" i="1" s="1"/>
  <c r="Q73" i="1" a="1"/>
  <c r="Q73" i="1" s="1"/>
  <c r="W73" i="1" s="1"/>
  <c r="X73" i="1" s="1"/>
  <c r="Q74" i="1" a="1"/>
  <c r="Q74" i="1" s="1"/>
  <c r="W74" i="1" s="1"/>
  <c r="X74" i="1" s="1"/>
  <c r="Q75" i="1" a="1"/>
  <c r="Q75" i="1" s="1"/>
  <c r="W75" i="1" s="1"/>
  <c r="X75" i="1" s="1"/>
  <c r="Q76" i="1" a="1"/>
  <c r="Q76" i="1" s="1"/>
  <c r="W76" i="1" s="1"/>
  <c r="X76" i="1" s="1"/>
  <c r="Q78" i="1" a="1"/>
  <c r="Q78" i="1" s="1"/>
  <c r="W78" i="1" s="1"/>
  <c r="X78" i="1" s="1"/>
  <c r="Q80" i="1" a="1"/>
  <c r="Q80" i="1" s="1"/>
  <c r="W80" i="1" s="1"/>
  <c r="X80" i="1" s="1"/>
  <c r="Q82" i="1" a="1"/>
  <c r="Q82" i="1" s="1"/>
  <c r="W82" i="1" s="1"/>
  <c r="X82" i="1" s="1"/>
  <c r="Q84" i="1" a="1"/>
  <c r="Q84" i="1" s="1"/>
  <c r="W84" i="1" s="1"/>
  <c r="X84" i="1" s="1"/>
  <c r="Q86" i="1" a="1"/>
  <c r="Q86" i="1" s="1"/>
  <c r="W86" i="1" s="1"/>
  <c r="X86" i="1" s="1"/>
  <c r="Q88" i="1" a="1"/>
  <c r="Q88" i="1" s="1"/>
  <c r="W88" i="1" s="1"/>
  <c r="X88" i="1" s="1"/>
  <c r="Q90" i="1" a="1"/>
  <c r="Q90" i="1" s="1"/>
  <c r="W90" i="1" s="1"/>
  <c r="X90" i="1" s="1"/>
  <c r="Q91" i="1" a="1"/>
  <c r="Q91" i="1" s="1"/>
  <c r="W91" i="1" s="1"/>
  <c r="X91" i="1" s="1"/>
  <c r="Q92" i="1" a="1"/>
  <c r="Q92" i="1" s="1"/>
  <c r="W92" i="1" s="1"/>
  <c r="X92" i="1" s="1"/>
  <c r="Q93" i="1" a="1"/>
  <c r="Q93" i="1" s="1"/>
  <c r="W93" i="1" s="1"/>
  <c r="X93" i="1" s="1"/>
  <c r="Q94" i="1" a="1"/>
  <c r="Q94" i="1" s="1"/>
  <c r="W94" i="1" s="1"/>
  <c r="X94" i="1" s="1"/>
  <c r="Q95" i="1" a="1"/>
  <c r="Q95" i="1" s="1"/>
  <c r="W95" i="1" s="1"/>
  <c r="X95" i="1" s="1"/>
  <c r="Q96" i="1" a="1"/>
  <c r="Q96" i="1" s="1"/>
  <c r="W96" i="1" s="1"/>
  <c r="X96" i="1" s="1"/>
  <c r="Q97" i="1" a="1"/>
  <c r="Q97" i="1" s="1"/>
  <c r="W97" i="1" s="1"/>
  <c r="X97" i="1" s="1"/>
  <c r="Q98" i="1" a="1"/>
  <c r="Q98" i="1" s="1"/>
  <c r="W98" i="1" s="1"/>
  <c r="X98" i="1" s="1"/>
  <c r="Q99" i="1" a="1"/>
  <c r="Q99" i="1" s="1"/>
  <c r="W99" i="1" s="1"/>
  <c r="X99" i="1" s="1"/>
  <c r="Q100" i="1" a="1"/>
  <c r="Q100" i="1" s="1"/>
  <c r="W100" i="1" s="1"/>
  <c r="X100" i="1" s="1"/>
  <c r="Q101" i="1" a="1"/>
  <c r="Q101" i="1" s="1"/>
  <c r="W101" i="1" s="1"/>
  <c r="X101" i="1" s="1"/>
  <c r="Q102" i="1" a="1"/>
  <c r="Q102" i="1" s="1"/>
  <c r="W102" i="1" s="1"/>
  <c r="X102" i="1" s="1"/>
  <c r="Q104" i="1" a="1"/>
  <c r="Q104" i="1" s="1"/>
  <c r="W104" i="1" s="1"/>
  <c r="X104" i="1" s="1"/>
  <c r="Q105" i="1" a="1"/>
  <c r="Q105" i="1" s="1"/>
  <c r="W105" i="1" s="1"/>
  <c r="X105" i="1" s="1"/>
  <c r="Q107" i="1" a="1"/>
  <c r="Q107" i="1" s="1"/>
  <c r="W107" i="1" s="1"/>
  <c r="X107" i="1" s="1"/>
  <c r="Q109" i="1" a="1"/>
  <c r="Q109" i="1" s="1"/>
  <c r="W109" i="1" s="1"/>
  <c r="X109" i="1" s="1"/>
  <c r="Q110" i="1" a="1"/>
  <c r="Q110" i="1" s="1"/>
  <c r="W110" i="1" s="1"/>
  <c r="X110" i="1" s="1"/>
  <c r="Q111" i="1" a="1"/>
  <c r="Q111" i="1" s="1"/>
  <c r="W111" i="1" s="1"/>
  <c r="X111" i="1" s="1"/>
  <c r="Q112" i="1" a="1"/>
  <c r="Q112" i="1" s="1"/>
  <c r="W112" i="1" s="1"/>
  <c r="X112" i="1" s="1"/>
  <c r="Q113" i="1" a="1"/>
  <c r="Q113" i="1" s="1"/>
  <c r="W113" i="1" s="1"/>
  <c r="X113" i="1" s="1"/>
  <c r="Q115" i="1" a="1"/>
  <c r="Q115" i="1" s="1"/>
  <c r="W115" i="1" s="1"/>
  <c r="X115" i="1" s="1"/>
  <c r="Q117" i="1" a="1"/>
  <c r="Q117" i="1" s="1"/>
  <c r="W117" i="1" s="1"/>
  <c r="X117" i="1" s="1"/>
  <c r="Q119" i="1" a="1"/>
  <c r="Q119" i="1" s="1"/>
  <c r="W119" i="1" s="1"/>
  <c r="X119" i="1" s="1"/>
  <c r="Q121" i="1" a="1"/>
  <c r="Q121" i="1" s="1"/>
  <c r="W121" i="1" s="1"/>
  <c r="X121" i="1" s="1"/>
  <c r="Q123" i="1" a="1"/>
  <c r="Q123" i="1" s="1"/>
  <c r="W123" i="1" s="1"/>
  <c r="X123" i="1" s="1"/>
  <c r="Q125" i="1" a="1"/>
  <c r="Q125" i="1" s="1"/>
  <c r="W125" i="1" s="1"/>
  <c r="X125" i="1" s="1"/>
  <c r="Q127" i="1" a="1"/>
  <c r="Q127" i="1" s="1"/>
  <c r="W127" i="1" s="1"/>
  <c r="X127" i="1" s="1"/>
  <c r="Q128" i="1" a="1"/>
  <c r="Q128" i="1" s="1"/>
  <c r="W128" i="1" s="1"/>
  <c r="X128" i="1" s="1"/>
  <c r="Q129" i="1" a="1"/>
  <c r="Q129" i="1" s="1"/>
  <c r="W129" i="1" s="1"/>
  <c r="X129" i="1" s="1"/>
  <c r="Q130" i="1" a="1"/>
  <c r="Q130" i="1" s="1"/>
  <c r="W130" i="1" s="1"/>
  <c r="X130" i="1" s="1"/>
  <c r="Q131" i="1" a="1"/>
  <c r="Q131" i="1" s="1"/>
  <c r="W131" i="1" s="1"/>
  <c r="X131" i="1" s="1"/>
  <c r="Q132" i="1" a="1"/>
  <c r="Q132" i="1" s="1"/>
  <c r="W132" i="1" s="1"/>
  <c r="X132" i="1" s="1"/>
  <c r="Q133" i="1" a="1"/>
  <c r="Q133" i="1" s="1"/>
  <c r="W133" i="1" s="1"/>
  <c r="X133" i="1" s="1"/>
  <c r="Q134" i="1" a="1"/>
  <c r="Q134" i="1" s="1"/>
  <c r="W134" i="1" s="1"/>
  <c r="X134" i="1" s="1"/>
  <c r="Q135" i="1" a="1"/>
  <c r="Q135" i="1" s="1"/>
  <c r="W135" i="1" s="1"/>
  <c r="X135" i="1" s="1"/>
  <c r="Q136" i="1" a="1"/>
  <c r="Q136" i="1" s="1"/>
  <c r="W136" i="1" s="1"/>
  <c r="X136" i="1" s="1"/>
  <c r="Q137" i="1" a="1"/>
  <c r="Q137" i="1" s="1"/>
  <c r="W137" i="1" s="1"/>
  <c r="X137" i="1" s="1"/>
  <c r="Q138" i="1" a="1"/>
  <c r="Q138" i="1" s="1"/>
  <c r="W138" i="1" s="1"/>
  <c r="X138" i="1" s="1"/>
  <c r="Q139" i="1" a="1"/>
  <c r="Q139" i="1" s="1"/>
  <c r="W139" i="1" s="1"/>
  <c r="X139" i="1" s="1"/>
  <c r="Q141" i="1" a="1"/>
  <c r="Q141" i="1" s="1"/>
  <c r="W141" i="1" s="1"/>
  <c r="X141" i="1" s="1"/>
  <c r="Q142" i="1" a="1"/>
  <c r="Q142" i="1" s="1"/>
  <c r="W142" i="1" s="1"/>
  <c r="X142" i="1" s="1"/>
  <c r="Q144" i="1" a="1"/>
  <c r="Q144" i="1" s="1"/>
  <c r="W144" i="1" s="1"/>
  <c r="X144" i="1" s="1"/>
  <c r="Q146" i="1" a="1"/>
  <c r="Q146" i="1" s="1"/>
  <c r="W146" i="1" s="1"/>
  <c r="X146" i="1" s="1"/>
  <c r="Q147" i="1" a="1"/>
  <c r="Q147" i="1" s="1"/>
  <c r="W147" i="1" s="1"/>
  <c r="X147" i="1" s="1"/>
  <c r="Q148" i="1" a="1"/>
  <c r="Q148" i="1" s="1"/>
  <c r="W148" i="1" s="1"/>
  <c r="X148" i="1" s="1"/>
  <c r="Q149" i="1" a="1"/>
  <c r="Q149" i="1" s="1"/>
  <c r="W149" i="1" s="1"/>
  <c r="X149" i="1" s="1"/>
  <c r="Q150" i="1" a="1"/>
  <c r="Q150" i="1" s="1"/>
  <c r="W150" i="1" s="1"/>
  <c r="X150" i="1" s="1"/>
  <c r="Q152" i="1" a="1"/>
  <c r="Q152" i="1" s="1"/>
  <c r="W152" i="1" s="1"/>
  <c r="X152" i="1" s="1"/>
  <c r="Q154" i="1" a="1"/>
  <c r="Q154" i="1" s="1"/>
  <c r="W154" i="1" s="1"/>
  <c r="X154" i="1" s="1"/>
  <c r="Q156" i="1" a="1"/>
  <c r="Q156" i="1" s="1"/>
  <c r="W156" i="1" s="1"/>
  <c r="X156" i="1" s="1"/>
  <c r="Q158" i="1" a="1"/>
  <c r="Q158" i="1" s="1"/>
  <c r="W158" i="1" s="1"/>
  <c r="X158" i="1" s="1"/>
  <c r="Q160" i="1" a="1"/>
  <c r="Q160" i="1" s="1"/>
  <c r="W160" i="1" s="1"/>
  <c r="X160" i="1" s="1"/>
  <c r="Q162" i="1" a="1"/>
  <c r="Q162" i="1" s="1"/>
  <c r="W162" i="1" s="1"/>
  <c r="X162" i="1" s="1"/>
  <c r="Q164" i="1" a="1"/>
  <c r="Q164" i="1" s="1"/>
  <c r="W164" i="1" s="1"/>
  <c r="X164" i="1" s="1"/>
  <c r="Q165" i="1" a="1"/>
  <c r="Q165" i="1" s="1"/>
  <c r="W165" i="1" s="1"/>
  <c r="X165" i="1" s="1"/>
  <c r="Q166" i="1" a="1"/>
  <c r="Q166" i="1" s="1"/>
  <c r="W166" i="1" s="1"/>
  <c r="X166" i="1" s="1"/>
  <c r="Q167" i="1" a="1"/>
  <c r="Q167" i="1" s="1"/>
  <c r="W167" i="1" s="1"/>
  <c r="X167" i="1" s="1"/>
  <c r="Q168" i="1" a="1"/>
  <c r="Q168" i="1" s="1"/>
  <c r="W168" i="1" s="1"/>
  <c r="X168" i="1" s="1"/>
  <c r="Q169" i="1" a="1"/>
  <c r="Q169" i="1" s="1"/>
  <c r="W169" i="1" s="1"/>
  <c r="X169" i="1" s="1"/>
  <c r="Q170" i="1" a="1"/>
  <c r="Q170" i="1" s="1"/>
  <c r="W170" i="1" s="1"/>
  <c r="X170" i="1" s="1"/>
  <c r="Q171" i="1" a="1"/>
  <c r="Q171" i="1" s="1"/>
  <c r="W171" i="1" s="1"/>
  <c r="X171" i="1" s="1"/>
  <c r="Q172" i="1" a="1"/>
  <c r="Q172" i="1" s="1"/>
  <c r="W172" i="1" s="1"/>
  <c r="X172" i="1" s="1"/>
  <c r="Q173" i="1" a="1"/>
  <c r="Q173" i="1" s="1"/>
  <c r="W173" i="1" s="1"/>
  <c r="X173" i="1" s="1"/>
  <c r="Q174" i="1" a="1"/>
  <c r="Q174" i="1" s="1"/>
  <c r="W174" i="1" s="1"/>
  <c r="X174" i="1" s="1"/>
  <c r="Q175" i="1" a="1"/>
  <c r="Q175" i="1" s="1"/>
  <c r="W175" i="1" s="1"/>
  <c r="X175" i="1" s="1"/>
  <c r="Q176" i="1" a="1"/>
  <c r="Q176" i="1" s="1"/>
  <c r="W176" i="1" s="1"/>
  <c r="X176" i="1" s="1"/>
  <c r="Q178" i="1" a="1"/>
  <c r="Q178" i="1" s="1"/>
  <c r="W178" i="1" s="1"/>
  <c r="X178" i="1" s="1"/>
  <c r="Q179" i="1" a="1"/>
  <c r="Q179" i="1" s="1"/>
  <c r="W179" i="1" s="1"/>
  <c r="X179" i="1" s="1"/>
  <c r="Q181" i="1" a="1"/>
  <c r="Q181" i="1" s="1"/>
  <c r="W181" i="1" s="1"/>
  <c r="X181" i="1" s="1"/>
  <c r="Q183" i="1" a="1"/>
  <c r="Q183" i="1" s="1"/>
  <c r="W183" i="1" s="1"/>
  <c r="X183" i="1" s="1"/>
  <c r="Q184" i="1" a="1"/>
  <c r="Q184" i="1" s="1"/>
  <c r="W184" i="1" s="1"/>
  <c r="X184" i="1" s="1"/>
  <c r="Q185" i="1" a="1"/>
  <c r="Q185" i="1" s="1"/>
  <c r="W185" i="1" s="1"/>
  <c r="X185" i="1" s="1"/>
  <c r="Q186" i="1" a="1"/>
  <c r="Q186" i="1" s="1"/>
  <c r="W186" i="1" s="1"/>
  <c r="X186" i="1" s="1"/>
  <c r="Q187" i="1" a="1"/>
  <c r="Q187" i="1" s="1"/>
  <c r="W187" i="1" s="1"/>
  <c r="X187" i="1" s="1"/>
  <c r="Q189" i="1" a="1"/>
  <c r="Q189" i="1" s="1"/>
  <c r="W189" i="1" s="1"/>
  <c r="X189" i="1" s="1"/>
  <c r="Q191" i="1" a="1"/>
  <c r="Q191" i="1" s="1"/>
  <c r="W191" i="1" s="1"/>
  <c r="X191" i="1" s="1"/>
  <c r="Q193" i="1" a="1"/>
  <c r="Q193" i="1" s="1"/>
  <c r="W193" i="1" s="1"/>
  <c r="X193" i="1" s="1"/>
  <c r="Q195" i="1" a="1"/>
  <c r="Q195" i="1" s="1"/>
  <c r="W195" i="1" s="1"/>
  <c r="X195" i="1" s="1"/>
  <c r="Q197" i="1" a="1"/>
  <c r="Q197" i="1" s="1"/>
  <c r="W197" i="1" s="1"/>
  <c r="X197" i="1" s="1"/>
  <c r="Q199" i="1" a="1"/>
  <c r="Q199" i="1" s="1"/>
  <c r="W199" i="1" s="1"/>
  <c r="X199" i="1" s="1"/>
  <c r="Q201" i="1" a="1"/>
  <c r="Q201" i="1" s="1"/>
  <c r="W201" i="1" s="1"/>
  <c r="X201" i="1" s="1"/>
  <c r="Q202" i="1" a="1"/>
  <c r="Q202" i="1" s="1"/>
  <c r="W202" i="1" s="1"/>
  <c r="X202" i="1" s="1"/>
  <c r="Q203" i="1" a="1"/>
  <c r="Q203" i="1" s="1"/>
  <c r="W203" i="1" s="1"/>
  <c r="X203" i="1" s="1"/>
  <c r="Q204" i="1" a="1"/>
  <c r="Q204" i="1" s="1"/>
  <c r="W204" i="1" s="1"/>
  <c r="X204" i="1" s="1"/>
  <c r="Q205" i="1" a="1"/>
  <c r="Q205" i="1" s="1"/>
  <c r="W205" i="1" s="1"/>
  <c r="X205" i="1" s="1"/>
  <c r="Q206" i="1" a="1"/>
  <c r="Q206" i="1" s="1"/>
  <c r="W206" i="1" s="1"/>
  <c r="X206" i="1" s="1"/>
  <c r="Q207" i="1" a="1"/>
  <c r="Q207" i="1" s="1"/>
  <c r="W207" i="1" s="1"/>
  <c r="X207" i="1" s="1"/>
  <c r="Q208" i="1" a="1"/>
  <c r="Q208" i="1" s="1"/>
  <c r="W208" i="1" s="1"/>
  <c r="X208" i="1" s="1"/>
  <c r="Q209" i="1" a="1"/>
  <c r="Q209" i="1" s="1"/>
  <c r="W209" i="1" s="1"/>
  <c r="X209" i="1" s="1"/>
  <c r="Q210" i="1" a="1"/>
  <c r="Q210" i="1" s="1"/>
  <c r="W210" i="1" s="1"/>
  <c r="X210" i="1" s="1"/>
  <c r="Q211" i="1" a="1"/>
  <c r="Q211" i="1" s="1"/>
  <c r="W211" i="1" s="1"/>
  <c r="X211" i="1" s="1"/>
  <c r="Q212" i="1" a="1"/>
  <c r="Q212" i="1" s="1"/>
  <c r="W212" i="1" s="1"/>
  <c r="X212" i="1" s="1"/>
  <c r="Q213" i="1" a="1"/>
  <c r="Q213" i="1" s="1"/>
  <c r="W213" i="1" s="1"/>
  <c r="X213" i="1" s="1"/>
  <c r="Q215" i="1" a="1"/>
  <c r="Q215" i="1" s="1"/>
  <c r="W215" i="1" s="1"/>
  <c r="X215" i="1" s="1"/>
  <c r="Q216" i="1" a="1"/>
  <c r="Q216" i="1" s="1"/>
  <c r="W216" i="1" s="1"/>
  <c r="X216" i="1" s="1"/>
  <c r="Q218" i="1" a="1"/>
  <c r="Q218" i="1" s="1"/>
  <c r="W218" i="1" s="1"/>
  <c r="X218" i="1" s="1"/>
  <c r="Q220" i="1" a="1"/>
  <c r="Q220" i="1" s="1"/>
  <c r="W220" i="1" s="1"/>
  <c r="X220" i="1" s="1"/>
  <c r="Q221" i="1" a="1"/>
  <c r="Q221" i="1" s="1"/>
  <c r="W221" i="1" s="1"/>
  <c r="X221" i="1" s="1"/>
  <c r="Q222" i="1" a="1"/>
  <c r="Q222" i="1" s="1"/>
  <c r="W222" i="1" s="1"/>
  <c r="X222" i="1" s="1"/>
  <c r="Q223" i="1" a="1"/>
  <c r="Q223" i="1" s="1"/>
  <c r="W223" i="1" s="1"/>
  <c r="X223" i="1" s="1"/>
  <c r="Q224" i="1" a="1"/>
  <c r="Q224" i="1" s="1"/>
  <c r="W224" i="1" s="1"/>
  <c r="X224" i="1" s="1"/>
  <c r="Q226" i="1" a="1"/>
  <c r="Q226" i="1" s="1"/>
  <c r="W226" i="1" s="1"/>
  <c r="X226" i="1" s="1"/>
  <c r="Q228" i="1" a="1"/>
  <c r="Q228" i="1" s="1"/>
  <c r="W228" i="1" s="1"/>
  <c r="X228" i="1" s="1"/>
  <c r="Q230" i="1" a="1"/>
  <c r="Q230" i="1" s="1"/>
  <c r="W230" i="1" s="1"/>
  <c r="X230" i="1" s="1"/>
  <c r="Q232" i="1" a="1"/>
  <c r="Q232" i="1" s="1"/>
  <c r="W232" i="1" s="1"/>
  <c r="X232" i="1" s="1"/>
  <c r="Q234" i="1" a="1"/>
  <c r="Q234" i="1" s="1"/>
  <c r="W234" i="1" s="1"/>
  <c r="X234" i="1" s="1"/>
  <c r="Q236" i="1" a="1"/>
  <c r="Q236" i="1" s="1"/>
  <c r="W236" i="1" s="1"/>
  <c r="X236" i="1" s="1"/>
  <c r="Q238" i="1" a="1"/>
  <c r="Q238" i="1" s="1"/>
  <c r="W238" i="1" s="1"/>
  <c r="X238" i="1" s="1"/>
  <c r="Q239" i="1" a="1"/>
  <c r="Q239" i="1" s="1"/>
  <c r="W239" i="1" s="1"/>
  <c r="X239" i="1" s="1"/>
  <c r="Q240" i="1" a="1"/>
  <c r="Q240" i="1" s="1"/>
  <c r="W240" i="1" s="1"/>
  <c r="X240" i="1" s="1"/>
  <c r="Q241" i="1" a="1"/>
  <c r="Q241" i="1" s="1"/>
  <c r="W241" i="1" s="1"/>
  <c r="X241" i="1" s="1"/>
  <c r="Q242" i="1" a="1"/>
  <c r="Q242" i="1" s="1"/>
  <c r="W242" i="1" s="1"/>
  <c r="X242" i="1" s="1"/>
  <c r="Q243" i="1" a="1"/>
  <c r="Q243" i="1" s="1"/>
  <c r="W243" i="1" s="1"/>
  <c r="X243" i="1" s="1"/>
  <c r="Q244" i="1" a="1"/>
  <c r="Q244" i="1" s="1"/>
  <c r="W244" i="1" s="1"/>
  <c r="X244" i="1" s="1"/>
  <c r="Q245" i="1" a="1"/>
  <c r="Q245" i="1" s="1"/>
  <c r="W245" i="1" s="1"/>
  <c r="X245" i="1" s="1"/>
  <c r="Q246" i="1" a="1"/>
  <c r="Q246" i="1" s="1"/>
  <c r="W246" i="1" s="1"/>
  <c r="X246" i="1" s="1"/>
  <c r="Q247" i="1" a="1"/>
  <c r="Q247" i="1" s="1"/>
  <c r="W247" i="1" s="1"/>
  <c r="X247" i="1" s="1"/>
  <c r="Q248" i="1" a="1"/>
  <c r="Q248" i="1" s="1"/>
  <c r="W248" i="1" s="1"/>
  <c r="X248" i="1" s="1"/>
  <c r="Q249" i="1" a="1"/>
  <c r="Q249" i="1" s="1"/>
  <c r="W249" i="1" s="1"/>
  <c r="X249" i="1" s="1"/>
  <c r="Q250" i="1" a="1"/>
  <c r="Q250" i="1" s="1"/>
  <c r="W250" i="1" s="1"/>
  <c r="X250" i="1" s="1"/>
  <c r="Q252" i="1" a="1"/>
  <c r="Q252" i="1" s="1"/>
  <c r="W252" i="1" s="1"/>
  <c r="X252" i="1" s="1"/>
  <c r="Q255" i="1" a="1"/>
  <c r="Q255" i="1" s="1"/>
  <c r="W255" i="1" s="1"/>
  <c r="X255" i="1" s="1"/>
  <c r="Q257" i="1" a="1"/>
  <c r="Q257" i="1" s="1"/>
  <c r="W257" i="1" s="1"/>
  <c r="X257" i="1" s="1"/>
  <c r="Q258" i="1" a="1"/>
  <c r="Q258" i="1" s="1"/>
  <c r="W258" i="1" s="1"/>
  <c r="X258" i="1" s="1"/>
  <c r="Q259" i="1" a="1"/>
  <c r="Q259" i="1" s="1"/>
  <c r="W259" i="1" s="1"/>
  <c r="X259" i="1" s="1"/>
  <c r="Q260" i="1" a="1"/>
  <c r="Q260" i="1" s="1"/>
  <c r="W260" i="1" s="1"/>
  <c r="X260" i="1" s="1"/>
  <c r="Q261" i="1" a="1"/>
  <c r="Q261" i="1" s="1"/>
  <c r="W261" i="1" s="1"/>
  <c r="X261" i="1" s="1"/>
  <c r="Q263" i="1" a="1"/>
  <c r="Q263" i="1" s="1"/>
  <c r="W263" i="1" s="1"/>
  <c r="X263" i="1" s="1"/>
  <c r="Q265" i="1" a="1"/>
  <c r="Q265" i="1" s="1"/>
  <c r="W265" i="1" s="1"/>
  <c r="X265" i="1" s="1"/>
  <c r="Q267" i="1" a="1"/>
  <c r="Q267" i="1" s="1"/>
  <c r="W267" i="1" s="1"/>
  <c r="X267" i="1" s="1"/>
  <c r="Q269" i="1" a="1"/>
  <c r="Q269" i="1" s="1"/>
  <c r="W269" i="1" s="1"/>
  <c r="X269" i="1" s="1"/>
  <c r="Q271" i="1" a="1"/>
  <c r="Q271" i="1" s="1"/>
  <c r="W271" i="1" s="1"/>
  <c r="X271" i="1" s="1"/>
  <c r="Q273" i="1" a="1"/>
  <c r="Q273" i="1" s="1"/>
  <c r="W273" i="1" s="1"/>
  <c r="X273" i="1" s="1"/>
  <c r="Q275" i="1" a="1"/>
  <c r="Q275" i="1" s="1"/>
  <c r="W275" i="1" s="1"/>
  <c r="X275" i="1" s="1"/>
  <c r="Q276" i="1" a="1"/>
  <c r="Q276" i="1" s="1"/>
  <c r="W276" i="1" s="1"/>
  <c r="X276" i="1" s="1"/>
  <c r="Q277" i="1" a="1"/>
  <c r="Q277" i="1" s="1"/>
  <c r="W277" i="1" s="1"/>
  <c r="X277" i="1" s="1"/>
  <c r="Q278" i="1" a="1"/>
  <c r="Q278" i="1" s="1"/>
  <c r="W278" i="1" s="1"/>
  <c r="X278" i="1" s="1"/>
  <c r="Q279" i="1" a="1"/>
  <c r="Q279" i="1" s="1"/>
  <c r="W279" i="1" s="1"/>
  <c r="X279" i="1" s="1"/>
  <c r="Q280" i="1" a="1"/>
  <c r="Q280" i="1" s="1"/>
  <c r="W280" i="1" s="1"/>
  <c r="X280" i="1" s="1"/>
  <c r="Q281" i="1" a="1"/>
  <c r="Q281" i="1" s="1"/>
  <c r="W281" i="1" s="1"/>
  <c r="X281" i="1" s="1"/>
  <c r="Q282" i="1" a="1"/>
  <c r="Q282" i="1" s="1"/>
  <c r="W282" i="1" s="1"/>
  <c r="X282" i="1" s="1"/>
  <c r="Q283" i="1" a="1"/>
  <c r="Q283" i="1" s="1"/>
  <c r="W283" i="1" s="1"/>
  <c r="X283" i="1" s="1"/>
  <c r="Q284" i="1" a="1"/>
  <c r="Q284" i="1" s="1"/>
  <c r="W284" i="1" s="1"/>
  <c r="X284" i="1" s="1"/>
  <c r="Q285" i="1" a="1"/>
  <c r="Q285" i="1" s="1"/>
  <c r="W285" i="1" s="1"/>
  <c r="X285" i="1" s="1"/>
  <c r="Q286" i="1" a="1"/>
  <c r="Q286" i="1" s="1"/>
  <c r="W286" i="1" s="1"/>
  <c r="X286" i="1" s="1"/>
  <c r="Q287" i="1" a="1"/>
  <c r="Q287" i="1" s="1"/>
  <c r="W287" i="1" s="1"/>
  <c r="X287" i="1" s="1"/>
  <c r="Q289" i="1" a="1"/>
  <c r="Q289" i="1" s="1"/>
  <c r="W289" i="1" s="1"/>
  <c r="X289" i="1" s="1"/>
  <c r="Q290" i="1" a="1"/>
  <c r="Q290" i="1" s="1"/>
  <c r="W290" i="1" s="1"/>
  <c r="X290" i="1" s="1"/>
  <c r="Q292" i="1" a="1"/>
  <c r="Q292" i="1" s="1"/>
  <c r="W292" i="1" s="1"/>
  <c r="X292" i="1" s="1"/>
  <c r="Q294" i="1" a="1"/>
  <c r="Q294" i="1" s="1"/>
  <c r="W294" i="1" s="1"/>
  <c r="X294" i="1" s="1"/>
  <c r="Q295" i="1" a="1"/>
  <c r="Q295" i="1" s="1"/>
  <c r="W295" i="1" s="1"/>
  <c r="X295" i="1" s="1"/>
  <c r="Q296" i="1" a="1"/>
  <c r="Q296" i="1" s="1"/>
  <c r="W296" i="1" s="1"/>
  <c r="X296" i="1" s="1"/>
  <c r="Q297" i="1" a="1"/>
  <c r="Q297" i="1" s="1"/>
  <c r="W297" i="1" s="1"/>
  <c r="X297" i="1" s="1"/>
  <c r="Q298" i="1" a="1"/>
  <c r="Q298" i="1" s="1"/>
  <c r="W298" i="1" s="1"/>
  <c r="X298" i="1" s="1"/>
  <c r="Q300" i="1" a="1"/>
  <c r="Q300" i="1" s="1"/>
  <c r="W300" i="1" s="1"/>
  <c r="X300" i="1" s="1"/>
  <c r="Q302" i="1" a="1"/>
  <c r="Q302" i="1" s="1"/>
  <c r="W302" i="1" s="1"/>
  <c r="X302" i="1" s="1"/>
  <c r="Q304" i="1" a="1"/>
  <c r="Q304" i="1" s="1"/>
  <c r="W304" i="1" s="1"/>
  <c r="X304" i="1" s="1"/>
  <c r="Q306" i="1" a="1"/>
  <c r="Q306" i="1" s="1"/>
  <c r="W306" i="1" s="1"/>
  <c r="X306" i="1" s="1"/>
  <c r="Q308" i="1" a="1"/>
  <c r="Q308" i="1" s="1"/>
  <c r="W308" i="1" s="1"/>
  <c r="X308" i="1" s="1"/>
  <c r="Q310" i="1" a="1"/>
  <c r="Q310" i="1" s="1"/>
  <c r="W310" i="1" s="1"/>
  <c r="X310" i="1" s="1"/>
  <c r="Q312" i="1" a="1"/>
  <c r="Q312" i="1" s="1"/>
  <c r="W312" i="1" s="1"/>
  <c r="X312" i="1" s="1"/>
  <c r="Q313" i="1" a="1"/>
  <c r="Q313" i="1" s="1"/>
  <c r="W313" i="1" s="1"/>
  <c r="X313" i="1" s="1"/>
  <c r="Q314" i="1" a="1"/>
  <c r="Q314" i="1" s="1"/>
  <c r="W314" i="1" s="1"/>
  <c r="X314" i="1" s="1"/>
  <c r="Q315" i="1" a="1"/>
  <c r="Q315" i="1" s="1"/>
  <c r="W315" i="1" s="1"/>
  <c r="X315" i="1" s="1"/>
  <c r="Q316" i="1" a="1"/>
  <c r="Q316" i="1" s="1"/>
  <c r="W316" i="1" s="1"/>
  <c r="X316" i="1" s="1"/>
  <c r="Q317" i="1" a="1"/>
  <c r="Q317" i="1" s="1"/>
  <c r="W317" i="1" s="1"/>
  <c r="X317" i="1" s="1"/>
  <c r="Q318" i="1" a="1"/>
  <c r="Q318" i="1" s="1"/>
  <c r="W318" i="1" s="1"/>
  <c r="X318" i="1" s="1"/>
  <c r="Q319" i="1" a="1"/>
  <c r="Q319" i="1" s="1"/>
  <c r="W319" i="1" s="1"/>
  <c r="X319" i="1" s="1"/>
  <c r="Q320" i="1" a="1"/>
  <c r="Q320" i="1" s="1"/>
  <c r="W320" i="1" s="1"/>
  <c r="X320" i="1" s="1"/>
  <c r="Q321" i="1" a="1"/>
  <c r="Q321" i="1" s="1"/>
  <c r="W321" i="1" s="1"/>
  <c r="X321" i="1" s="1"/>
  <c r="Q322" i="1" a="1"/>
  <c r="Q322" i="1" s="1"/>
  <c r="W322" i="1" s="1"/>
  <c r="X322" i="1" s="1"/>
  <c r="Q323" i="1" a="1"/>
  <c r="Q323" i="1" s="1"/>
  <c r="W323" i="1" s="1"/>
  <c r="X323" i="1" s="1"/>
  <c r="Q324" i="1" a="1"/>
  <c r="Q324" i="1" s="1"/>
  <c r="W324" i="1" s="1"/>
  <c r="X324" i="1" s="1"/>
  <c r="Q326" i="1" a="1"/>
  <c r="Q326" i="1" s="1"/>
  <c r="W326" i="1" s="1"/>
  <c r="X326" i="1" s="1"/>
  <c r="Q327" i="1" a="1"/>
  <c r="Q327" i="1" s="1"/>
  <c r="W327" i="1" s="1"/>
  <c r="X327" i="1" s="1"/>
  <c r="Q329" i="1" a="1"/>
  <c r="Q329" i="1" s="1"/>
  <c r="W329" i="1" s="1"/>
  <c r="X329" i="1" s="1"/>
  <c r="Q331" i="1" a="1"/>
  <c r="Q331" i="1" s="1"/>
  <c r="W331" i="1" s="1"/>
  <c r="X331" i="1" s="1"/>
  <c r="Q332" i="1" a="1"/>
  <c r="Q332" i="1" s="1"/>
  <c r="W332" i="1" s="1"/>
  <c r="X332" i="1" s="1"/>
  <c r="Q333" i="1" a="1"/>
  <c r="Q333" i="1" s="1"/>
  <c r="W333" i="1" s="1"/>
  <c r="X333" i="1" s="1"/>
  <c r="Q334" i="1" a="1"/>
  <c r="Q334" i="1" s="1"/>
  <c r="W334" i="1" s="1"/>
  <c r="X334" i="1" s="1"/>
  <c r="Q335" i="1" a="1"/>
  <c r="Q335" i="1" s="1"/>
  <c r="W335" i="1" s="1"/>
  <c r="X335" i="1" s="1"/>
  <c r="Q337" i="1" a="1"/>
  <c r="Q337" i="1" s="1"/>
  <c r="W337" i="1" s="1"/>
  <c r="X337" i="1" s="1"/>
  <c r="Q339" i="1" a="1"/>
  <c r="Q339" i="1" s="1"/>
  <c r="W339" i="1" s="1"/>
  <c r="X339" i="1" s="1"/>
  <c r="Q341" i="1" a="1"/>
  <c r="Q341" i="1" s="1"/>
  <c r="W341" i="1" s="1"/>
  <c r="X341" i="1" s="1"/>
  <c r="Q343" i="1" a="1"/>
  <c r="Q343" i="1" s="1"/>
  <c r="W343" i="1" s="1"/>
  <c r="X343" i="1" s="1"/>
  <c r="Q345" i="1" a="1"/>
  <c r="Q345" i="1" s="1"/>
  <c r="W345" i="1" s="1"/>
  <c r="X345" i="1" s="1"/>
  <c r="Q347" i="1" a="1"/>
  <c r="Q347" i="1" s="1"/>
  <c r="W347" i="1" s="1"/>
  <c r="X347" i="1" s="1"/>
  <c r="Q349" i="1" a="1"/>
  <c r="Q349" i="1" s="1"/>
  <c r="W349" i="1" s="1"/>
  <c r="X349" i="1" s="1"/>
  <c r="Q350" i="1" a="1"/>
  <c r="Q350" i="1" s="1"/>
  <c r="W350" i="1" s="1"/>
  <c r="X350" i="1" s="1"/>
  <c r="Q351" i="1" a="1"/>
  <c r="Q351" i="1" s="1"/>
  <c r="W351" i="1" s="1"/>
  <c r="X351" i="1" s="1"/>
  <c r="Q352" i="1" a="1"/>
  <c r="Q352" i="1" s="1"/>
  <c r="W352" i="1" s="1"/>
  <c r="X352" i="1" s="1"/>
  <c r="Q353" i="1" a="1"/>
  <c r="Q353" i="1" s="1"/>
  <c r="W353" i="1" s="1"/>
  <c r="X353" i="1" s="1"/>
  <c r="Q354" i="1" a="1"/>
  <c r="Q354" i="1" s="1"/>
  <c r="W354" i="1" s="1"/>
  <c r="X354" i="1" s="1"/>
  <c r="Q355" i="1" a="1"/>
  <c r="Q355" i="1" s="1"/>
  <c r="W355" i="1" s="1"/>
  <c r="X355" i="1" s="1"/>
  <c r="Q356" i="1" a="1"/>
  <c r="Q356" i="1" s="1"/>
  <c r="W356" i="1" s="1"/>
  <c r="X356" i="1" s="1"/>
  <c r="Q357" i="1" a="1"/>
  <c r="Q357" i="1" s="1"/>
  <c r="W357" i="1" s="1"/>
  <c r="X357" i="1" s="1"/>
  <c r="Q358" i="1" a="1"/>
  <c r="Q358" i="1" s="1"/>
  <c r="W358" i="1" s="1"/>
  <c r="X358" i="1" s="1"/>
  <c r="Q359" i="1" a="1"/>
  <c r="Q359" i="1" s="1"/>
  <c r="W359" i="1" s="1"/>
  <c r="X359" i="1" s="1"/>
  <c r="Q360" i="1" a="1"/>
  <c r="Q360" i="1" s="1"/>
  <c r="W360" i="1" s="1"/>
  <c r="X360" i="1" s="1"/>
  <c r="Q361" i="1" a="1"/>
  <c r="Q361" i="1" s="1"/>
  <c r="W361" i="1" s="1"/>
  <c r="X361" i="1" s="1"/>
  <c r="Q363" i="1" a="1"/>
  <c r="Q363" i="1" s="1"/>
  <c r="W363" i="1" s="1"/>
  <c r="X363" i="1" s="1"/>
  <c r="Q366" i="1" a="1"/>
  <c r="Q366" i="1" s="1"/>
  <c r="W366" i="1" s="1"/>
  <c r="X366" i="1" s="1"/>
  <c r="Q368" i="1" a="1"/>
  <c r="Q368" i="1" s="1"/>
  <c r="W368" i="1" s="1"/>
  <c r="X368" i="1" s="1"/>
  <c r="Q369" i="1" a="1"/>
  <c r="Q369" i="1" s="1"/>
  <c r="W369" i="1" s="1"/>
  <c r="X369" i="1" s="1"/>
  <c r="Q370" i="1" a="1"/>
  <c r="Q370" i="1" s="1"/>
  <c r="W370" i="1" s="1"/>
  <c r="X370" i="1" s="1"/>
  <c r="Q371" i="1" a="1"/>
  <c r="Q371" i="1" s="1"/>
  <c r="W371" i="1" s="1"/>
  <c r="X371" i="1" s="1"/>
  <c r="Q372" i="1" a="1"/>
  <c r="Q372" i="1" s="1"/>
  <c r="W372" i="1" s="1"/>
  <c r="X372" i="1" s="1"/>
  <c r="Q374" i="1" a="1"/>
  <c r="Q374" i="1" s="1"/>
  <c r="W374" i="1" s="1"/>
  <c r="X374" i="1" s="1"/>
  <c r="Q376" i="1" a="1"/>
  <c r="Q376" i="1" s="1"/>
  <c r="W376" i="1" s="1"/>
  <c r="X376" i="1" s="1"/>
  <c r="Q378" i="1" a="1"/>
  <c r="Q378" i="1" s="1"/>
  <c r="W378" i="1" s="1"/>
  <c r="X378" i="1" s="1"/>
  <c r="Q380" i="1" a="1"/>
  <c r="Q380" i="1" s="1"/>
  <c r="W380" i="1" s="1"/>
  <c r="X380" i="1" s="1"/>
  <c r="Q382" i="1" a="1"/>
  <c r="Q382" i="1" s="1"/>
  <c r="W382" i="1" s="1"/>
  <c r="X382" i="1" s="1"/>
  <c r="Q384" i="1" a="1"/>
  <c r="Q384" i="1" s="1"/>
  <c r="W384" i="1" s="1"/>
  <c r="X384" i="1" s="1"/>
  <c r="Q386" i="1" a="1"/>
  <c r="Q386" i="1" s="1"/>
  <c r="W386" i="1" s="1"/>
  <c r="X386" i="1" s="1"/>
  <c r="Q387" i="1" a="1"/>
  <c r="Q387" i="1" s="1"/>
  <c r="W387" i="1" s="1"/>
  <c r="X387" i="1" s="1"/>
  <c r="Q388" i="1" a="1"/>
  <c r="Q388" i="1" s="1"/>
  <c r="W388" i="1" s="1"/>
  <c r="X388" i="1" s="1"/>
  <c r="Q389" i="1" a="1"/>
  <c r="Q389" i="1" s="1"/>
  <c r="W389" i="1" s="1"/>
  <c r="X389" i="1" s="1"/>
  <c r="Q390" i="1" a="1"/>
  <c r="Q390" i="1" s="1"/>
  <c r="W390" i="1" s="1"/>
  <c r="X390" i="1" s="1"/>
  <c r="Q391" i="1" a="1"/>
  <c r="Q391" i="1" s="1"/>
  <c r="W391" i="1" s="1"/>
  <c r="X391" i="1" s="1"/>
  <c r="Q392" i="1" a="1"/>
  <c r="Q392" i="1" s="1"/>
  <c r="W392" i="1" s="1"/>
  <c r="X392" i="1" s="1"/>
  <c r="Q393" i="1" a="1"/>
  <c r="Q393" i="1" s="1"/>
  <c r="W393" i="1" s="1"/>
  <c r="X393" i="1" s="1"/>
  <c r="Q394" i="1" a="1"/>
  <c r="Q394" i="1" s="1"/>
  <c r="W394" i="1" s="1"/>
  <c r="X394" i="1" s="1"/>
  <c r="Q395" i="1" a="1"/>
  <c r="Q395" i="1" s="1"/>
  <c r="W395" i="1" s="1"/>
  <c r="X395" i="1" s="1"/>
  <c r="Q396" i="1" a="1"/>
  <c r="Q396" i="1" s="1"/>
  <c r="W396" i="1" s="1"/>
  <c r="X396" i="1" s="1"/>
  <c r="Q397" i="1" a="1"/>
  <c r="Q397" i="1" s="1"/>
  <c r="W397" i="1" s="1"/>
  <c r="X397" i="1" s="1"/>
  <c r="Q398" i="1" a="1"/>
  <c r="Q398" i="1" s="1"/>
  <c r="W398" i="1" s="1"/>
  <c r="X398" i="1" s="1"/>
  <c r="Q400" i="1" a="1"/>
  <c r="Q400" i="1" s="1"/>
  <c r="W400" i="1" s="1"/>
  <c r="X400" i="1" s="1"/>
  <c r="Q401" i="1" a="1"/>
  <c r="Q401" i="1" s="1"/>
  <c r="W401" i="1" s="1"/>
  <c r="X401" i="1" s="1"/>
  <c r="Q403" i="1" a="1"/>
  <c r="Q403" i="1" s="1"/>
  <c r="W403" i="1" s="1"/>
  <c r="X403" i="1" s="1"/>
  <c r="Q405" i="1" a="1"/>
  <c r="Q405" i="1" s="1"/>
  <c r="W405" i="1" s="1"/>
  <c r="X405" i="1" s="1"/>
  <c r="Q406" i="1" a="1"/>
  <c r="Q406" i="1" s="1"/>
  <c r="W406" i="1" s="1"/>
  <c r="X406" i="1" s="1"/>
  <c r="Q407" i="1" a="1"/>
  <c r="Q407" i="1" s="1"/>
  <c r="W407" i="1" s="1"/>
  <c r="X407" i="1" s="1"/>
  <c r="Q408" i="1" a="1"/>
  <c r="Q408" i="1" s="1"/>
  <c r="W408" i="1" s="1"/>
  <c r="X408" i="1" s="1"/>
  <c r="Q409" i="1" a="1"/>
  <c r="Q409" i="1" s="1"/>
  <c r="W409" i="1" s="1"/>
  <c r="X409" i="1" s="1"/>
  <c r="Q411" i="1" a="1"/>
  <c r="Q411" i="1" s="1"/>
  <c r="W411" i="1" s="1"/>
  <c r="X411" i="1" s="1"/>
  <c r="Q413" i="1" a="1"/>
  <c r="Q413" i="1" s="1"/>
  <c r="W413" i="1" s="1"/>
  <c r="X413" i="1" s="1"/>
  <c r="Q415" i="1" a="1"/>
  <c r="Q415" i="1" s="1"/>
  <c r="W415" i="1" s="1"/>
  <c r="X415" i="1" s="1"/>
  <c r="Q417" i="1" a="1"/>
  <c r="Q417" i="1" s="1"/>
  <c r="W417" i="1" s="1"/>
  <c r="X417" i="1" s="1"/>
  <c r="Q419" i="1" a="1"/>
  <c r="Q419" i="1" s="1"/>
  <c r="W419" i="1" s="1"/>
  <c r="X419" i="1" s="1"/>
  <c r="Q421" i="1" a="1"/>
  <c r="Q421" i="1" s="1"/>
  <c r="W421" i="1" s="1"/>
  <c r="X421" i="1" s="1"/>
  <c r="Q423" i="1" a="1"/>
  <c r="Q423" i="1" s="1"/>
  <c r="W423" i="1" s="1"/>
  <c r="X423" i="1" s="1"/>
  <c r="Q424" i="1" a="1"/>
  <c r="Q424" i="1" s="1"/>
  <c r="W424" i="1" s="1"/>
  <c r="X424" i="1" s="1"/>
  <c r="Q425" i="1" a="1"/>
  <c r="Q425" i="1" s="1"/>
  <c r="W425" i="1" s="1"/>
  <c r="X425" i="1" s="1"/>
  <c r="Q426" i="1" a="1"/>
  <c r="Q426" i="1" s="1"/>
  <c r="W426" i="1" s="1"/>
  <c r="X426" i="1" s="1"/>
  <c r="Q427" i="1" a="1"/>
  <c r="Q427" i="1" s="1"/>
  <c r="W427" i="1" s="1"/>
  <c r="X427" i="1" s="1"/>
  <c r="Q428" i="1" a="1"/>
  <c r="Q428" i="1" s="1"/>
  <c r="W428" i="1" s="1"/>
  <c r="X428" i="1" s="1"/>
  <c r="Q429" i="1" a="1"/>
  <c r="Q429" i="1" s="1"/>
  <c r="W429" i="1" s="1"/>
  <c r="X429" i="1" s="1"/>
  <c r="Q430" i="1" a="1"/>
  <c r="Q430" i="1" s="1"/>
  <c r="W430" i="1" s="1"/>
  <c r="X430" i="1" s="1"/>
  <c r="Q431" i="1" a="1"/>
  <c r="Q431" i="1" s="1"/>
  <c r="W431" i="1" s="1"/>
  <c r="X431" i="1" s="1"/>
  <c r="Q432" i="1" a="1"/>
  <c r="Q432" i="1" s="1"/>
  <c r="W432" i="1" s="1"/>
  <c r="X432" i="1" s="1"/>
  <c r="Q433" i="1" a="1"/>
  <c r="Q433" i="1" s="1"/>
  <c r="W433" i="1" s="1"/>
  <c r="X433" i="1" s="1"/>
  <c r="Q434" i="1" a="1"/>
  <c r="Q434" i="1" s="1"/>
  <c r="W434" i="1" s="1"/>
  <c r="X434" i="1" s="1"/>
  <c r="Q435" i="1" a="1"/>
  <c r="Q435" i="1" s="1"/>
  <c r="W435" i="1" s="1"/>
  <c r="X435" i="1" s="1"/>
  <c r="Q437" i="1" a="1"/>
  <c r="Q437" i="1" s="1"/>
  <c r="W437" i="1" s="1"/>
  <c r="X437" i="1" s="1"/>
  <c r="Q438" i="1" a="1"/>
  <c r="Q438" i="1" s="1"/>
  <c r="W438" i="1" s="1"/>
  <c r="X438" i="1" s="1"/>
  <c r="Q440" i="1" a="1"/>
  <c r="Q440" i="1" s="1"/>
  <c r="W440" i="1" s="1"/>
  <c r="X440" i="1" s="1"/>
  <c r="Q442" i="1" a="1"/>
  <c r="Q442" i="1" s="1"/>
  <c r="W442" i="1" s="1"/>
  <c r="X442" i="1" s="1"/>
  <c r="Q443" i="1" a="1"/>
  <c r="Q443" i="1" s="1"/>
  <c r="W443" i="1" s="1"/>
  <c r="X443" i="1" s="1"/>
  <c r="Q444" i="1" a="1"/>
  <c r="Q444" i="1" s="1"/>
  <c r="W444" i="1" s="1"/>
  <c r="X444" i="1" s="1"/>
  <c r="Q445" i="1" a="1"/>
  <c r="Q445" i="1" s="1"/>
  <c r="W445" i="1" s="1"/>
  <c r="X445" i="1" s="1"/>
  <c r="Q446" i="1" a="1"/>
  <c r="Q446" i="1" s="1"/>
  <c r="W446" i="1" s="1"/>
  <c r="X446" i="1" s="1"/>
  <c r="Q448" i="1" a="1"/>
  <c r="Q448" i="1" s="1"/>
  <c r="W448" i="1" s="1"/>
  <c r="X448" i="1" s="1"/>
  <c r="Q450" i="1" a="1"/>
  <c r="Q450" i="1" s="1"/>
  <c r="W450" i="1" s="1"/>
  <c r="X450" i="1" s="1"/>
  <c r="Q452" i="1" a="1"/>
  <c r="Q452" i="1" s="1"/>
  <c r="W452" i="1" s="1"/>
  <c r="X452" i="1" s="1"/>
  <c r="Q454" i="1" a="1"/>
  <c r="Q454" i="1" s="1"/>
  <c r="W454" i="1" s="1"/>
  <c r="X454" i="1" s="1"/>
  <c r="Q456" i="1" a="1"/>
  <c r="Q456" i="1" s="1"/>
  <c r="W456" i="1" s="1"/>
  <c r="X456" i="1" s="1"/>
  <c r="Q458" i="1" a="1"/>
  <c r="Q458" i="1" s="1"/>
  <c r="W458" i="1" s="1"/>
  <c r="X458" i="1" s="1"/>
  <c r="Q460" i="1" a="1"/>
  <c r="Q460" i="1" s="1"/>
  <c r="W460" i="1" s="1"/>
  <c r="X460" i="1" s="1"/>
  <c r="Q461" i="1" a="1"/>
  <c r="Q461" i="1" s="1"/>
  <c r="W461" i="1" s="1"/>
  <c r="X461" i="1" s="1"/>
  <c r="Q462" i="1" a="1"/>
  <c r="Q462" i="1" s="1"/>
  <c r="W462" i="1" s="1"/>
  <c r="X462" i="1" s="1"/>
  <c r="Q463" i="1" a="1"/>
  <c r="Q463" i="1" s="1"/>
  <c r="W463" i="1" s="1"/>
  <c r="X463" i="1" s="1"/>
  <c r="Q464" i="1" a="1"/>
  <c r="Q464" i="1" s="1"/>
  <c r="W464" i="1" s="1"/>
  <c r="X464" i="1" s="1"/>
  <c r="Q465" i="1" a="1"/>
  <c r="Q465" i="1" s="1"/>
  <c r="W465" i="1" s="1"/>
  <c r="X465" i="1" s="1"/>
  <c r="Q466" i="1" a="1"/>
  <c r="Q466" i="1" s="1"/>
  <c r="W466" i="1" s="1"/>
  <c r="X466" i="1" s="1"/>
  <c r="Q467" i="1" a="1"/>
  <c r="Q467" i="1" s="1"/>
  <c r="W467" i="1" s="1"/>
  <c r="X467" i="1" s="1"/>
  <c r="Q468" i="1" a="1"/>
  <c r="Q468" i="1" s="1"/>
  <c r="W468" i="1" s="1"/>
  <c r="X468" i="1" s="1"/>
  <c r="Q469" i="1" a="1"/>
  <c r="Q469" i="1" s="1"/>
  <c r="W469" i="1" s="1"/>
  <c r="X469" i="1" s="1"/>
  <c r="Q470" i="1" a="1"/>
  <c r="Q470" i="1" s="1"/>
  <c r="W470" i="1" s="1"/>
  <c r="X470" i="1" s="1"/>
  <c r="Q471" i="1" a="1"/>
  <c r="Q471" i="1" s="1"/>
  <c r="W471" i="1" s="1"/>
  <c r="X471" i="1" s="1"/>
  <c r="Q472" i="1" a="1"/>
  <c r="Q472" i="1" s="1"/>
  <c r="W472" i="1" s="1"/>
  <c r="X472" i="1" s="1"/>
  <c r="Q474" i="1" a="1"/>
  <c r="Q474" i="1" s="1"/>
  <c r="W474" i="1" s="1"/>
  <c r="X474" i="1" s="1"/>
  <c r="Q475" i="1" a="1"/>
  <c r="Q475" i="1" s="1"/>
  <c r="W475" i="1" s="1"/>
  <c r="X475" i="1" s="1"/>
  <c r="Q477" i="1" a="1"/>
  <c r="Q477" i="1" s="1"/>
  <c r="W477" i="1" s="1"/>
  <c r="X477" i="1" s="1"/>
  <c r="Q479" i="1" a="1"/>
  <c r="Q479" i="1" s="1"/>
  <c r="W479" i="1" s="1"/>
  <c r="X479" i="1" s="1"/>
  <c r="Q480" i="1" a="1"/>
  <c r="Q480" i="1" s="1"/>
  <c r="W480" i="1" s="1"/>
  <c r="X480" i="1" s="1"/>
  <c r="Q481" i="1" a="1"/>
  <c r="Q481" i="1" s="1"/>
  <c r="W481" i="1" s="1"/>
  <c r="X481" i="1" s="1"/>
  <c r="Q482" i="1" a="1"/>
  <c r="Q482" i="1" s="1"/>
  <c r="W482" i="1" s="1"/>
  <c r="X482" i="1" s="1"/>
  <c r="Q483" i="1" a="1"/>
  <c r="Q483" i="1" s="1"/>
  <c r="W483" i="1" s="1"/>
  <c r="X483" i="1" s="1"/>
  <c r="Q485" i="1" a="1"/>
  <c r="Q485" i="1" s="1"/>
  <c r="W485" i="1" s="1"/>
  <c r="X485" i="1" s="1"/>
  <c r="Q487" i="1" a="1"/>
  <c r="Q487" i="1" s="1"/>
  <c r="W487" i="1" s="1"/>
  <c r="X487" i="1" s="1"/>
  <c r="Q489" i="1" a="1"/>
  <c r="Q489" i="1" s="1"/>
  <c r="W489" i="1" s="1"/>
  <c r="X489" i="1" s="1"/>
  <c r="Q491" i="1" a="1"/>
  <c r="Q491" i="1" s="1"/>
  <c r="W491" i="1" s="1"/>
  <c r="X491" i="1" s="1"/>
  <c r="Q493" i="1" a="1"/>
  <c r="Q493" i="1" s="1"/>
  <c r="W493" i="1" s="1"/>
  <c r="X493" i="1" s="1"/>
  <c r="Q495" i="1" a="1"/>
  <c r="Q495" i="1" s="1"/>
  <c r="W495" i="1" s="1"/>
  <c r="X495" i="1" s="1"/>
  <c r="Q497" i="1" a="1"/>
  <c r="Q497" i="1" s="1"/>
  <c r="W497" i="1" s="1"/>
  <c r="X497" i="1" s="1"/>
  <c r="Q498" i="1" a="1"/>
  <c r="Q498" i="1" s="1"/>
  <c r="W498" i="1" s="1"/>
  <c r="X498" i="1" s="1"/>
  <c r="Q499" i="1" a="1"/>
  <c r="Q499" i="1" s="1"/>
  <c r="W499" i="1" s="1"/>
  <c r="X499" i="1" s="1"/>
  <c r="Q500" i="1" a="1"/>
  <c r="Q500" i="1" s="1"/>
  <c r="W500" i="1" s="1"/>
  <c r="X500" i="1" s="1"/>
  <c r="Q501" i="1" a="1"/>
  <c r="Q501" i="1" s="1"/>
  <c r="W501" i="1" s="1"/>
  <c r="X501" i="1" s="1"/>
  <c r="Q502" i="1" a="1"/>
  <c r="Q502" i="1" s="1"/>
  <c r="W502" i="1" s="1"/>
  <c r="X502" i="1" s="1"/>
  <c r="Q503" i="1" a="1"/>
  <c r="Q503" i="1" s="1"/>
  <c r="W503" i="1" s="1"/>
  <c r="X503" i="1" s="1"/>
  <c r="Q504" i="1" a="1"/>
  <c r="Q504" i="1" s="1"/>
  <c r="W504" i="1" s="1"/>
  <c r="X504" i="1" s="1"/>
  <c r="Q505" i="1" a="1"/>
  <c r="Q505" i="1" s="1"/>
  <c r="W505" i="1" s="1"/>
  <c r="X505" i="1" s="1"/>
  <c r="Q506" i="1" a="1"/>
  <c r="Q506" i="1" s="1"/>
  <c r="W506" i="1" s="1"/>
  <c r="X506" i="1" s="1"/>
  <c r="Q507" i="1" a="1"/>
  <c r="Q507" i="1" s="1"/>
  <c r="W507" i="1" s="1"/>
  <c r="X507" i="1" s="1"/>
  <c r="Q508" i="1" a="1"/>
  <c r="Q508" i="1" s="1"/>
  <c r="W508" i="1" s="1"/>
  <c r="X508" i="1" s="1"/>
  <c r="Q509" i="1" a="1"/>
  <c r="Q509" i="1" s="1"/>
  <c r="W509" i="1" s="1"/>
  <c r="X509" i="1" s="1"/>
  <c r="Q511" i="1" a="1"/>
  <c r="Q511" i="1" s="1"/>
  <c r="W511" i="1" s="1"/>
  <c r="X511" i="1" s="1"/>
  <c r="Q512" i="1" a="1"/>
  <c r="Q512" i="1" s="1"/>
  <c r="W512" i="1" s="1"/>
  <c r="X512" i="1" s="1"/>
  <c r="Q514" i="1" a="1"/>
  <c r="Q514" i="1" s="1"/>
  <c r="W514" i="1" s="1"/>
  <c r="X514" i="1" s="1"/>
  <c r="Q516" i="1" a="1"/>
  <c r="Q516" i="1" s="1"/>
  <c r="W516" i="1" s="1"/>
  <c r="X516" i="1" s="1"/>
  <c r="Q517" i="1" a="1"/>
  <c r="Q517" i="1" s="1"/>
  <c r="W517" i="1" s="1"/>
  <c r="X517" i="1" s="1"/>
  <c r="Q518" i="1" a="1"/>
  <c r="Q518" i="1" s="1"/>
  <c r="W518" i="1" s="1"/>
  <c r="X518" i="1" s="1"/>
  <c r="Q519" i="1" a="1"/>
  <c r="Q519" i="1" s="1"/>
  <c r="W519" i="1" s="1"/>
  <c r="X519" i="1" s="1"/>
  <c r="Q520" i="1" a="1"/>
  <c r="Q520" i="1" s="1"/>
  <c r="W520" i="1" s="1"/>
  <c r="X520" i="1" s="1"/>
  <c r="Q522" i="1" a="1"/>
  <c r="Q522" i="1" s="1"/>
  <c r="W522" i="1" s="1"/>
  <c r="X522" i="1" s="1"/>
  <c r="Q524" i="1" a="1"/>
  <c r="Q524" i="1" s="1"/>
  <c r="W524" i="1" s="1"/>
  <c r="X524" i="1" s="1"/>
  <c r="Q526" i="1" a="1"/>
  <c r="Q526" i="1" s="1"/>
  <c r="W526" i="1" s="1"/>
  <c r="X526" i="1" s="1"/>
  <c r="Q528" i="1" a="1"/>
  <c r="Q528" i="1" s="1"/>
  <c r="W528" i="1" s="1"/>
  <c r="X528" i="1" s="1"/>
  <c r="Q530" i="1" a="1"/>
  <c r="Q530" i="1" s="1"/>
  <c r="W530" i="1" s="1"/>
  <c r="X530" i="1" s="1"/>
  <c r="Q532" i="1" a="1"/>
  <c r="Q532" i="1" s="1"/>
  <c r="W532" i="1" s="1"/>
  <c r="X532" i="1" s="1"/>
  <c r="Q534" i="1" a="1"/>
  <c r="Q534" i="1" s="1"/>
  <c r="W534" i="1" s="1"/>
  <c r="X534" i="1" s="1"/>
  <c r="Q535" i="1" a="1"/>
  <c r="Q535" i="1" s="1"/>
  <c r="W535" i="1" s="1"/>
  <c r="X535" i="1" s="1"/>
  <c r="Q536" i="1" a="1"/>
  <c r="Q536" i="1" s="1"/>
  <c r="W536" i="1" s="1"/>
  <c r="X536" i="1" s="1"/>
  <c r="Q537" i="1" a="1"/>
  <c r="Q537" i="1" s="1"/>
  <c r="W537" i="1" s="1"/>
  <c r="X537" i="1" s="1"/>
  <c r="Q538" i="1" a="1"/>
  <c r="Q538" i="1" s="1"/>
  <c r="W538" i="1" s="1"/>
  <c r="X538" i="1" s="1"/>
  <c r="Q539" i="1" a="1"/>
  <c r="Q539" i="1" s="1"/>
  <c r="W539" i="1" s="1"/>
  <c r="X539" i="1" s="1"/>
  <c r="Q540" i="1" a="1"/>
  <c r="Q540" i="1" s="1"/>
  <c r="W540" i="1" s="1"/>
  <c r="X540" i="1" s="1"/>
  <c r="Q541" i="1" a="1"/>
  <c r="Q541" i="1" s="1"/>
  <c r="W541" i="1" s="1"/>
  <c r="X541" i="1" s="1"/>
  <c r="Q542" i="1" a="1"/>
  <c r="Q542" i="1" s="1"/>
  <c r="W542" i="1" s="1"/>
  <c r="X542" i="1" s="1"/>
  <c r="Q543" i="1" a="1"/>
  <c r="Q543" i="1" s="1"/>
  <c r="W543" i="1" s="1"/>
  <c r="X543" i="1" s="1"/>
  <c r="Q544" i="1" a="1"/>
  <c r="Q544" i="1" s="1"/>
  <c r="W544" i="1" s="1"/>
  <c r="X544" i="1" s="1"/>
  <c r="Q545" i="1" a="1"/>
  <c r="Q545" i="1" s="1"/>
  <c r="W545" i="1" s="1"/>
  <c r="X545" i="1" s="1"/>
  <c r="Q546" i="1" a="1"/>
  <c r="Q546" i="1" s="1"/>
  <c r="W546" i="1" s="1"/>
  <c r="X546" i="1" s="1"/>
  <c r="Q548" i="1" a="1"/>
  <c r="Q548" i="1" s="1"/>
  <c r="W548" i="1" s="1"/>
  <c r="X548" i="1" s="1"/>
  <c r="Q549" i="1" a="1"/>
  <c r="Q549" i="1" s="1"/>
  <c r="W549" i="1" s="1"/>
  <c r="X549" i="1" s="1"/>
  <c r="Q551" i="1" a="1"/>
  <c r="Q551" i="1" s="1"/>
  <c r="W551" i="1" s="1"/>
  <c r="X551" i="1" s="1"/>
  <c r="Q553" i="1" a="1"/>
  <c r="Q553" i="1" s="1"/>
  <c r="W553" i="1" s="1"/>
  <c r="X553" i="1" s="1"/>
  <c r="Q554" i="1" a="1"/>
  <c r="Q554" i="1" s="1"/>
  <c r="W554" i="1" s="1"/>
  <c r="X554" i="1" s="1"/>
  <c r="Q555" i="1" a="1"/>
  <c r="Q555" i="1" s="1"/>
  <c r="W555" i="1" s="1"/>
  <c r="X555" i="1" s="1"/>
  <c r="Q556" i="1" a="1"/>
  <c r="Q556" i="1" s="1"/>
  <c r="W556" i="1" s="1"/>
  <c r="X556" i="1" s="1"/>
  <c r="Q557" i="1" a="1"/>
  <c r="Q557" i="1" s="1"/>
  <c r="W557" i="1" s="1"/>
  <c r="X557" i="1" s="1"/>
  <c r="Q559" i="1" a="1"/>
  <c r="Q559" i="1" s="1"/>
  <c r="W559" i="1" s="1"/>
  <c r="X559" i="1" s="1"/>
  <c r="Q561" i="1" a="1"/>
  <c r="Q561" i="1" s="1"/>
  <c r="W561" i="1" s="1"/>
  <c r="X561" i="1" s="1"/>
  <c r="Q563" i="1" a="1"/>
  <c r="Q563" i="1" s="1"/>
  <c r="W563" i="1" s="1"/>
  <c r="X563" i="1" s="1"/>
  <c r="Q565" i="1" a="1"/>
  <c r="Q565" i="1" s="1"/>
  <c r="W565" i="1" s="1"/>
  <c r="X565" i="1" s="1"/>
  <c r="Q567" i="1" a="1"/>
  <c r="Q567" i="1" s="1"/>
  <c r="W567" i="1" s="1"/>
  <c r="X567" i="1" s="1"/>
  <c r="Q569" i="1" a="1"/>
  <c r="Q569" i="1" s="1"/>
  <c r="W569" i="1" s="1"/>
  <c r="X569" i="1" s="1"/>
  <c r="Q571" i="1" a="1"/>
  <c r="Q571" i="1" s="1"/>
  <c r="W571" i="1" s="1"/>
  <c r="X571" i="1" s="1"/>
  <c r="Q572" i="1" a="1"/>
  <c r="Q572" i="1" s="1"/>
  <c r="W572" i="1" s="1"/>
  <c r="X572" i="1" s="1"/>
  <c r="Q573" i="1" a="1"/>
  <c r="Q573" i="1" s="1"/>
  <c r="W573" i="1" s="1"/>
  <c r="X573" i="1" s="1"/>
  <c r="Q574" i="1" a="1"/>
  <c r="Q574" i="1" s="1"/>
  <c r="W574" i="1" s="1"/>
  <c r="X574" i="1" s="1"/>
  <c r="Q575" i="1" a="1"/>
  <c r="Q575" i="1" s="1"/>
  <c r="W575" i="1" s="1"/>
  <c r="X575" i="1" s="1"/>
  <c r="Q576" i="1" a="1"/>
  <c r="Q576" i="1" s="1"/>
  <c r="W576" i="1" s="1"/>
  <c r="X576" i="1" s="1"/>
  <c r="Q577" i="1" a="1"/>
  <c r="Q577" i="1" s="1"/>
  <c r="W577" i="1" s="1"/>
  <c r="X577" i="1" s="1"/>
  <c r="Q578" i="1" a="1"/>
  <c r="Q578" i="1" s="1"/>
  <c r="W578" i="1" s="1"/>
  <c r="X578" i="1" s="1"/>
  <c r="Q579" i="1" a="1"/>
  <c r="Q579" i="1" s="1"/>
  <c r="W579" i="1" s="1"/>
  <c r="X579" i="1" s="1"/>
  <c r="Q580" i="1" a="1"/>
  <c r="Q580" i="1" s="1"/>
  <c r="W580" i="1" s="1"/>
  <c r="X580" i="1" s="1"/>
  <c r="Q581" i="1" a="1"/>
  <c r="Q581" i="1" s="1"/>
  <c r="W581" i="1" s="1"/>
  <c r="X581" i="1" s="1"/>
  <c r="Q582" i="1" a="1"/>
  <c r="Q582" i="1" s="1"/>
  <c r="W582" i="1" s="1"/>
  <c r="X582" i="1" s="1"/>
  <c r="Q583" i="1" a="1"/>
  <c r="Q583" i="1" s="1"/>
  <c r="W583" i="1" s="1"/>
  <c r="X583" i="1" s="1"/>
  <c r="Q585" i="1" a="1"/>
  <c r="Q585" i="1" s="1"/>
  <c r="W585" i="1" s="1"/>
  <c r="X585" i="1" s="1"/>
  <c r="Q586" i="1" a="1"/>
  <c r="Q586" i="1" s="1"/>
  <c r="W586" i="1" s="1"/>
  <c r="X586" i="1" s="1"/>
  <c r="Q588" i="1" a="1"/>
  <c r="Q588" i="1" s="1"/>
  <c r="W588" i="1" s="1"/>
  <c r="X588" i="1" s="1"/>
  <c r="Q590" i="1" a="1"/>
  <c r="Q590" i="1" s="1"/>
  <c r="W590" i="1" s="1"/>
  <c r="X590" i="1" s="1"/>
  <c r="Q591" i="1" a="1"/>
  <c r="Q591" i="1" s="1"/>
  <c r="W591" i="1" s="1"/>
  <c r="X591" i="1" s="1"/>
  <c r="Q592" i="1" a="1"/>
  <c r="Q592" i="1" s="1"/>
  <c r="W592" i="1" s="1"/>
  <c r="X592" i="1" s="1"/>
  <c r="Q593" i="1" a="1"/>
  <c r="Q593" i="1" s="1"/>
  <c r="W593" i="1" s="1"/>
  <c r="X593" i="1" s="1"/>
  <c r="Q594" i="1" a="1"/>
  <c r="Q594" i="1" s="1"/>
  <c r="W594" i="1" s="1"/>
  <c r="X594" i="1" s="1"/>
  <c r="Q596" i="1" a="1"/>
  <c r="Q596" i="1" s="1"/>
  <c r="W596" i="1" s="1"/>
  <c r="X596" i="1" s="1"/>
  <c r="Q598" i="1" a="1"/>
  <c r="Q598" i="1" s="1"/>
  <c r="W598" i="1" s="1"/>
  <c r="X598" i="1" s="1"/>
  <c r="Q600" i="1" a="1"/>
  <c r="Q600" i="1" s="1"/>
  <c r="W600" i="1" s="1"/>
  <c r="X600" i="1" s="1"/>
  <c r="Q602" i="1" a="1"/>
  <c r="Q602" i="1" s="1"/>
  <c r="W602" i="1" s="1"/>
  <c r="X602" i="1" s="1"/>
  <c r="Q604" i="1" a="1"/>
  <c r="Q604" i="1" s="1"/>
  <c r="W604" i="1" s="1"/>
  <c r="X604" i="1" s="1"/>
  <c r="Q606" i="1" a="1"/>
  <c r="Q606" i="1" s="1"/>
  <c r="W606" i="1" s="1"/>
  <c r="X606" i="1" s="1"/>
  <c r="Q608" i="1" a="1"/>
  <c r="Q608" i="1" s="1"/>
  <c r="W608" i="1" s="1"/>
  <c r="X608" i="1" s="1"/>
  <c r="Q609" i="1" a="1"/>
  <c r="Q609" i="1" s="1"/>
  <c r="W609" i="1" s="1"/>
  <c r="X609" i="1" s="1"/>
  <c r="Q610" i="1" a="1"/>
  <c r="Q610" i="1" s="1"/>
  <c r="W610" i="1" s="1"/>
  <c r="X610" i="1" s="1"/>
  <c r="Q611" i="1" a="1"/>
  <c r="Q611" i="1" s="1"/>
  <c r="W611" i="1" s="1"/>
  <c r="X611" i="1" s="1"/>
  <c r="Q612" i="1" a="1"/>
  <c r="Q612" i="1" s="1"/>
  <c r="W612" i="1" s="1"/>
  <c r="X612" i="1" s="1"/>
  <c r="Q613" i="1" a="1"/>
  <c r="Q613" i="1" s="1"/>
  <c r="W613" i="1" s="1"/>
  <c r="X613" i="1" s="1"/>
  <c r="Q614" i="1" a="1"/>
  <c r="Q614" i="1" s="1"/>
  <c r="W614" i="1" s="1"/>
  <c r="X614" i="1" s="1"/>
  <c r="Q615" i="1" a="1"/>
  <c r="Q615" i="1" s="1"/>
  <c r="W615" i="1" s="1"/>
  <c r="X615" i="1" s="1"/>
  <c r="Q616" i="1" a="1"/>
  <c r="Q616" i="1" s="1"/>
  <c r="W616" i="1" s="1"/>
  <c r="X616" i="1" s="1"/>
  <c r="Q617" i="1" a="1"/>
  <c r="Q617" i="1" s="1"/>
  <c r="W617" i="1" s="1"/>
  <c r="X617" i="1" s="1"/>
  <c r="Q618" i="1" a="1"/>
  <c r="Q618" i="1" s="1"/>
  <c r="W618" i="1" s="1"/>
  <c r="X618" i="1" s="1"/>
  <c r="Q619" i="1" a="1"/>
  <c r="Q619" i="1" s="1"/>
  <c r="W619" i="1" s="1"/>
  <c r="X619" i="1" s="1"/>
  <c r="Q620" i="1" a="1"/>
  <c r="Q620" i="1" s="1"/>
  <c r="W620" i="1" s="1"/>
  <c r="X620" i="1" s="1"/>
  <c r="Q622" i="1" a="1"/>
  <c r="Q622" i="1" s="1"/>
  <c r="W622" i="1" s="1"/>
  <c r="X622" i="1" s="1"/>
  <c r="Q623" i="1" a="1"/>
  <c r="Q623" i="1" s="1"/>
  <c r="W623" i="1" s="1"/>
  <c r="X623" i="1" s="1"/>
  <c r="Q625" i="1" a="1"/>
  <c r="Q625" i="1" s="1"/>
  <c r="W625" i="1" s="1"/>
  <c r="X625" i="1" s="1"/>
  <c r="Q627" i="1" a="1"/>
  <c r="Q627" i="1" s="1"/>
  <c r="W627" i="1" s="1"/>
  <c r="X627" i="1" s="1"/>
  <c r="Q628" i="1" a="1"/>
  <c r="Q628" i="1" s="1"/>
  <c r="W628" i="1" s="1"/>
  <c r="X628" i="1" s="1"/>
  <c r="Q629" i="1" a="1"/>
  <c r="Q629" i="1" s="1"/>
  <c r="W629" i="1" s="1"/>
  <c r="X629" i="1" s="1"/>
  <c r="Q630" i="1" a="1"/>
  <c r="Q630" i="1" s="1"/>
  <c r="W630" i="1" s="1"/>
  <c r="X630" i="1" s="1"/>
  <c r="Q631" i="1" a="1"/>
  <c r="Q631" i="1" s="1"/>
  <c r="W631" i="1" s="1"/>
  <c r="X631" i="1" s="1"/>
  <c r="Q633" i="1" a="1"/>
  <c r="Q633" i="1" s="1"/>
  <c r="W633" i="1" s="1"/>
  <c r="X633" i="1" s="1"/>
  <c r="Q635" i="1" a="1"/>
  <c r="Q635" i="1" s="1"/>
  <c r="W635" i="1" s="1"/>
  <c r="X635" i="1" s="1"/>
  <c r="Q637" i="1" a="1"/>
  <c r="Q637" i="1" s="1"/>
  <c r="W637" i="1" s="1"/>
  <c r="X637" i="1" s="1"/>
  <c r="Q639" i="1" a="1"/>
  <c r="Q639" i="1" s="1"/>
  <c r="W639" i="1" s="1"/>
  <c r="X639" i="1" s="1"/>
  <c r="Q641" i="1" a="1"/>
  <c r="Q641" i="1" s="1"/>
  <c r="W641" i="1" s="1"/>
  <c r="X641" i="1" s="1"/>
  <c r="Q643" i="1" a="1"/>
  <c r="Q643" i="1" s="1"/>
  <c r="W643" i="1" s="1"/>
  <c r="X643" i="1" s="1"/>
  <c r="Q645" i="1" a="1"/>
  <c r="Q645" i="1" s="1"/>
  <c r="W645" i="1" s="1"/>
  <c r="X645" i="1" s="1"/>
  <c r="Q646" i="1" a="1"/>
  <c r="Q646" i="1" s="1"/>
  <c r="W646" i="1" s="1"/>
  <c r="X646" i="1" s="1"/>
  <c r="Q647" i="1" a="1"/>
  <c r="Q647" i="1" s="1"/>
  <c r="W647" i="1" s="1"/>
  <c r="X647" i="1" s="1"/>
  <c r="Q648" i="1" a="1"/>
  <c r="Q648" i="1" s="1"/>
  <c r="W648" i="1" s="1"/>
  <c r="X648" i="1" s="1"/>
  <c r="Q649" i="1" a="1"/>
  <c r="Q649" i="1" s="1"/>
  <c r="W649" i="1" s="1"/>
  <c r="X649" i="1" s="1"/>
  <c r="Q650" i="1" a="1"/>
  <c r="Q650" i="1" s="1"/>
  <c r="W650" i="1" s="1"/>
  <c r="X650" i="1" s="1"/>
  <c r="Q651" i="1" a="1"/>
  <c r="Q651" i="1" s="1"/>
  <c r="W651" i="1" s="1"/>
  <c r="X651" i="1" s="1"/>
  <c r="Q652" i="1" a="1"/>
  <c r="Q652" i="1" s="1"/>
  <c r="W652" i="1" s="1"/>
  <c r="X652" i="1" s="1"/>
  <c r="Q653" i="1" a="1"/>
  <c r="Q653" i="1" s="1"/>
  <c r="W653" i="1" s="1"/>
  <c r="X653" i="1" s="1"/>
  <c r="Q654" i="1" a="1"/>
  <c r="Q654" i="1" s="1"/>
  <c r="W654" i="1" s="1"/>
  <c r="X654" i="1" s="1"/>
  <c r="Q655" i="1" a="1"/>
  <c r="Q655" i="1" s="1"/>
  <c r="W655" i="1" s="1"/>
  <c r="X655" i="1" s="1"/>
  <c r="Q656" i="1" a="1"/>
  <c r="Q656" i="1" s="1"/>
  <c r="W656" i="1" s="1"/>
  <c r="X656" i="1" s="1"/>
  <c r="Q657" i="1" a="1"/>
  <c r="Q657" i="1" s="1"/>
  <c r="W657" i="1" s="1"/>
  <c r="X657" i="1" s="1"/>
  <c r="Q659" i="1" a="1"/>
  <c r="Q659" i="1" s="1"/>
  <c r="W659" i="1" s="1"/>
  <c r="X659" i="1" s="1"/>
  <c r="Q660" i="1" a="1"/>
  <c r="Q660" i="1" s="1"/>
  <c r="W660" i="1" s="1"/>
  <c r="X660" i="1" s="1"/>
  <c r="Q662" i="1" a="1"/>
  <c r="Q662" i="1" s="1"/>
  <c r="W662" i="1" s="1"/>
  <c r="X662" i="1" s="1"/>
  <c r="Q664" i="1" a="1"/>
  <c r="Q664" i="1" s="1"/>
  <c r="W664" i="1" s="1"/>
  <c r="X664" i="1" s="1"/>
  <c r="Q665" i="1" a="1"/>
  <c r="Q665" i="1" s="1"/>
  <c r="W665" i="1" s="1"/>
  <c r="X665" i="1" s="1"/>
  <c r="Q666" i="1" a="1"/>
  <c r="Q666" i="1" s="1"/>
  <c r="W666" i="1" s="1"/>
  <c r="X666" i="1" s="1"/>
  <c r="Q667" i="1" a="1"/>
  <c r="Q667" i="1" s="1"/>
  <c r="W667" i="1" s="1"/>
  <c r="X667" i="1" s="1"/>
  <c r="Q668" i="1" a="1"/>
  <c r="Q668" i="1" s="1"/>
  <c r="W668" i="1" s="1"/>
  <c r="X668" i="1" s="1"/>
  <c r="Q670" i="1" a="1"/>
  <c r="Q670" i="1" s="1"/>
  <c r="W670" i="1" s="1"/>
  <c r="X670" i="1" s="1"/>
  <c r="Q672" i="1" a="1"/>
  <c r="Q672" i="1" s="1"/>
  <c r="W672" i="1" s="1"/>
  <c r="X672" i="1" s="1"/>
  <c r="Q674" i="1" a="1"/>
  <c r="Q674" i="1" s="1"/>
  <c r="W674" i="1" s="1"/>
  <c r="X674" i="1" s="1"/>
  <c r="Q676" i="1" a="1"/>
  <c r="Q676" i="1" s="1"/>
  <c r="W676" i="1" s="1"/>
  <c r="X676" i="1" s="1"/>
  <c r="Q678" i="1" a="1"/>
  <c r="Q678" i="1" s="1"/>
  <c r="W678" i="1" s="1"/>
  <c r="X678" i="1" s="1"/>
  <c r="Q680" i="1" a="1"/>
  <c r="Q680" i="1" s="1"/>
  <c r="W680" i="1" s="1"/>
  <c r="X680" i="1" s="1"/>
  <c r="Q682" i="1" a="1"/>
  <c r="Q682" i="1" s="1"/>
  <c r="W682" i="1" s="1"/>
  <c r="X682" i="1" s="1"/>
  <c r="Q683" i="1" a="1"/>
  <c r="Q683" i="1" s="1"/>
  <c r="W683" i="1" s="1"/>
  <c r="X683" i="1" s="1"/>
  <c r="Q684" i="1" a="1"/>
  <c r="Q684" i="1" s="1"/>
  <c r="W684" i="1" s="1"/>
  <c r="X684" i="1" s="1"/>
  <c r="Q685" i="1" a="1"/>
  <c r="Q685" i="1" s="1"/>
  <c r="W685" i="1" s="1"/>
  <c r="X685" i="1" s="1"/>
  <c r="Q686" i="1" a="1"/>
  <c r="Q686" i="1" s="1"/>
  <c r="W686" i="1" s="1"/>
  <c r="X686" i="1" s="1"/>
  <c r="Q687" i="1" a="1"/>
  <c r="Q687" i="1" s="1"/>
  <c r="W687" i="1" s="1"/>
  <c r="X687" i="1" s="1"/>
  <c r="Q688" i="1" a="1"/>
  <c r="Q688" i="1" s="1"/>
  <c r="W688" i="1" s="1"/>
  <c r="X688" i="1" s="1"/>
  <c r="Q689" i="1" a="1"/>
  <c r="Q689" i="1" s="1"/>
  <c r="W689" i="1" s="1"/>
  <c r="X689" i="1" s="1"/>
  <c r="Q690" i="1" a="1"/>
  <c r="Q690" i="1" s="1"/>
  <c r="W690" i="1" s="1"/>
  <c r="X690" i="1" s="1"/>
  <c r="Q691" i="1" a="1"/>
  <c r="Q691" i="1" s="1"/>
  <c r="W691" i="1" s="1"/>
  <c r="X691" i="1" s="1"/>
  <c r="Q692" i="1" a="1"/>
  <c r="Q692" i="1" s="1"/>
  <c r="W692" i="1" s="1"/>
  <c r="X692" i="1" s="1"/>
  <c r="Q693" i="1" a="1"/>
  <c r="Q693" i="1" s="1"/>
  <c r="W693" i="1" s="1"/>
  <c r="X693" i="1" s="1"/>
  <c r="Q694" i="1" a="1"/>
  <c r="Q694" i="1" s="1"/>
  <c r="W694" i="1" s="1"/>
  <c r="X694" i="1" s="1"/>
  <c r="Q696" i="1" a="1"/>
  <c r="Q696" i="1" s="1"/>
  <c r="W696" i="1" s="1"/>
  <c r="X696" i="1" s="1"/>
  <c r="Q697" i="1" a="1"/>
  <c r="Q697" i="1" s="1"/>
  <c r="W697" i="1" s="1"/>
  <c r="X697" i="1" s="1"/>
  <c r="Q699" i="1" a="1"/>
  <c r="Q699" i="1" s="1"/>
  <c r="W699" i="1" s="1"/>
  <c r="X699" i="1" s="1"/>
  <c r="Q701" i="1" a="1"/>
  <c r="Q701" i="1" s="1"/>
  <c r="W701" i="1" s="1"/>
  <c r="X701" i="1" s="1"/>
  <c r="Q702" i="1" a="1"/>
  <c r="Q702" i="1" s="1"/>
  <c r="W702" i="1" s="1"/>
  <c r="X702" i="1" s="1"/>
  <c r="Q703" i="1" a="1"/>
  <c r="Q703" i="1" s="1"/>
  <c r="W703" i="1" s="1"/>
  <c r="X703" i="1" s="1"/>
  <c r="Q704" i="1" a="1"/>
  <c r="Q704" i="1" s="1"/>
  <c r="W704" i="1" s="1"/>
  <c r="X704" i="1" s="1"/>
  <c r="Q705" i="1" a="1"/>
  <c r="Q705" i="1" s="1"/>
  <c r="W705" i="1" s="1"/>
  <c r="X705" i="1" s="1"/>
  <c r="Q707" i="1" a="1"/>
  <c r="Q707" i="1" s="1"/>
  <c r="W707" i="1" s="1"/>
  <c r="X707" i="1" s="1"/>
  <c r="Q709" i="1" a="1"/>
  <c r="Q709" i="1" s="1"/>
  <c r="W709" i="1" s="1"/>
  <c r="X709" i="1" s="1"/>
  <c r="Q711" i="1" a="1"/>
  <c r="Q711" i="1" s="1"/>
  <c r="W711" i="1" s="1"/>
  <c r="X711" i="1" s="1"/>
  <c r="Q713" i="1" a="1"/>
  <c r="Q713" i="1" s="1"/>
  <c r="W713" i="1" s="1"/>
  <c r="X713" i="1" s="1"/>
  <c r="Q715" i="1" a="1"/>
  <c r="Q715" i="1" s="1"/>
  <c r="W715" i="1" s="1"/>
  <c r="X715" i="1" s="1"/>
  <c r="Q717" i="1" a="1"/>
  <c r="Q717" i="1" s="1"/>
  <c r="W717" i="1" s="1"/>
  <c r="X717" i="1" s="1"/>
  <c r="Q719" i="1" a="1"/>
  <c r="Q719" i="1" s="1"/>
  <c r="W719" i="1" s="1"/>
  <c r="X719" i="1" s="1"/>
  <c r="Q720" i="1" a="1"/>
  <c r="Q720" i="1" s="1"/>
  <c r="W720" i="1" s="1"/>
  <c r="X720" i="1" s="1"/>
  <c r="Q721" i="1" a="1"/>
  <c r="Q721" i="1" s="1"/>
  <c r="W721" i="1" s="1"/>
  <c r="X721" i="1" s="1"/>
  <c r="Q722" i="1" a="1"/>
  <c r="Q722" i="1" s="1"/>
  <c r="W722" i="1" s="1"/>
  <c r="X722" i="1" s="1"/>
  <c r="Q723" i="1" a="1"/>
  <c r="Q723" i="1" s="1"/>
  <c r="W723" i="1" s="1"/>
  <c r="X723" i="1" s="1"/>
  <c r="Q724" i="1" a="1"/>
  <c r="Q724" i="1" s="1"/>
  <c r="W724" i="1" s="1"/>
  <c r="X724" i="1" s="1"/>
  <c r="Q725" i="1" a="1"/>
  <c r="Q725" i="1" s="1"/>
  <c r="W725" i="1" s="1"/>
  <c r="X725" i="1" s="1"/>
  <c r="Q726" i="1" a="1"/>
  <c r="Q726" i="1" s="1"/>
  <c r="W726" i="1" s="1"/>
  <c r="X726" i="1" s="1"/>
  <c r="Q727" i="1" a="1"/>
  <c r="Q727" i="1" s="1"/>
  <c r="W727" i="1" s="1"/>
  <c r="X727" i="1" s="1"/>
  <c r="Q728" i="1" a="1"/>
  <c r="Q728" i="1" s="1"/>
  <c r="W728" i="1" s="1"/>
  <c r="X728" i="1" s="1"/>
  <c r="Q729" i="1" a="1"/>
  <c r="Q729" i="1" s="1"/>
  <c r="W729" i="1" s="1"/>
  <c r="X729" i="1" s="1"/>
  <c r="Q730" i="1" a="1"/>
  <c r="Q730" i="1" s="1"/>
  <c r="W730" i="1" s="1"/>
  <c r="X730" i="1" s="1"/>
  <c r="Q731" i="1" a="1"/>
  <c r="Q731" i="1" s="1"/>
  <c r="W731" i="1" s="1"/>
  <c r="X731" i="1" s="1"/>
  <c r="Q733" i="1" a="1"/>
  <c r="Q733" i="1" s="1"/>
  <c r="W733" i="1" s="1"/>
  <c r="X733" i="1" s="1"/>
  <c r="Q734" i="1" a="1"/>
  <c r="Q734" i="1" s="1"/>
  <c r="W734" i="1" s="1"/>
  <c r="X734" i="1" s="1"/>
  <c r="Q736" i="1" a="1"/>
  <c r="Q736" i="1" s="1"/>
  <c r="W736" i="1" s="1"/>
  <c r="X736" i="1" s="1"/>
  <c r="Q738" i="1" a="1"/>
  <c r="Q738" i="1" s="1"/>
  <c r="W738" i="1" s="1"/>
  <c r="X738" i="1" s="1"/>
  <c r="Q739" i="1" a="1"/>
  <c r="Q739" i="1" s="1"/>
  <c r="W739" i="1" s="1"/>
  <c r="X739" i="1" s="1"/>
  <c r="Q740" i="1" a="1"/>
  <c r="Q740" i="1" s="1"/>
  <c r="W740" i="1" s="1"/>
  <c r="X740" i="1" s="1"/>
  <c r="Q741" i="1" a="1"/>
  <c r="Q741" i="1" s="1"/>
  <c r="W741" i="1" s="1"/>
  <c r="X741" i="1" s="1"/>
  <c r="Q742" i="1" a="1"/>
  <c r="Q742" i="1" s="1"/>
  <c r="W742" i="1" s="1"/>
  <c r="X742" i="1" s="1"/>
  <c r="Q744" i="1" a="1"/>
  <c r="Q744" i="1" s="1"/>
  <c r="W744" i="1" s="1"/>
  <c r="X744" i="1" s="1"/>
  <c r="Q746" i="1" a="1"/>
  <c r="Q746" i="1" s="1"/>
  <c r="W746" i="1" s="1"/>
  <c r="X746" i="1" s="1"/>
  <c r="Q748" i="1" a="1"/>
  <c r="Q748" i="1" s="1"/>
  <c r="W748" i="1" s="1"/>
  <c r="X748" i="1" s="1"/>
  <c r="Q750" i="1" a="1"/>
  <c r="Q750" i="1" s="1"/>
  <c r="W750" i="1" s="1"/>
  <c r="X750" i="1" s="1"/>
  <c r="Q752" i="1" a="1"/>
  <c r="Q752" i="1" s="1"/>
  <c r="W752" i="1" s="1"/>
  <c r="X752" i="1" s="1"/>
  <c r="Q754" i="1" a="1"/>
  <c r="Q754" i="1" s="1"/>
  <c r="W754" i="1" s="1"/>
  <c r="X754" i="1" s="1"/>
  <c r="Q756" i="1" a="1"/>
  <c r="Q756" i="1" s="1"/>
  <c r="W756" i="1" s="1"/>
  <c r="X756" i="1" s="1"/>
  <c r="Q757" i="1" a="1"/>
  <c r="Q757" i="1" s="1"/>
  <c r="W757" i="1" s="1"/>
  <c r="X757" i="1" s="1"/>
  <c r="Q758" i="1" a="1"/>
  <c r="Q758" i="1" s="1"/>
  <c r="W758" i="1" s="1"/>
  <c r="X758" i="1" s="1"/>
  <c r="Q759" i="1" a="1"/>
  <c r="Q759" i="1" s="1"/>
  <c r="W759" i="1" s="1"/>
  <c r="X759" i="1" s="1"/>
  <c r="Q760" i="1" a="1"/>
  <c r="Q760" i="1" s="1"/>
  <c r="W760" i="1" s="1"/>
  <c r="X760" i="1" s="1"/>
  <c r="Q761" i="1" a="1"/>
  <c r="Q761" i="1" s="1"/>
  <c r="W761" i="1" s="1"/>
  <c r="X761" i="1" s="1"/>
  <c r="Q762" i="1" a="1"/>
  <c r="Q762" i="1" s="1"/>
  <c r="W762" i="1" s="1"/>
  <c r="X762" i="1" s="1"/>
  <c r="Q763" i="1" a="1"/>
  <c r="Q763" i="1" s="1"/>
  <c r="W763" i="1" s="1"/>
  <c r="X763" i="1" s="1"/>
  <c r="Q764" i="1" a="1"/>
  <c r="Q764" i="1" s="1"/>
  <c r="W764" i="1" s="1"/>
  <c r="X764" i="1" s="1"/>
  <c r="Q765" i="1" a="1"/>
  <c r="Q765" i="1" s="1"/>
  <c r="W765" i="1" s="1"/>
  <c r="X765" i="1" s="1"/>
  <c r="Q766" i="1" a="1"/>
  <c r="Q766" i="1" s="1"/>
  <c r="W766" i="1" s="1"/>
  <c r="X766" i="1" s="1"/>
  <c r="Q767" i="1" a="1"/>
  <c r="Q767" i="1" s="1"/>
  <c r="W767" i="1" s="1"/>
  <c r="X767" i="1" s="1"/>
  <c r="Q768" i="1" a="1"/>
  <c r="Q768" i="1" s="1"/>
  <c r="W768" i="1" s="1"/>
  <c r="X768" i="1" s="1"/>
  <c r="Q770" i="1" a="1"/>
  <c r="Q770" i="1" s="1"/>
  <c r="W770" i="1" s="1"/>
  <c r="X770" i="1" s="1"/>
  <c r="Q771" i="1" a="1"/>
  <c r="Q771" i="1" s="1"/>
  <c r="W771" i="1" s="1"/>
  <c r="X771" i="1" s="1"/>
  <c r="Q773" i="1" a="1"/>
  <c r="Q773" i="1" s="1"/>
  <c r="W773" i="1" s="1"/>
  <c r="X773" i="1" s="1"/>
  <c r="Q775" i="1" a="1"/>
  <c r="Q775" i="1" s="1"/>
  <c r="W775" i="1" s="1"/>
  <c r="X775" i="1" s="1"/>
  <c r="Q776" i="1" a="1"/>
  <c r="Q776" i="1" s="1"/>
  <c r="W776" i="1" s="1"/>
  <c r="X776" i="1" s="1"/>
  <c r="Q777" i="1" a="1"/>
  <c r="Q777" i="1" s="1"/>
  <c r="W777" i="1" s="1"/>
  <c r="X777" i="1" s="1"/>
  <c r="Q778" i="1" a="1"/>
  <c r="Q778" i="1" s="1"/>
  <c r="W778" i="1" s="1"/>
  <c r="X778" i="1" s="1"/>
  <c r="Q779" i="1" a="1"/>
  <c r="Q779" i="1" s="1"/>
  <c r="W779" i="1" s="1"/>
  <c r="X779" i="1" s="1"/>
  <c r="Q781" i="1" a="1"/>
  <c r="Q781" i="1" s="1"/>
  <c r="W781" i="1" s="1"/>
  <c r="X781" i="1" s="1"/>
  <c r="Q783" i="1" a="1"/>
  <c r="Q783" i="1" s="1"/>
  <c r="W783" i="1" s="1"/>
  <c r="X783" i="1" s="1"/>
  <c r="Q785" i="1" a="1"/>
  <c r="Q785" i="1" s="1"/>
  <c r="W785" i="1" s="1"/>
  <c r="X785" i="1" s="1"/>
  <c r="Q787" i="1" a="1"/>
  <c r="Q787" i="1" s="1"/>
  <c r="W787" i="1" s="1"/>
  <c r="X787" i="1" s="1"/>
  <c r="Q789" i="1" a="1"/>
  <c r="Q789" i="1" s="1"/>
  <c r="W789" i="1" s="1"/>
  <c r="X789" i="1" s="1"/>
  <c r="Q791" i="1" a="1"/>
  <c r="Q791" i="1" s="1"/>
  <c r="W791" i="1" s="1"/>
  <c r="X791" i="1" s="1"/>
  <c r="Q793" i="1" a="1"/>
  <c r="Q793" i="1" s="1"/>
  <c r="W793" i="1" s="1"/>
  <c r="X793" i="1" s="1"/>
  <c r="Q794" i="1" a="1"/>
  <c r="Q794" i="1" s="1"/>
  <c r="W794" i="1" s="1"/>
  <c r="X794" i="1" s="1"/>
  <c r="Q795" i="1" a="1"/>
  <c r="Q795" i="1" s="1"/>
  <c r="W795" i="1" s="1"/>
  <c r="X795" i="1" s="1"/>
  <c r="Q796" i="1" a="1"/>
  <c r="Q796" i="1" s="1"/>
  <c r="W796" i="1" s="1"/>
  <c r="X796" i="1" s="1"/>
  <c r="Q797" i="1" a="1"/>
  <c r="Q797" i="1" s="1"/>
  <c r="W797" i="1" s="1"/>
  <c r="X797" i="1" s="1"/>
  <c r="Q798" i="1" a="1"/>
  <c r="Q798" i="1" s="1"/>
  <c r="W798" i="1" s="1"/>
  <c r="X798" i="1" s="1"/>
  <c r="Q799" i="1" a="1"/>
  <c r="Q799" i="1" s="1"/>
  <c r="W799" i="1" s="1"/>
  <c r="X799" i="1" s="1"/>
  <c r="Q800" i="1" a="1"/>
  <c r="Q800" i="1" s="1"/>
  <c r="W800" i="1" s="1"/>
  <c r="X800" i="1" s="1"/>
  <c r="Q801" i="1" a="1"/>
  <c r="Q801" i="1" s="1"/>
  <c r="W801" i="1" s="1"/>
  <c r="X801" i="1" s="1"/>
  <c r="Q802" i="1" a="1"/>
  <c r="Q802" i="1" s="1"/>
  <c r="W802" i="1" s="1"/>
  <c r="X802" i="1" s="1"/>
  <c r="Q803" i="1" a="1"/>
  <c r="Q803" i="1" s="1"/>
  <c r="W803" i="1" s="1"/>
  <c r="X803" i="1" s="1"/>
  <c r="Q804" i="1" a="1"/>
  <c r="Q804" i="1" s="1"/>
  <c r="W804" i="1" s="1"/>
  <c r="X804" i="1" s="1"/>
  <c r="Q805" i="1" a="1"/>
  <c r="Q805" i="1" s="1"/>
  <c r="W805" i="1" s="1"/>
  <c r="X805" i="1" s="1"/>
  <c r="Q807" i="1" a="1"/>
  <c r="Q807" i="1" s="1"/>
  <c r="W807" i="1" s="1"/>
  <c r="X807" i="1" s="1"/>
  <c r="Q808" i="1" a="1"/>
  <c r="Q808" i="1" s="1"/>
  <c r="W808" i="1" s="1"/>
  <c r="X808" i="1" s="1"/>
  <c r="Q810" i="1" a="1"/>
  <c r="Q810" i="1" s="1"/>
  <c r="W810" i="1" s="1"/>
  <c r="X810" i="1" s="1"/>
  <c r="Q812" i="1" a="1"/>
  <c r="Q812" i="1" s="1"/>
  <c r="W812" i="1" s="1"/>
  <c r="X812" i="1" s="1"/>
  <c r="Q813" i="1" a="1"/>
  <c r="Q813" i="1" s="1"/>
  <c r="W813" i="1" s="1"/>
  <c r="X813" i="1" s="1"/>
  <c r="Q814" i="1" a="1"/>
  <c r="Q814" i="1" s="1"/>
  <c r="W814" i="1" s="1"/>
  <c r="X814" i="1" s="1"/>
  <c r="Q815" i="1" a="1"/>
  <c r="Q815" i="1" s="1"/>
  <c r="W815" i="1" s="1"/>
  <c r="X815" i="1" s="1"/>
  <c r="Q816" i="1" a="1"/>
  <c r="Q816" i="1" s="1"/>
  <c r="W816" i="1" s="1"/>
  <c r="X816" i="1" s="1"/>
  <c r="Q818" i="1" a="1"/>
  <c r="Q818" i="1" s="1"/>
  <c r="W818" i="1" s="1"/>
  <c r="X818" i="1" s="1"/>
  <c r="Q820" i="1" a="1"/>
  <c r="Q820" i="1" s="1"/>
  <c r="W820" i="1" s="1"/>
  <c r="X820" i="1" s="1"/>
  <c r="Q822" i="1" a="1"/>
  <c r="Q822" i="1" s="1"/>
  <c r="W822" i="1" s="1"/>
  <c r="X822" i="1" s="1"/>
  <c r="Q824" i="1" a="1"/>
  <c r="Q824" i="1" s="1"/>
  <c r="W824" i="1" s="1"/>
  <c r="X824" i="1" s="1"/>
  <c r="Q825" i="1" a="1"/>
  <c r="Q825" i="1" s="1"/>
  <c r="W825" i="1" s="1"/>
  <c r="X825" i="1" s="1"/>
  <c r="Q826" i="1" a="1"/>
  <c r="Q826" i="1" s="1"/>
  <c r="W826" i="1" s="1"/>
  <c r="X826" i="1" s="1"/>
  <c r="Q828" i="1" a="1"/>
  <c r="Q828" i="1" s="1"/>
  <c r="W828" i="1" s="1"/>
  <c r="X828" i="1" s="1"/>
  <c r="Q830" i="1" a="1"/>
  <c r="Q830" i="1" s="1"/>
  <c r="W830" i="1" s="1"/>
  <c r="X830" i="1" s="1"/>
  <c r="Q831" i="1" a="1"/>
  <c r="Q831" i="1" s="1"/>
  <c r="W831" i="1" s="1"/>
  <c r="X831" i="1" s="1"/>
  <c r="Q832" i="1" a="1"/>
  <c r="Q832" i="1" s="1"/>
  <c r="W832" i="1" s="1"/>
  <c r="X832" i="1" s="1"/>
  <c r="Q833" i="1" a="1"/>
  <c r="Q833" i="1" s="1"/>
  <c r="W833" i="1" s="1"/>
  <c r="X833" i="1" s="1"/>
  <c r="Q834" i="1" a="1"/>
  <c r="Q834" i="1" s="1"/>
  <c r="W834" i="1" s="1"/>
  <c r="X834" i="1" s="1"/>
  <c r="Q835" i="1" a="1"/>
  <c r="Q835" i="1" s="1"/>
  <c r="W835" i="1" s="1"/>
  <c r="X835" i="1" s="1"/>
  <c r="Q836" i="1" a="1"/>
  <c r="Q836" i="1" s="1"/>
  <c r="W836" i="1" s="1"/>
  <c r="X836" i="1" s="1"/>
  <c r="Q837" i="1" a="1"/>
  <c r="Q837" i="1" s="1"/>
  <c r="W837" i="1" s="1"/>
  <c r="X837" i="1" s="1"/>
  <c r="Q838" i="1" a="1"/>
  <c r="Q838" i="1" s="1"/>
  <c r="W838" i="1" s="1"/>
  <c r="X838" i="1" s="1"/>
  <c r="Q839" i="1" a="1"/>
  <c r="Q839" i="1" s="1"/>
  <c r="W839" i="1" s="1"/>
  <c r="X839" i="1" s="1"/>
  <c r="Q840" i="1" a="1"/>
  <c r="Q840" i="1" s="1"/>
  <c r="W840" i="1" s="1"/>
  <c r="X840" i="1" s="1"/>
  <c r="Q841" i="1" a="1"/>
  <c r="Q841" i="1" s="1"/>
  <c r="W841" i="1" s="1"/>
  <c r="X841" i="1" s="1"/>
  <c r="Q842" i="1" a="1"/>
  <c r="Q842" i="1" s="1"/>
  <c r="W842" i="1" s="1"/>
  <c r="X842" i="1" s="1"/>
  <c r="Q844" i="1" a="1"/>
  <c r="Q844" i="1" s="1"/>
  <c r="W844" i="1" s="1"/>
  <c r="X844" i="1" s="1"/>
  <c r="Q845" i="1" a="1"/>
  <c r="Q845" i="1" s="1"/>
  <c r="W845" i="1" s="1"/>
  <c r="X845" i="1" s="1"/>
  <c r="Q847" i="1" a="1"/>
  <c r="Q847" i="1" s="1"/>
  <c r="W847" i="1" s="1"/>
  <c r="X847" i="1" s="1"/>
  <c r="Q849" i="1" a="1"/>
  <c r="Q849" i="1" s="1"/>
  <c r="W849" i="1" s="1"/>
  <c r="X849" i="1" s="1"/>
  <c r="Q851" i="1" a="1"/>
  <c r="Q851" i="1" s="1"/>
  <c r="W851" i="1" s="1"/>
  <c r="X851" i="1" s="1"/>
  <c r="Q852" i="1" a="1"/>
  <c r="Q852" i="1" s="1"/>
  <c r="W852" i="1" s="1"/>
  <c r="X852" i="1" s="1"/>
  <c r="Q853" i="1" a="1"/>
  <c r="Q853" i="1" s="1"/>
  <c r="W853" i="1" s="1"/>
  <c r="X853" i="1" s="1"/>
  <c r="Q854" i="1" a="1"/>
  <c r="Q854" i="1" s="1"/>
  <c r="W854" i="1" s="1"/>
  <c r="X854" i="1" s="1"/>
  <c r="Q855" i="1" a="1"/>
  <c r="Q855" i="1" s="1"/>
  <c r="W855" i="1" s="1"/>
  <c r="X855" i="1" s="1"/>
  <c r="Q856" i="1" a="1"/>
  <c r="Q856" i="1" s="1"/>
  <c r="W856" i="1" s="1"/>
  <c r="X856" i="1" s="1"/>
  <c r="Q857" i="1" a="1"/>
  <c r="Q857" i="1" s="1"/>
  <c r="W857" i="1" s="1"/>
  <c r="X857" i="1" s="1"/>
  <c r="Q858" i="1" a="1"/>
  <c r="Q858" i="1" s="1"/>
  <c r="W858" i="1" s="1"/>
  <c r="X858" i="1" s="1"/>
  <c r="Q859" i="1" a="1"/>
  <c r="Q859" i="1" s="1"/>
  <c r="W859" i="1" s="1"/>
  <c r="X859" i="1" s="1"/>
  <c r="Q862" i="1" a="1"/>
  <c r="Q862" i="1" s="1"/>
  <c r="W862" i="1" s="1"/>
  <c r="X862" i="1" s="1"/>
  <c r="Q864" i="1" a="1"/>
  <c r="Q864" i="1" s="1"/>
  <c r="W864" i="1" s="1"/>
  <c r="X864" i="1" s="1"/>
  <c r="Q865" i="1" a="1"/>
  <c r="Q865" i="1" s="1"/>
  <c r="W865" i="1" s="1"/>
  <c r="X865" i="1" s="1"/>
  <c r="Q866" i="1" a="1"/>
  <c r="Q866" i="1" s="1"/>
  <c r="W866" i="1" s="1"/>
  <c r="X866" i="1" s="1"/>
  <c r="Q2" i="1" a="1"/>
  <c r="Q2" i="1" s="1"/>
  <c r="W2" i="1" s="1"/>
  <c r="X2" i="1" s="1"/>
  <c r="Q4" i="4" a="1"/>
  <c r="Q4" i="4" s="1"/>
  <c r="Q6" i="4" a="1"/>
  <c r="Q6" i="4" s="1"/>
  <c r="Q8" i="4" a="1"/>
  <c r="Q8" i="4" s="1"/>
  <c r="Q9" i="4" a="1"/>
  <c r="Q9" i="4" s="1"/>
  <c r="Q10" i="4" a="1"/>
  <c r="Q10" i="4" s="1"/>
  <c r="Q11" i="4" a="1"/>
  <c r="Q11" i="4" s="1"/>
  <c r="Q12" i="4" a="1"/>
  <c r="Q12" i="4" s="1"/>
  <c r="Q13" i="4" a="1"/>
  <c r="Q13" i="4" s="1"/>
  <c r="Q14" i="4" a="1"/>
  <c r="Q14" i="4" s="1"/>
  <c r="Q16" i="4" a="1"/>
  <c r="Q16" i="4" s="1"/>
  <c r="Q18" i="4" a="1"/>
  <c r="Q18" i="4" s="1"/>
  <c r="Q19" i="4" a="1"/>
  <c r="Q19" i="4" s="1"/>
  <c r="Q20" i="4" a="1"/>
  <c r="Q20" i="4" s="1"/>
  <c r="Q24" i="4" a="1"/>
  <c r="Q24" i="4" s="1"/>
  <c r="Q26" i="4" a="1"/>
  <c r="Q26" i="4" s="1"/>
  <c r="Q28" i="4" a="1"/>
  <c r="Q28" i="4" s="1"/>
  <c r="Q30" i="4" a="1"/>
  <c r="Q30" i="4" s="1"/>
  <c r="Q32" i="4" a="1"/>
  <c r="Q32" i="4" s="1"/>
  <c r="Q33" i="4" a="1"/>
  <c r="Q33" i="4" s="1"/>
  <c r="Q35" i="4" a="1"/>
  <c r="Q35" i="4" s="1"/>
  <c r="Q37" i="4" a="1"/>
  <c r="Q37" i="4" s="1"/>
  <c r="Q39" i="4" a="1"/>
  <c r="Q39" i="4" s="1"/>
  <c r="Q40" i="4" a="1"/>
  <c r="Q40" i="4" s="1"/>
  <c r="Q41" i="4" a="1"/>
  <c r="Q41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8" i="4" a="1"/>
  <c r="Q48" i="4" s="1"/>
  <c r="Q50" i="4" a="1"/>
  <c r="Q50" i="4" s="1"/>
  <c r="Q52" i="4" a="1"/>
  <c r="Q52" i="4" s="1"/>
  <c r="Q53" i="4" a="1"/>
  <c r="Q53" i="4" s="1"/>
  <c r="Q54" i="4" a="1"/>
  <c r="Q54" i="4" s="1"/>
  <c r="Q55" i="4" a="1"/>
  <c r="Q55" i="4" s="1"/>
  <c r="Q56" i="4" a="1"/>
  <c r="Q56" i="4" s="1"/>
  <c r="Q57" i="4" a="1"/>
  <c r="Q57" i="4" s="1"/>
  <c r="Q58" i="4" a="1"/>
  <c r="Q58" i="4" s="1"/>
  <c r="Q60" i="4" a="1"/>
  <c r="Q60" i="4" s="1"/>
  <c r="Q62" i="4" a="1"/>
  <c r="Q62" i="4" s="1"/>
  <c r="Q64" i="4" a="1"/>
  <c r="Q64" i="4" s="1"/>
  <c r="Q68" i="4" a="1"/>
  <c r="Q68" i="4" s="1"/>
  <c r="Q70" i="4" a="1"/>
  <c r="Q70" i="4" s="1"/>
  <c r="Q72" i="4" a="1"/>
  <c r="Q72" i="4" s="1"/>
  <c r="Q74" i="4" a="1"/>
  <c r="Q74" i="4" s="1"/>
  <c r="Q76" i="4" a="1"/>
  <c r="Q76" i="4" s="1"/>
  <c r="Q77" i="4" a="1"/>
  <c r="Q77" i="4" s="1"/>
  <c r="Q79" i="4" a="1"/>
  <c r="Q79" i="4" s="1"/>
  <c r="Q81" i="4" a="1"/>
  <c r="Q81" i="4" s="1"/>
  <c r="Q83" i="4" a="1"/>
  <c r="Q83" i="4" s="1"/>
  <c r="Q84" i="4" a="1"/>
  <c r="Q84" i="4" s="1"/>
  <c r="Q85" i="4" a="1"/>
  <c r="Q85" i="4" s="1"/>
  <c r="Q86" i="4" a="1"/>
  <c r="Q86" i="4" s="1"/>
  <c r="Q87" i="4" a="1"/>
  <c r="Q87" i="4" s="1"/>
  <c r="Q88" i="4" a="1"/>
  <c r="Q88" i="4" s="1"/>
  <c r="Q89" i="4" a="1"/>
  <c r="Q89" i="4" s="1"/>
  <c r="Q90" i="4" a="1"/>
  <c r="Q90" i="4" s="1"/>
  <c r="Q92" i="4" a="1"/>
  <c r="Q92" i="4" s="1"/>
  <c r="Q94" i="4" a="1"/>
  <c r="Q94" i="4" s="1"/>
  <c r="Q96" i="4" a="1"/>
  <c r="Q96" i="4" s="1"/>
  <c r="Q97" i="4" a="1"/>
  <c r="Q97" i="4" s="1"/>
  <c r="Q98" i="4" a="1"/>
  <c r="Q98" i="4" s="1"/>
  <c r="Q99" i="4" a="1"/>
  <c r="Q99" i="4" s="1"/>
  <c r="Q100" i="4" a="1"/>
  <c r="Q100" i="4" s="1"/>
  <c r="Q101" i="4" a="1"/>
  <c r="Q101" i="4" s="1"/>
  <c r="Q102" i="4" a="1"/>
  <c r="Q102" i="4" s="1"/>
  <c r="Q104" i="4" a="1"/>
  <c r="Q104" i="4" s="1"/>
  <c r="Q106" i="4" a="1"/>
  <c r="Q106" i="4" s="1"/>
  <c r="Q108" i="4" a="1"/>
  <c r="Q108" i="4" s="1"/>
  <c r="Q112" i="4" a="1"/>
  <c r="Q112" i="4" s="1"/>
  <c r="Q114" i="4" a="1"/>
  <c r="Q114" i="4" s="1"/>
  <c r="Q116" i="4" a="1"/>
  <c r="Q116" i="4" s="1"/>
  <c r="Q118" i="4" a="1"/>
  <c r="Q118" i="4" s="1"/>
  <c r="Q120" i="4" a="1"/>
  <c r="Q120" i="4" s="1"/>
  <c r="Q121" i="4" a="1"/>
  <c r="Q121" i="4" s="1"/>
  <c r="Q123" i="4" a="1"/>
  <c r="Q123" i="4" s="1"/>
  <c r="Q125" i="4" a="1"/>
  <c r="Q125" i="4" s="1"/>
  <c r="Q127" i="4" a="1"/>
  <c r="Q127" i="4" s="1"/>
  <c r="Q128" i="4" a="1"/>
  <c r="Q128" i="4" s="1"/>
  <c r="Q129" i="4" a="1"/>
  <c r="Q129" i="4" s="1"/>
  <c r="Q130" i="4" a="1"/>
  <c r="Q130" i="4" s="1"/>
  <c r="Q131" i="4" a="1"/>
  <c r="Q131" i="4" s="1"/>
  <c r="Q132" i="4" a="1"/>
  <c r="Q132" i="4" s="1"/>
  <c r="Q133" i="4" a="1"/>
  <c r="Q133" i="4" s="1"/>
  <c r="Q134" i="4" a="1"/>
  <c r="Q134" i="4" s="1"/>
  <c r="Q136" i="4" a="1"/>
  <c r="Q136" i="4" s="1"/>
  <c r="Q138" i="4" a="1"/>
  <c r="Q138" i="4" s="1"/>
  <c r="Q140" i="4" a="1"/>
  <c r="Q140" i="4" s="1"/>
  <c r="Q141" i="4" a="1"/>
  <c r="Q141" i="4" s="1"/>
  <c r="Q142" i="4" a="1"/>
  <c r="Q142" i="4" s="1"/>
  <c r="Q143" i="4" a="1"/>
  <c r="Q143" i="4" s="1"/>
  <c r="Q144" i="4" a="1"/>
  <c r="Q144" i="4" s="1"/>
  <c r="Q145" i="4" a="1"/>
  <c r="Q145" i="4" s="1"/>
  <c r="Q146" i="4" a="1"/>
  <c r="Q146" i="4" s="1"/>
  <c r="Q148" i="4" a="1"/>
  <c r="Q148" i="4" s="1"/>
  <c r="Q150" i="4" a="1"/>
  <c r="Q150" i="4" s="1"/>
  <c r="Q152" i="4" a="1"/>
  <c r="Q152" i="4" s="1"/>
  <c r="Q156" i="4" a="1"/>
  <c r="Q156" i="4" s="1"/>
  <c r="Q158" i="4" a="1"/>
  <c r="Q158" i="4" s="1"/>
  <c r="Q160" i="4" a="1"/>
  <c r="Q160" i="4" s="1"/>
  <c r="Q162" i="4" a="1"/>
  <c r="Q162" i="4" s="1"/>
  <c r="Q164" i="4" a="1"/>
  <c r="Q164" i="4" s="1"/>
  <c r="Q165" i="4" a="1"/>
  <c r="Q165" i="4" s="1"/>
  <c r="Q167" i="4" a="1"/>
  <c r="Q167" i="4" s="1"/>
  <c r="Q169" i="4" a="1"/>
  <c r="Q169" i="4" s="1"/>
  <c r="Q170" i="4" a="1"/>
  <c r="Q170" i="4" s="1"/>
  <c r="Q171" i="4" a="1"/>
  <c r="Q171" i="4" s="1"/>
  <c r="Q172" i="4" a="1"/>
  <c r="Q172" i="4" s="1"/>
  <c r="Q173" i="4" a="1"/>
  <c r="Q173" i="4" s="1"/>
  <c r="Q174" i="4" a="1"/>
  <c r="Q174" i="4" s="1"/>
  <c r="Q175" i="4" a="1"/>
  <c r="Q175" i="4" s="1"/>
  <c r="Q176" i="4" a="1"/>
  <c r="Q176" i="4" s="1"/>
  <c r="Q177" i="4" a="1"/>
  <c r="Q177" i="4" s="1"/>
  <c r="Q178" i="4" a="1"/>
  <c r="Q178" i="4" s="1"/>
  <c r="Q180" i="4" a="1"/>
  <c r="Q180" i="4" s="1"/>
  <c r="Q182" i="4" a="1"/>
  <c r="Q182" i="4" s="1"/>
  <c r="Q184" i="4" a="1"/>
  <c r="Q184" i="4" s="1"/>
  <c r="Q185" i="4" a="1"/>
  <c r="Q185" i="4" s="1"/>
  <c r="Q186" i="4" a="1"/>
  <c r="Q186" i="4" s="1"/>
  <c r="Q187" i="4" a="1"/>
  <c r="Q187" i="4" s="1"/>
  <c r="Q188" i="4" a="1"/>
  <c r="Q188" i="4" s="1"/>
  <c r="Q189" i="4" a="1"/>
  <c r="Q189" i="4" s="1"/>
  <c r="Q190" i="4" a="1"/>
  <c r="Q190" i="4" s="1"/>
  <c r="Q192" i="4" a="1"/>
  <c r="Q192" i="4" s="1"/>
  <c r="Q194" i="4" a="1"/>
  <c r="Q194" i="4" s="1"/>
  <c r="Q196" i="4" a="1"/>
  <c r="Q196" i="4" s="1"/>
  <c r="Q200" i="4" a="1"/>
  <c r="Q200" i="4" s="1"/>
  <c r="Q202" i="4" a="1"/>
  <c r="Q202" i="4" s="1"/>
  <c r="Q204" i="4" a="1"/>
  <c r="Q204" i="4" s="1"/>
  <c r="Q206" i="4" a="1"/>
  <c r="Q206" i="4" s="1"/>
  <c r="Q208" i="4" a="1"/>
  <c r="Q208" i="4" s="1"/>
  <c r="Q209" i="4" a="1"/>
  <c r="Q209" i="4" s="1"/>
  <c r="Q211" i="4" a="1"/>
  <c r="Q211" i="4" s="1"/>
  <c r="Q213" i="4" a="1"/>
  <c r="Q213" i="4" s="1"/>
  <c r="Q215" i="4" a="1"/>
  <c r="Q215" i="4" s="1"/>
  <c r="Q216" i="4" a="1"/>
  <c r="Q216" i="4" s="1"/>
  <c r="Q217" i="4" a="1"/>
  <c r="Q217" i="4" s="1"/>
  <c r="Q218" i="4" a="1"/>
  <c r="Q218" i="4" s="1"/>
  <c r="Q219" i="4" a="1"/>
  <c r="Q219" i="4" s="1"/>
  <c r="Q220" i="4" a="1"/>
  <c r="Q220" i="4" s="1"/>
  <c r="Q221" i="4" a="1"/>
  <c r="Q221" i="4" s="1"/>
  <c r="Q222" i="4" a="1"/>
  <c r="Q222" i="4" s="1"/>
  <c r="Q224" i="4" a="1"/>
  <c r="Q224" i="4" s="1"/>
  <c r="Q226" i="4" a="1"/>
  <c r="Q226" i="4" s="1"/>
  <c r="Q228" i="4" a="1"/>
  <c r="Q228" i="4" s="1"/>
  <c r="Q229" i="4" a="1"/>
  <c r="Q229" i="4" s="1"/>
  <c r="Q230" i="4" a="1"/>
  <c r="Q230" i="4" s="1"/>
  <c r="Q231" i="4" a="1"/>
  <c r="Q231" i="4" s="1"/>
  <c r="Q232" i="4" a="1"/>
  <c r="Q232" i="4" s="1"/>
  <c r="Q233" i="4" a="1"/>
  <c r="Q233" i="4" s="1"/>
  <c r="Q234" i="4" a="1"/>
  <c r="Q234" i="4" s="1"/>
  <c r="Q236" i="4" a="1"/>
  <c r="Q236" i="4" s="1"/>
  <c r="Q238" i="4" a="1"/>
  <c r="Q238" i="4" s="1"/>
  <c r="Q240" i="4" a="1"/>
  <c r="Q240" i="4" s="1"/>
  <c r="Q244" i="4" a="1"/>
  <c r="Q244" i="4" s="1"/>
  <c r="Q246" i="4" a="1"/>
  <c r="Q246" i="4" s="1"/>
  <c r="Q248" i="4" a="1"/>
  <c r="Q248" i="4" s="1"/>
  <c r="Q250" i="4" a="1"/>
  <c r="Q250" i="4" s="1"/>
  <c r="Q252" i="4" a="1"/>
  <c r="Q252" i="4" s="1"/>
  <c r="Q253" i="4" a="1"/>
  <c r="Q253" i="4" s="1"/>
  <c r="Q255" i="4" a="1"/>
  <c r="Q255" i="4" s="1"/>
  <c r="Q257" i="4" a="1"/>
  <c r="Q257" i="4" s="1"/>
  <c r="Q259" i="4" a="1"/>
  <c r="Q259" i="4" s="1"/>
  <c r="Q260" i="4" a="1"/>
  <c r="Q260" i="4" s="1"/>
  <c r="Q261" i="4" a="1"/>
  <c r="Q261" i="4" s="1"/>
  <c r="Q262" i="4" a="1"/>
  <c r="Q262" i="4" s="1"/>
  <c r="Q263" i="4" a="1"/>
  <c r="Q263" i="4" s="1"/>
  <c r="Q264" i="4" a="1"/>
  <c r="Q264" i="4" s="1"/>
  <c r="Q265" i="4" a="1"/>
  <c r="Q265" i="4" s="1"/>
  <c r="Q266" i="4" a="1"/>
  <c r="Q266" i="4" s="1"/>
  <c r="Q268" i="4" a="1"/>
  <c r="Q268" i="4" s="1"/>
  <c r="Q270" i="4" a="1"/>
  <c r="Q270" i="4" s="1"/>
  <c r="Q272" i="4" a="1"/>
  <c r="Q272" i="4" s="1"/>
  <c r="Q273" i="4" a="1"/>
  <c r="Q273" i="4" s="1"/>
  <c r="Q274" i="4" a="1"/>
  <c r="Q274" i="4" s="1"/>
  <c r="Q275" i="4" a="1"/>
  <c r="Q275" i="4" s="1"/>
  <c r="Q276" i="4" a="1"/>
  <c r="Q276" i="4" s="1"/>
  <c r="Q277" i="4" a="1"/>
  <c r="Q277" i="4" s="1"/>
  <c r="Q278" i="4" a="1"/>
  <c r="Q278" i="4" s="1"/>
  <c r="Q280" i="4" a="1"/>
  <c r="Q280" i="4" s="1"/>
  <c r="Q282" i="4" a="1"/>
  <c r="Q282" i="4" s="1"/>
  <c r="Q284" i="4" a="1"/>
  <c r="Q284" i="4" s="1"/>
  <c r="Q288" i="4" a="1"/>
  <c r="Q288" i="4" s="1"/>
  <c r="Q290" i="4" a="1"/>
  <c r="Q290" i="4" s="1"/>
  <c r="Q292" i="4" a="1"/>
  <c r="Q292" i="4" s="1"/>
  <c r="Q294" i="4" a="1"/>
  <c r="Q294" i="4" s="1"/>
  <c r="Q296" i="4" a="1"/>
  <c r="Q296" i="4" s="1"/>
  <c r="Q297" i="4" a="1"/>
  <c r="Q297" i="4" s="1"/>
  <c r="Q299" i="4" a="1"/>
  <c r="Q299" i="4" s="1"/>
  <c r="Q301" i="4" a="1"/>
  <c r="Q301" i="4" s="1"/>
  <c r="Q303" i="4" a="1"/>
  <c r="Q303" i="4" s="1"/>
  <c r="Q304" i="4" a="1"/>
  <c r="Q304" i="4" s="1"/>
  <c r="Q305" i="4" a="1"/>
  <c r="Q305" i="4" s="1"/>
  <c r="Q306" i="4" a="1"/>
  <c r="Q306" i="4" s="1"/>
  <c r="Q307" i="4" a="1"/>
  <c r="Q307" i="4" s="1"/>
  <c r="Q308" i="4" a="1"/>
  <c r="Q308" i="4" s="1"/>
  <c r="Q309" i="4" a="1"/>
  <c r="Q309" i="4" s="1"/>
  <c r="Q310" i="4" a="1"/>
  <c r="Q310" i="4" s="1"/>
  <c r="Q312" i="4" a="1"/>
  <c r="Q312" i="4" s="1"/>
  <c r="Q314" i="4" a="1"/>
  <c r="Q314" i="4" s="1"/>
  <c r="Q316" i="4" a="1"/>
  <c r="Q316" i="4" s="1"/>
  <c r="Q317" i="4" a="1"/>
  <c r="Q317" i="4" s="1"/>
  <c r="Q318" i="4" a="1"/>
  <c r="Q318" i="4" s="1"/>
  <c r="Q319" i="4" a="1"/>
  <c r="Q319" i="4" s="1"/>
  <c r="Q320" i="4" a="1"/>
  <c r="Q320" i="4" s="1"/>
  <c r="Q321" i="4" a="1"/>
  <c r="Q321" i="4" s="1"/>
  <c r="Q322" i="4" a="1"/>
  <c r="Q322" i="4" s="1"/>
  <c r="Q324" i="4" a="1"/>
  <c r="Q324" i="4" s="1"/>
  <c r="Q326" i="4" a="1"/>
  <c r="Q326" i="4" s="1"/>
  <c r="Q327" i="4" a="1"/>
  <c r="Q327" i="4" s="1"/>
  <c r="Q328" i="4" a="1"/>
  <c r="Q328" i="4" s="1"/>
  <c r="Q332" i="4" a="1"/>
  <c r="Q332" i="4" s="1"/>
  <c r="Q334" i="4" a="1"/>
  <c r="Q334" i="4" s="1"/>
  <c r="Q336" i="4" a="1"/>
  <c r="Q336" i="4" s="1"/>
  <c r="Q338" i="4" a="1"/>
  <c r="Q338" i="4" s="1"/>
  <c r="Q340" i="4" a="1"/>
  <c r="Q340" i="4" s="1"/>
  <c r="Q341" i="4" a="1"/>
  <c r="Q341" i="4" s="1"/>
  <c r="Q343" i="4" a="1"/>
  <c r="Q343" i="4" s="1"/>
  <c r="Q345" i="4" a="1"/>
  <c r="Q345" i="4" s="1"/>
  <c r="Q347" i="4" a="1"/>
  <c r="Q347" i="4" s="1"/>
  <c r="Q348" i="4" a="1"/>
  <c r="Q348" i="4" s="1"/>
  <c r="Q349" i="4" a="1"/>
  <c r="Q349" i="4" s="1"/>
  <c r="Q350" i="4" a="1"/>
  <c r="Q350" i="4" s="1"/>
  <c r="Q351" i="4" a="1"/>
  <c r="Q351" i="4" s="1"/>
  <c r="Q352" i="4" a="1"/>
  <c r="Q352" i="4" s="1"/>
  <c r="Q353" i="4" a="1"/>
  <c r="Q353" i="4" s="1"/>
  <c r="Q354" i="4" a="1"/>
  <c r="Q354" i="4" s="1"/>
  <c r="Q356" i="4" a="1"/>
  <c r="Q356" i="4" s="1"/>
  <c r="Q358" i="4" a="1"/>
  <c r="Q358" i="4" s="1"/>
  <c r="Q360" i="4" a="1"/>
  <c r="Q360" i="4" s="1"/>
  <c r="Q361" i="4" a="1"/>
  <c r="Q361" i="4" s="1"/>
  <c r="Q362" i="4" a="1"/>
  <c r="Q362" i="4" s="1"/>
  <c r="Q363" i="4" a="1"/>
  <c r="Q363" i="4" s="1"/>
  <c r="Q364" i="4" a="1"/>
  <c r="Q364" i="4" s="1"/>
  <c r="Q365" i="4" a="1"/>
  <c r="Q365" i="4" s="1"/>
  <c r="Q366" i="4" a="1"/>
  <c r="Q366" i="4" s="1"/>
  <c r="Q368" i="4" a="1"/>
  <c r="Q368" i="4" s="1"/>
  <c r="Q370" i="4" a="1"/>
  <c r="Q370" i="4" s="1"/>
  <c r="Q372" i="4" a="1"/>
  <c r="Q372" i="4" s="1"/>
  <c r="Q376" i="4" a="1"/>
  <c r="Q376" i="4" s="1"/>
  <c r="Q378" i="4" a="1"/>
  <c r="Q378" i="4" s="1"/>
  <c r="Q380" i="4" a="1"/>
  <c r="Q380" i="4" s="1"/>
  <c r="Q382" i="4" a="1"/>
  <c r="Q382" i="4" s="1"/>
  <c r="Q384" i="4" a="1"/>
  <c r="Q384" i="4" s="1"/>
  <c r="Q385" i="4" a="1"/>
  <c r="Q385" i="4" s="1"/>
  <c r="Q387" i="4" a="1"/>
  <c r="Q387" i="4" s="1"/>
  <c r="Q389" i="4" a="1"/>
  <c r="Q389" i="4" s="1"/>
  <c r="Q391" i="4" a="1"/>
  <c r="Q391" i="4" s="1"/>
  <c r="Q392" i="4" a="1"/>
  <c r="Q392" i="4" s="1"/>
  <c r="Q393" i="4" a="1"/>
  <c r="Q393" i="4" s="1"/>
  <c r="Q394" i="4" a="1"/>
  <c r="Q394" i="4" s="1"/>
  <c r="Q395" i="4" a="1"/>
  <c r="Q395" i="4" s="1"/>
  <c r="Q396" i="4" a="1"/>
  <c r="Q396" i="4" s="1"/>
  <c r="Q397" i="4" a="1"/>
  <c r="Q397" i="4" s="1"/>
  <c r="Q398" i="4" a="1"/>
  <c r="Q398" i="4" s="1"/>
  <c r="Q400" i="4" a="1"/>
  <c r="Q400" i="4" s="1"/>
  <c r="Q401" i="4" a="1"/>
  <c r="Q401" i="4" s="1"/>
  <c r="Q402" i="4" a="1"/>
  <c r="Q402" i="4" s="1"/>
  <c r="Q404" i="4" a="1"/>
  <c r="Q404" i="4" s="1"/>
  <c r="Q405" i="4" a="1"/>
  <c r="Q405" i="4" s="1"/>
  <c r="Q406" i="4" a="1"/>
  <c r="Q406" i="4" s="1"/>
  <c r="Q407" i="4" a="1"/>
  <c r="Q407" i="4" s="1"/>
  <c r="Q408" i="4" a="1"/>
  <c r="Q408" i="4" s="1"/>
  <c r="Q409" i="4" a="1"/>
  <c r="Q409" i="4" s="1"/>
  <c r="Q410" i="4" a="1"/>
  <c r="Q410" i="4" s="1"/>
  <c r="Q412" i="4" a="1"/>
  <c r="Q412" i="4" s="1"/>
  <c r="Q414" i="4" a="1"/>
  <c r="Q414" i="4" s="1"/>
  <c r="Q416" i="4" a="1"/>
  <c r="Q416" i="4" s="1"/>
  <c r="Q420" i="4" a="1"/>
  <c r="Q420" i="4" s="1"/>
  <c r="Q422" i="4" a="1"/>
  <c r="Q422" i="4" s="1"/>
  <c r="Q424" i="4" a="1"/>
  <c r="Q424" i="4" s="1"/>
  <c r="Q426" i="4" a="1"/>
  <c r="Q426" i="4" s="1"/>
  <c r="Q428" i="4" a="1"/>
  <c r="Q428" i="4" s="1"/>
  <c r="Q429" i="4" a="1"/>
  <c r="Q429" i="4" s="1"/>
  <c r="Q431" i="4" a="1"/>
  <c r="Q431" i="4" s="1"/>
  <c r="Q433" i="4" a="1"/>
  <c r="Q433" i="4" s="1"/>
  <c r="Q434" i="4" a="1"/>
  <c r="Q434" i="4" s="1"/>
  <c r="Q435" i="4" a="1"/>
  <c r="Q435" i="4" s="1"/>
  <c r="Q436" i="4" a="1"/>
  <c r="Q436" i="4" s="1"/>
  <c r="Q437" i="4" a="1"/>
  <c r="Q437" i="4" s="1"/>
  <c r="Q438" i="4" a="1"/>
  <c r="Q438" i="4" s="1"/>
  <c r="Q439" i="4" a="1"/>
  <c r="Q439" i="4" s="1"/>
  <c r="Q440" i="4" a="1"/>
  <c r="Q440" i="4" s="1"/>
  <c r="Q441" i="4" a="1"/>
  <c r="Q441" i="4" s="1"/>
  <c r="Q442" i="4" a="1"/>
  <c r="Q442" i="4" s="1"/>
  <c r="Q444" i="4" a="1"/>
  <c r="Q444" i="4" s="1"/>
  <c r="Q446" i="4" a="1"/>
  <c r="Q446" i="4" s="1"/>
  <c r="Q448" i="4" a="1"/>
  <c r="Q448" i="4" s="1"/>
  <c r="Q449" i="4" a="1"/>
  <c r="Q449" i="4" s="1"/>
  <c r="Q450" i="4" a="1"/>
  <c r="Q450" i="4" s="1"/>
  <c r="Q451" i="4" a="1"/>
  <c r="Q451" i="4" s="1"/>
  <c r="Q452" i="4" a="1"/>
  <c r="Q452" i="4" s="1"/>
  <c r="Q453" i="4" a="1"/>
  <c r="Q453" i="4" s="1"/>
  <c r="Q454" i="4" a="1"/>
  <c r="Q454" i="4" s="1"/>
  <c r="Q456" i="4" a="1"/>
  <c r="Q456" i="4" s="1"/>
  <c r="Q458" i="4" a="1"/>
  <c r="Q458" i="4" s="1"/>
  <c r="Q460" i="4" a="1"/>
  <c r="Q460" i="4" s="1"/>
  <c r="Q464" i="4" a="1"/>
  <c r="Q464" i="4" s="1"/>
  <c r="Q466" i="4" a="1"/>
  <c r="Q466" i="4" s="1"/>
  <c r="Q468" i="4" a="1"/>
  <c r="Q468" i="4" s="1"/>
  <c r="Q470" i="4" a="1"/>
  <c r="Q470" i="4" s="1"/>
  <c r="Q472" i="4" a="1"/>
  <c r="Q472" i="4" s="1"/>
  <c r="Q473" i="4" a="1"/>
  <c r="Q473" i="4" s="1"/>
  <c r="Q475" i="4" a="1"/>
  <c r="Q475" i="4" s="1"/>
  <c r="Q477" i="4" a="1"/>
  <c r="Q477" i="4" s="1"/>
  <c r="Q479" i="4" a="1"/>
  <c r="Q479" i="4" s="1"/>
  <c r="Q480" i="4" a="1"/>
  <c r="Q480" i="4" s="1"/>
  <c r="Q481" i="4" a="1"/>
  <c r="Q481" i="4" s="1"/>
  <c r="Q482" i="4" a="1"/>
  <c r="Q482" i="4" s="1"/>
  <c r="Q483" i="4" a="1"/>
  <c r="Q483" i="4" s="1"/>
  <c r="Q484" i="4" a="1"/>
  <c r="Q484" i="4" s="1"/>
  <c r="Q485" i="4" a="1"/>
  <c r="Q485" i="4" s="1"/>
  <c r="Q486" i="4" a="1"/>
  <c r="Q486" i="4" s="1"/>
  <c r="Q488" i="4" a="1"/>
  <c r="Q488" i="4" s="1"/>
  <c r="Q490" i="4" a="1"/>
  <c r="Q490" i="4" s="1"/>
  <c r="Q492" i="4" a="1"/>
  <c r="Q492" i="4" s="1"/>
  <c r="Q493" i="4" a="1"/>
  <c r="Q493" i="4" s="1"/>
  <c r="Q494" i="4" a="1"/>
  <c r="Q494" i="4" s="1"/>
  <c r="Q495" i="4" a="1"/>
  <c r="Q495" i="4" s="1"/>
  <c r="Q496" i="4" a="1"/>
  <c r="Q496" i="4" s="1"/>
  <c r="Q497" i="4" a="1"/>
  <c r="Q497" i="4" s="1"/>
  <c r="Q498" i="4" a="1"/>
  <c r="Q498" i="4" s="1"/>
  <c r="Q500" i="4" a="1"/>
  <c r="Q500" i="4" s="1"/>
  <c r="Q502" i="4" a="1"/>
  <c r="Q502" i="4" s="1"/>
  <c r="Q504" i="4" a="1"/>
  <c r="Q504" i="4" s="1"/>
  <c r="Q507" i="4" a="1"/>
  <c r="Q507" i="4" s="1"/>
  <c r="Q508" i="4" a="1"/>
  <c r="Q508" i="4" s="1"/>
  <c r="Q510" i="4" a="1"/>
  <c r="Q510" i="4" s="1"/>
  <c r="Q512" i="4" a="1"/>
  <c r="Q512" i="4" s="1"/>
  <c r="Q514" i="4" a="1"/>
  <c r="Q514" i="4" s="1"/>
  <c r="Q516" i="4" a="1"/>
  <c r="Q516" i="4" s="1"/>
  <c r="Q517" i="4" a="1"/>
  <c r="Q517" i="4" s="1"/>
  <c r="Q519" i="4" a="1"/>
  <c r="Q519" i="4" s="1"/>
  <c r="Q521" i="4" a="1"/>
  <c r="Q521" i="4" s="1"/>
  <c r="Q524" i="4" a="1"/>
  <c r="Q524" i="4" s="1"/>
  <c r="Q525" i="4" a="1"/>
  <c r="Q525" i="4" s="1"/>
  <c r="Q526" i="4" a="1"/>
  <c r="Q526" i="4" s="1"/>
  <c r="Q527" i="4" a="1"/>
  <c r="Q527" i="4" s="1"/>
  <c r="Q528" i="4" a="1"/>
  <c r="Q528" i="4" s="1"/>
  <c r="Q529" i="4" a="1"/>
  <c r="Q529" i="4" s="1"/>
  <c r="Q530" i="4" a="1"/>
  <c r="Q530" i="4" s="1"/>
  <c r="Q532" i="4" a="1"/>
  <c r="Q532" i="4" s="1"/>
  <c r="Q533" i="4" a="1"/>
  <c r="Q533" i="4" s="1"/>
  <c r="Q534" i="4" a="1"/>
  <c r="Q534" i="4" s="1"/>
  <c r="Q536" i="4" a="1"/>
  <c r="Q536" i="4" s="1"/>
  <c r="Q537" i="4" a="1"/>
  <c r="Q537" i="4" s="1"/>
  <c r="Q538" i="4" a="1"/>
  <c r="Q538" i="4" s="1"/>
  <c r="Q539" i="4" a="1"/>
  <c r="Q539" i="4" s="1"/>
  <c r="Q540" i="4" a="1"/>
  <c r="Q540" i="4" s="1"/>
  <c r="Q541" i="4" a="1"/>
  <c r="Q541" i="4" s="1"/>
  <c r="Q542" i="4" a="1"/>
  <c r="Q542" i="4" s="1"/>
  <c r="Q544" i="4" a="1"/>
  <c r="Q544" i="4" s="1"/>
  <c r="Q546" i="4" a="1"/>
  <c r="Q546" i="4" s="1"/>
  <c r="Q548" i="4" a="1"/>
  <c r="Q548" i="4" s="1"/>
  <c r="Q550" i="4" a="1"/>
  <c r="Q550" i="4" s="1"/>
  <c r="Q552" i="4" a="1"/>
  <c r="Q552" i="4" s="1"/>
  <c r="Q554" i="4" a="1"/>
  <c r="Q554" i="4" s="1"/>
  <c r="Q556" i="4" a="1"/>
  <c r="Q556" i="4" s="1"/>
  <c r="Q557" i="4" a="1"/>
  <c r="Q557" i="4" s="1"/>
  <c r="Q558" i="4" a="1"/>
  <c r="Q558" i="4" s="1"/>
  <c r="Q560" i="4" a="1"/>
  <c r="Q560" i="4" s="1"/>
  <c r="Q561" i="4" a="1"/>
  <c r="Q561" i="4" s="1"/>
  <c r="Q563" i="4" a="1"/>
  <c r="Q563" i="4" s="1"/>
  <c r="Q565" i="4" a="1"/>
  <c r="Q565" i="4" s="1"/>
  <c r="Q566" i="4" a="1"/>
  <c r="Q566" i="4" s="1"/>
  <c r="Q567" i="4" a="1"/>
  <c r="Q567" i="4" s="1"/>
  <c r="Q568" i="4" a="1"/>
  <c r="Q568" i="4" s="1"/>
  <c r="Q569" i="4" a="1"/>
  <c r="Q569" i="4" s="1"/>
  <c r="Q570" i="4" a="1"/>
  <c r="Q570" i="4" s="1"/>
  <c r="Q571" i="4" a="1"/>
  <c r="Q571" i="4" s="1"/>
  <c r="Q572" i="4" a="1"/>
  <c r="Q572" i="4" s="1"/>
  <c r="Q573" i="4" a="1"/>
  <c r="Q573" i="4" s="1"/>
  <c r="Q574" i="4" a="1"/>
  <c r="Q574" i="4" s="1"/>
  <c r="Q576" i="4" a="1"/>
  <c r="Q576" i="4" s="1"/>
  <c r="Q578" i="4" a="1"/>
  <c r="Q578" i="4" s="1"/>
  <c r="Q580" i="4" a="1"/>
  <c r="Q580" i="4" s="1"/>
  <c r="Q581" i="4" a="1"/>
  <c r="Q581" i="4" s="1"/>
  <c r="Q582" i="4" a="1"/>
  <c r="Q582" i="4" s="1"/>
  <c r="Q583" i="4" a="1"/>
  <c r="Q583" i="4" s="1"/>
  <c r="Q584" i="4" a="1"/>
  <c r="Q584" i="4" s="1"/>
  <c r="Q585" i="4" a="1"/>
  <c r="Q585" i="4" s="1"/>
  <c r="Q586" i="4" a="1"/>
  <c r="Q586" i="4" s="1"/>
  <c r="Q588" i="4" a="1"/>
  <c r="Q588" i="4" s="1"/>
  <c r="Q590" i="4" a="1"/>
  <c r="Q590" i="4" s="1"/>
  <c r="Q591" i="4" a="1"/>
  <c r="Q591" i="4" s="1"/>
  <c r="Q592" i="4" a="1"/>
  <c r="Q592" i="4" s="1"/>
  <c r="Q596" i="4" a="1"/>
  <c r="Q596" i="4" s="1"/>
  <c r="Q597" i="4" a="1"/>
  <c r="Q597" i="4" s="1"/>
  <c r="Q598" i="4" a="1"/>
  <c r="Q598" i="4" s="1"/>
  <c r="Q600" i="4" a="1"/>
  <c r="Q600" i="4" s="1"/>
  <c r="Q602" i="4" a="1"/>
  <c r="Q602" i="4" s="1"/>
  <c r="Q604" i="4" a="1"/>
  <c r="Q604" i="4" s="1"/>
  <c r="Q605" i="4" a="1"/>
  <c r="Q605" i="4" s="1"/>
  <c r="Q607" i="4" a="1"/>
  <c r="Q607" i="4" s="1"/>
  <c r="Q609" i="4" a="1"/>
  <c r="Q609" i="4" s="1"/>
  <c r="Q611" i="4" a="1"/>
  <c r="Q611" i="4" s="1"/>
  <c r="Q612" i="4" a="1"/>
  <c r="Q612" i="4" s="1"/>
  <c r="Q613" i="4" a="1"/>
  <c r="Q613" i="4" s="1"/>
  <c r="Q614" i="4" a="1"/>
  <c r="Q614" i="4" s="1"/>
  <c r="Q615" i="4" a="1"/>
  <c r="Q615" i="4" s="1"/>
  <c r="Q616" i="4" a="1"/>
  <c r="Q616" i="4" s="1"/>
  <c r="Q617" i="4" a="1"/>
  <c r="Q617" i="4" s="1"/>
  <c r="Q618" i="4" a="1"/>
  <c r="Q618" i="4" s="1"/>
  <c r="Q620" i="4" a="1"/>
  <c r="Q620" i="4" s="1"/>
  <c r="Q621" i="4" a="1"/>
  <c r="Q621" i="4" s="1"/>
  <c r="Q622" i="4" a="1"/>
  <c r="Q622" i="4" s="1"/>
  <c r="Q624" i="4" a="1"/>
  <c r="Q624" i="4" s="1"/>
  <c r="Q625" i="4" a="1"/>
  <c r="Q625" i="4" s="1"/>
  <c r="Q626" i="4" a="1"/>
  <c r="Q626" i="4" s="1"/>
  <c r="Q627" i="4" a="1"/>
  <c r="Q627" i="4" s="1"/>
  <c r="Q628" i="4" a="1"/>
  <c r="Q628" i="4" s="1"/>
  <c r="Q629" i="4" a="1"/>
  <c r="Q629" i="4" s="1"/>
  <c r="Q630" i="4" a="1"/>
  <c r="Q630" i="4" s="1"/>
  <c r="Q632" i="4" a="1"/>
  <c r="Q632" i="4" s="1"/>
  <c r="Q634" i="4" a="1"/>
  <c r="Q634" i="4" s="1"/>
  <c r="Q636" i="4" a="1"/>
  <c r="Q636" i="4" s="1"/>
  <c r="Q638" i="4" a="1"/>
  <c r="Q638" i="4" s="1"/>
  <c r="Q640" i="4" a="1"/>
  <c r="Q640" i="4" s="1"/>
  <c r="Q642" i="4" a="1"/>
  <c r="Q642" i="4" s="1"/>
  <c r="Q644" i="4" a="1"/>
  <c r="Q644" i="4" s="1"/>
  <c r="Q645" i="4" a="1"/>
  <c r="Q645" i="4" s="1"/>
  <c r="Q646" i="4" a="1"/>
  <c r="Q646" i="4" s="1"/>
  <c r="Q648" i="4" a="1"/>
  <c r="Q648" i="4" s="1"/>
  <c r="Q649" i="4" a="1"/>
  <c r="Q649" i="4" s="1"/>
  <c r="Q651" i="4" a="1"/>
  <c r="Q651" i="4" s="1"/>
  <c r="Q653" i="4" a="1"/>
  <c r="Q653" i="4" s="1"/>
  <c r="Q654" i="4" a="1"/>
  <c r="Q654" i="4" s="1"/>
  <c r="Q655" i="4" a="1"/>
  <c r="Q655" i="4" s="1"/>
  <c r="Q656" i="4" a="1"/>
  <c r="Q656" i="4" s="1"/>
  <c r="Q657" i="4" a="1"/>
  <c r="Q657" i="4" s="1"/>
  <c r="Q658" i="4" a="1"/>
  <c r="Q658" i="4" s="1"/>
  <c r="Q659" i="4" a="1"/>
  <c r="Q659" i="4" s="1"/>
  <c r="Q660" i="4" a="1"/>
  <c r="Q660" i="4" s="1"/>
  <c r="Q661" i="4" a="1"/>
  <c r="Q661" i="4" s="1"/>
  <c r="Q662" i="4" a="1"/>
  <c r="Q662" i="4" s="1"/>
  <c r="Q663" i="4" a="1"/>
  <c r="Q663" i="4" s="1"/>
  <c r="Q664" i="4" a="1"/>
  <c r="Q664" i="4" s="1"/>
  <c r="Q666" i="4" a="1"/>
  <c r="Q666" i="4" s="1"/>
  <c r="Q668" i="4" a="1"/>
  <c r="Q668" i="4" s="1"/>
  <c r="Q669" i="4" a="1"/>
  <c r="Q669" i="4" s="1"/>
  <c r="Q670" i="4" a="1"/>
  <c r="Q670" i="4" s="1"/>
  <c r="Q671" i="4" a="1"/>
  <c r="Q671" i="4" s="1"/>
  <c r="Q672" i="4" a="1"/>
  <c r="Q672" i="4" s="1"/>
  <c r="Q673" i="4" a="1"/>
  <c r="Q673" i="4" s="1"/>
  <c r="Q674" i="4" a="1"/>
  <c r="Q674" i="4" s="1"/>
  <c r="Q676" i="4" a="1"/>
  <c r="Q676" i="4" s="1"/>
  <c r="Q678" i="4" a="1"/>
  <c r="Q678" i="4" s="1"/>
  <c r="Q679" i="4" a="1"/>
  <c r="Q679" i="4" s="1"/>
  <c r="Q680" i="4" a="1"/>
  <c r="Q680" i="4" s="1"/>
  <c r="Q684" i="4" a="1"/>
  <c r="Q684" i="4" s="1"/>
  <c r="Q685" i="4" a="1"/>
  <c r="Q685" i="4" s="1"/>
  <c r="Q686" i="4" a="1"/>
  <c r="Q686" i="4" s="1"/>
  <c r="Q687" i="4" a="1"/>
  <c r="Q687" i="4" s="1"/>
  <c r="Q688" i="4" a="1"/>
  <c r="Q688" i="4" s="1"/>
  <c r="Q690" i="4" a="1"/>
  <c r="Q690" i="4" s="1"/>
  <c r="Q692" i="4" a="1"/>
  <c r="Q692" i="4" s="1"/>
  <c r="Q693" i="4" a="1"/>
  <c r="Q693" i="4" s="1"/>
  <c r="Q695" i="4" a="1"/>
  <c r="Q695" i="4" s="1"/>
  <c r="Q697" i="4" a="1"/>
  <c r="Q697" i="4" s="1"/>
  <c r="Q699" i="4" a="1"/>
  <c r="Q699" i="4" s="1"/>
  <c r="Q700" i="4" a="1"/>
  <c r="Q700" i="4" s="1"/>
  <c r="Q701" i="4" a="1"/>
  <c r="Q701" i="4" s="1"/>
  <c r="Q702" i="4" a="1"/>
  <c r="Q702" i="4" s="1"/>
  <c r="Q703" i="4" a="1"/>
  <c r="Q703" i="4" s="1"/>
  <c r="Q704" i="4" a="1"/>
  <c r="Q704" i="4" s="1"/>
  <c r="Q705" i="4" a="1"/>
  <c r="Q705" i="4" s="1"/>
  <c r="Q706" i="4" a="1"/>
  <c r="Q706" i="4" s="1"/>
  <c r="Q708" i="4" a="1"/>
  <c r="Q708" i="4" s="1"/>
  <c r="Q709" i="4" a="1"/>
  <c r="Q709" i="4" s="1"/>
  <c r="Q710" i="4" a="1"/>
  <c r="Q710" i="4" s="1"/>
  <c r="Q712" i="4" a="1"/>
  <c r="Q712" i="4" s="1"/>
  <c r="Q713" i="4" a="1"/>
  <c r="Q713" i="4" s="1"/>
  <c r="Q714" i="4" a="1"/>
  <c r="Q714" i="4" s="1"/>
  <c r="Q715" i="4" a="1"/>
  <c r="Q715" i="4" s="1"/>
  <c r="Q716" i="4" a="1"/>
  <c r="Q716" i="4" s="1"/>
  <c r="Q717" i="4" a="1"/>
  <c r="Q717" i="4" s="1"/>
  <c r="Q718" i="4" a="1"/>
  <c r="Q718" i="4" s="1"/>
  <c r="Q720" i="4" a="1"/>
  <c r="Q720" i="4" s="1"/>
  <c r="Q722" i="4" a="1"/>
  <c r="Q722" i="4" s="1"/>
  <c r="Q724" i="4" a="1"/>
  <c r="Q724" i="4" s="1"/>
  <c r="Q726" i="4" a="1"/>
  <c r="Q726" i="4" s="1"/>
  <c r="Q728" i="4" a="1"/>
  <c r="Q728" i="4" s="1"/>
  <c r="Q730" i="4" a="1"/>
  <c r="Q730" i="4" s="1"/>
  <c r="Q732" i="4" a="1"/>
  <c r="Q732" i="4" s="1"/>
  <c r="Q733" i="4" a="1"/>
  <c r="Q733" i="4" s="1"/>
  <c r="Q734" i="4" a="1"/>
  <c r="Q734" i="4" s="1"/>
  <c r="Q736" i="4" a="1"/>
  <c r="Q736" i="4" s="1"/>
  <c r="Q737" i="4" a="1"/>
  <c r="Q737" i="4" s="1"/>
  <c r="Q739" i="4" a="1"/>
  <c r="Q739" i="4" s="1"/>
  <c r="Q741" i="4" a="1"/>
  <c r="Q741" i="4" s="1"/>
  <c r="Q742" i="4" a="1"/>
  <c r="Q742" i="4" s="1"/>
  <c r="Q743" i="4" a="1"/>
  <c r="Q743" i="4" s="1"/>
  <c r="Q744" i="4" a="1"/>
  <c r="Q744" i="4" s="1"/>
  <c r="Q745" i="4" a="1"/>
  <c r="Q745" i="4" s="1"/>
  <c r="Q746" i="4" a="1"/>
  <c r="Q746" i="4" s="1"/>
  <c r="Q747" i="4" a="1"/>
  <c r="Q747" i="4" s="1"/>
  <c r="Q748" i="4" a="1"/>
  <c r="Q748" i="4" s="1"/>
  <c r="Q749" i="4" a="1"/>
  <c r="Q749" i="4" s="1"/>
  <c r="Q750" i="4" a="1"/>
  <c r="Q750" i="4" s="1"/>
  <c r="Q751" i="4" a="1"/>
  <c r="Q751" i="4" s="1"/>
  <c r="Q752" i="4" a="1"/>
  <c r="Q752" i="4" s="1"/>
  <c r="Q754" i="4" a="1"/>
  <c r="Q754" i="4" s="1"/>
  <c r="Q756" i="4" a="1"/>
  <c r="Q756" i="4" s="1"/>
  <c r="Q757" i="4" a="1"/>
  <c r="Q757" i="4" s="1"/>
  <c r="Q758" i="4" a="1"/>
  <c r="Q758" i="4" s="1"/>
  <c r="Q759" i="4" a="1"/>
  <c r="Q759" i="4" s="1"/>
  <c r="Q760" i="4" a="1"/>
  <c r="Q760" i="4" s="1"/>
  <c r="Q761" i="4" a="1"/>
  <c r="Q761" i="4" s="1"/>
  <c r="Q762" i="4" a="1"/>
  <c r="Q762" i="4" s="1"/>
  <c r="Q764" i="4" a="1"/>
  <c r="Q764" i="4" s="1"/>
  <c r="Q766" i="4" a="1"/>
  <c r="Q766" i="4" s="1"/>
  <c r="Q767" i="4" a="1"/>
  <c r="Q767" i="4" s="1"/>
  <c r="Q768" i="4" a="1"/>
  <c r="Q768" i="4" s="1"/>
  <c r="Q772" i="4" a="1"/>
  <c r="Q772" i="4" s="1"/>
  <c r="Q773" i="4" a="1"/>
  <c r="Q773" i="4" s="1"/>
  <c r="Q774" i="4" a="1"/>
  <c r="Q774" i="4" s="1"/>
  <c r="Q775" i="4" a="1"/>
  <c r="Q775" i="4" s="1"/>
  <c r="Q776" i="4" a="1"/>
  <c r="Q776" i="4" s="1"/>
  <c r="Q778" i="4" a="1"/>
  <c r="Q778" i="4" s="1"/>
  <c r="Q780" i="4" a="1"/>
  <c r="Q780" i="4" s="1"/>
  <c r="Q781" i="4" a="1"/>
  <c r="Q781" i="4" s="1"/>
  <c r="Q783" i="4" a="1"/>
  <c r="Q783" i="4" s="1"/>
  <c r="Q785" i="4" a="1"/>
  <c r="Q785" i="4" s="1"/>
  <c r="Q787" i="4" a="1"/>
  <c r="Q787" i="4" s="1"/>
  <c r="Q788" i="4" a="1"/>
  <c r="Q788" i="4" s="1"/>
  <c r="Q789" i="4" a="1"/>
  <c r="Q789" i="4" s="1"/>
  <c r="Q790" i="4" a="1"/>
  <c r="Q790" i="4" s="1"/>
  <c r="Q791" i="4" a="1"/>
  <c r="Q791" i="4" s="1"/>
  <c r="Q792" i="4" a="1"/>
  <c r="Q792" i="4" s="1"/>
  <c r="Q793" i="4" a="1"/>
  <c r="Q793" i="4" s="1"/>
  <c r="Q794" i="4" a="1"/>
  <c r="Q794" i="4" s="1"/>
  <c r="Q796" i="4" a="1"/>
  <c r="Q796" i="4" s="1"/>
  <c r="Q797" i="4" a="1"/>
  <c r="Q797" i="4" s="1"/>
  <c r="Q798" i="4" a="1"/>
  <c r="Q798" i="4" s="1"/>
  <c r="Q800" i="4" a="1"/>
  <c r="Q800" i="4" s="1"/>
  <c r="Q801" i="4" a="1"/>
  <c r="Q801" i="4" s="1"/>
  <c r="Q802" i="4" a="1"/>
  <c r="Q802" i="4" s="1"/>
  <c r="Q803" i="4" a="1"/>
  <c r="Q803" i="4" s="1"/>
  <c r="Q804" i="4" a="1"/>
  <c r="Q804" i="4" s="1"/>
  <c r="Q805" i="4" a="1"/>
  <c r="Q805" i="4" s="1"/>
  <c r="Q806" i="4" a="1"/>
  <c r="Q806" i="4" s="1"/>
  <c r="Q808" i="4" a="1"/>
  <c r="Q808" i="4" s="1"/>
  <c r="Q810" i="4" a="1"/>
  <c r="Q810" i="4" s="1"/>
  <c r="Q812" i="4" a="1"/>
  <c r="Q812" i="4" s="1"/>
  <c r="Q814" i="4" a="1"/>
  <c r="Q814" i="4" s="1"/>
  <c r="Q816" i="4" a="1"/>
  <c r="Q816" i="4" s="1"/>
  <c r="Q818" i="4" a="1"/>
  <c r="Q818" i="4" s="1"/>
  <c r="Q820" i="4" a="1"/>
  <c r="Q820" i="4" s="1"/>
  <c r="Q821" i="4" a="1"/>
  <c r="Q821" i="4" s="1"/>
  <c r="Q822" i="4" a="1"/>
  <c r="Q822" i="4" s="1"/>
  <c r="Q824" i="4" a="1"/>
  <c r="Q824" i="4" s="1"/>
  <c r="Q825" i="4" a="1"/>
  <c r="Q825" i="4" s="1"/>
  <c r="Q827" i="4" a="1"/>
  <c r="Q827" i="4" s="1"/>
  <c r="Q829" i="4" a="1"/>
  <c r="Q829" i="4" s="1"/>
  <c r="Q830" i="4" a="1"/>
  <c r="Q830" i="4" s="1"/>
  <c r="Q831" i="4" a="1"/>
  <c r="Q831" i="4" s="1"/>
  <c r="Q832" i="4" a="1"/>
  <c r="Q832" i="4" s="1"/>
  <c r="Q833" i="4" a="1"/>
  <c r="Q833" i="4" s="1"/>
  <c r="Q834" i="4" a="1"/>
  <c r="Q834" i="4" s="1"/>
  <c r="Q835" i="4" a="1"/>
  <c r="Q835" i="4" s="1"/>
  <c r="Q836" i="4" a="1"/>
  <c r="Q836" i="4" s="1"/>
  <c r="Q837" i="4" a="1"/>
  <c r="Q837" i="4" s="1"/>
  <c r="Q838" i="4" a="1"/>
  <c r="Q838" i="4" s="1"/>
  <c r="Q839" i="4" a="1"/>
  <c r="Q839" i="4" s="1"/>
  <c r="Q840" i="4" a="1"/>
  <c r="Q840" i="4" s="1"/>
  <c r="Q842" i="4" a="1"/>
  <c r="Q842" i="4" s="1"/>
  <c r="Q844" i="4" a="1"/>
  <c r="Q844" i="4" s="1"/>
  <c r="Q845" i="4" a="1"/>
  <c r="Q845" i="4" s="1"/>
  <c r="Q846" i="4" a="1"/>
  <c r="Q846" i="4" s="1"/>
  <c r="Q847" i="4" a="1"/>
  <c r="Q847" i="4" s="1"/>
  <c r="Q848" i="4" a="1"/>
  <c r="Q848" i="4" s="1"/>
  <c r="Q849" i="4" a="1"/>
  <c r="Q849" i="4" s="1"/>
  <c r="Q850" i="4" a="1"/>
  <c r="Q850" i="4" s="1"/>
  <c r="Q852" i="4" a="1"/>
  <c r="Q852" i="4" s="1"/>
  <c r="Q854" i="4" a="1"/>
  <c r="Q854" i="4" s="1"/>
  <c r="Q856" i="4" a="1"/>
  <c r="Q856" i="4" s="1"/>
  <c r="Q860" i="4" a="1"/>
  <c r="Q860" i="4" s="1"/>
  <c r="Q861" i="4" a="1"/>
  <c r="Q861" i="4" s="1"/>
  <c r="Q862" i="4" a="1"/>
  <c r="Q862" i="4" s="1"/>
  <c r="Q863" i="4" a="1"/>
  <c r="Q863" i="4" s="1"/>
  <c r="Q864" i="4" a="1"/>
  <c r="Q864" i="4" s="1"/>
  <c r="Q865" i="4" a="1"/>
  <c r="Q865" i="4" s="1"/>
  <c r="Q866" i="4" a="1"/>
  <c r="Q866" i="4" s="1"/>
  <c r="Q868" i="4" a="1"/>
  <c r="Q868" i="4" s="1"/>
  <c r="Q869" i="4" a="1"/>
  <c r="Q869" i="4" s="1"/>
  <c r="Q871" i="4" a="1"/>
  <c r="Q871" i="4" s="1"/>
  <c r="Q873" i="4" a="1"/>
  <c r="Q873" i="4" s="1"/>
  <c r="Q875" i="4" a="1"/>
  <c r="Q875" i="4" s="1"/>
  <c r="Q876" i="4" a="1"/>
  <c r="Q876" i="4" s="1"/>
  <c r="Q877" i="4" a="1"/>
  <c r="Q877" i="4" s="1"/>
  <c r="Q878" i="4" a="1"/>
  <c r="Q878" i="4" s="1"/>
  <c r="Q879" i="4" a="1"/>
  <c r="Q879" i="4" s="1"/>
  <c r="Q880" i="4" a="1"/>
  <c r="Q880" i="4" s="1"/>
  <c r="Q881" i="4" a="1"/>
  <c r="Q881" i="4" s="1"/>
  <c r="Q882" i="4" a="1"/>
  <c r="Q882" i="4" s="1"/>
  <c r="Q884" i="4" a="1"/>
  <c r="Q884" i="4" s="1"/>
  <c r="Q885" i="4" a="1"/>
  <c r="Q885" i="4" s="1"/>
  <c r="Q886" i="4" a="1"/>
  <c r="Q886" i="4" s="1"/>
  <c r="Q888" i="4" a="1"/>
  <c r="Q888" i="4" s="1"/>
  <c r="Q889" i="4" a="1"/>
  <c r="Q889" i="4" s="1"/>
  <c r="Q890" i="4" a="1"/>
  <c r="Q890" i="4" s="1"/>
  <c r="Q891" i="4" a="1"/>
  <c r="Q891" i="4" s="1"/>
  <c r="Q892" i="4" a="1"/>
  <c r="Q892" i="4" s="1"/>
  <c r="Q893" i="4" a="1"/>
  <c r="Q893" i="4" s="1"/>
  <c r="Q894" i="4" a="1"/>
  <c r="Q894" i="4" s="1"/>
  <c r="Q896" i="4" a="1"/>
  <c r="Q896" i="4" s="1"/>
  <c r="Q898" i="4" a="1"/>
  <c r="Q898" i="4" s="1"/>
  <c r="Q900" i="4" a="1"/>
  <c r="Q900" i="4" s="1"/>
  <c r="Q902" i="4" a="1"/>
  <c r="Q902" i="4" s="1"/>
  <c r="Q904" i="4" a="1"/>
  <c r="Q904" i="4" s="1"/>
  <c r="Q906" i="4" a="1"/>
  <c r="Q906" i="4" s="1"/>
  <c r="Q908" i="4" a="1"/>
  <c r="Q908" i="4" s="1"/>
  <c r="Q909" i="4" a="1"/>
  <c r="Q909" i="4" s="1"/>
  <c r="Q910" i="4" a="1"/>
  <c r="Q910" i="4" s="1"/>
  <c r="Q912" i="4" a="1"/>
  <c r="Q912" i="4" s="1"/>
  <c r="Q913" i="4" a="1"/>
  <c r="Q913" i="4" s="1"/>
  <c r="Q915" i="4" a="1"/>
  <c r="Q915" i="4" s="1"/>
  <c r="Q917" i="4" a="1"/>
  <c r="Q917" i="4" s="1"/>
  <c r="Q918" i="4" a="1"/>
  <c r="Q918" i="4" s="1"/>
  <c r="Q919" i="4" a="1"/>
  <c r="Q919" i="4" s="1"/>
  <c r="Q920" i="4" a="1"/>
  <c r="Q920" i="4" s="1"/>
  <c r="Q921" i="4" a="1"/>
  <c r="Q921" i="4" s="1"/>
  <c r="Q922" i="4" a="1"/>
  <c r="Q922" i="4" s="1"/>
  <c r="Q923" i="4" a="1"/>
  <c r="Q923" i="4" s="1"/>
  <c r="Q924" i="4" a="1"/>
  <c r="Q924" i="4" s="1"/>
  <c r="Q925" i="4" a="1"/>
  <c r="Q925" i="4" s="1"/>
  <c r="Q926" i="4" a="1"/>
  <c r="Q926" i="4" s="1"/>
  <c r="Q927" i="4" a="1"/>
  <c r="Q927" i="4" s="1"/>
  <c r="Q928" i="4" a="1"/>
  <c r="Q928" i="4" s="1"/>
  <c r="Q930" i="4" a="1"/>
  <c r="Q930" i="4" s="1"/>
  <c r="Q932" i="4" a="1"/>
  <c r="Q932" i="4" s="1"/>
  <c r="Q933" i="4" a="1"/>
  <c r="Q933" i="4" s="1"/>
  <c r="Q934" i="4" a="1"/>
  <c r="Q934" i="4" s="1"/>
  <c r="Q935" i="4" a="1"/>
  <c r="Q935" i="4" s="1"/>
  <c r="Q936" i="4" a="1"/>
  <c r="Q936" i="4" s="1"/>
  <c r="Q937" i="4" a="1"/>
  <c r="Q937" i="4" s="1"/>
  <c r="Q938" i="4" a="1"/>
  <c r="Q938" i="4" s="1"/>
  <c r="Q940" i="4" a="1"/>
  <c r="Q940" i="4" s="1"/>
  <c r="Q942" i="4" a="1"/>
  <c r="Q942" i="4" s="1"/>
  <c r="Q943" i="4" a="1"/>
  <c r="Q943" i="4" s="1"/>
  <c r="Q944" i="4" a="1"/>
  <c r="Q944" i="4" s="1"/>
  <c r="Q948" i="4" a="1"/>
  <c r="Q948" i="4" s="1"/>
  <c r="Q949" i="4" a="1"/>
  <c r="Q949" i="4" s="1"/>
  <c r="Q950" i="4" a="1"/>
  <c r="Q950" i="4" s="1"/>
  <c r="Q951" i="4" a="1"/>
  <c r="Q951" i="4" s="1"/>
  <c r="Q952" i="4" a="1"/>
  <c r="Q952" i="4" s="1"/>
  <c r="Q954" i="4" a="1"/>
  <c r="Q954" i="4" s="1"/>
  <c r="Q956" i="4" a="1"/>
  <c r="Q956" i="4" s="1"/>
  <c r="Q957" i="4" a="1"/>
  <c r="Q957" i="4" s="1"/>
  <c r="Q958" i="4" a="1"/>
  <c r="Q958" i="4" s="1"/>
  <c r="Q959" i="4" a="1"/>
  <c r="Q959" i="4" s="1"/>
  <c r="Q961" i="4" a="1"/>
  <c r="Q961" i="4" s="1"/>
  <c r="Q963" i="4" a="1"/>
  <c r="Q963" i="4" s="1"/>
  <c r="Q964" i="4" a="1"/>
  <c r="Q964" i="4" s="1"/>
  <c r="Q965" i="4" a="1"/>
  <c r="Q965" i="4" s="1"/>
  <c r="Q966" i="4" a="1"/>
  <c r="Q966" i="4" s="1"/>
  <c r="Q967" i="4" a="1"/>
  <c r="Q967" i="4" s="1"/>
  <c r="Q968" i="4" a="1"/>
  <c r="Q968" i="4" s="1"/>
  <c r="Q969" i="4" a="1"/>
  <c r="Q969" i="4" s="1"/>
  <c r="Q970" i="4" a="1"/>
  <c r="Q970" i="4" s="1"/>
  <c r="Q972" i="4" a="1"/>
  <c r="Q972" i="4" s="1"/>
  <c r="Q973" i="4" a="1"/>
  <c r="Q973" i="4" s="1"/>
  <c r="Q974" i="4" a="1"/>
  <c r="Q974" i="4" s="1"/>
  <c r="Q976" i="4" a="1"/>
  <c r="Q976" i="4" s="1"/>
  <c r="Q977" i="4" a="1"/>
  <c r="Q977" i="4" s="1"/>
  <c r="Q978" i="4" a="1"/>
  <c r="Q978" i="4" s="1"/>
  <c r="Q979" i="4" a="1"/>
  <c r="Q979" i="4" s="1"/>
  <c r="Q980" i="4" a="1"/>
  <c r="Q980" i="4" s="1"/>
  <c r="Q981" i="4" a="1"/>
  <c r="Q981" i="4" s="1"/>
  <c r="Q982" i="4" a="1"/>
  <c r="Q982" i="4" s="1"/>
  <c r="Q984" i="4" a="1"/>
  <c r="Q984" i="4" s="1"/>
  <c r="Q986" i="4" a="1"/>
  <c r="Q986" i="4" s="1"/>
  <c r="Q987" i="4" a="1"/>
  <c r="Q987" i="4" s="1"/>
  <c r="Q988" i="4" a="1"/>
  <c r="Q988" i="4" s="1"/>
  <c r="Q990" i="4" a="1"/>
  <c r="Q990" i="4" s="1"/>
  <c r="Q992" i="4" a="1"/>
  <c r="Q992" i="4" s="1"/>
  <c r="Q994" i="4" a="1"/>
  <c r="Q994" i="4" s="1"/>
  <c r="Q996" i="4" a="1"/>
  <c r="Q996" i="4" s="1"/>
  <c r="Q997" i="4" a="1"/>
  <c r="Q997" i="4" s="1"/>
  <c r="Q998" i="4" a="1"/>
  <c r="Q998" i="4" s="1"/>
  <c r="Q1000" i="4" a="1"/>
  <c r="Q1000" i="4" s="1"/>
  <c r="Q1001" i="4" a="1"/>
  <c r="Q1001" i="4" s="1"/>
  <c r="Q1003" i="4" a="1"/>
  <c r="Q1003" i="4" s="1"/>
  <c r="Q1005" i="4" a="1"/>
  <c r="Q1005" i="4" s="1"/>
  <c r="Q1006" i="4" a="1"/>
  <c r="Q1006" i="4" s="1"/>
  <c r="Q1007" i="4" a="1"/>
  <c r="Q1007" i="4" s="1"/>
  <c r="Q1008" i="4" a="1"/>
  <c r="Q1008" i="4" s="1"/>
  <c r="Q1009" i="4" a="1"/>
  <c r="Q1009" i="4" s="1"/>
  <c r="Q1010" i="4" a="1"/>
  <c r="Q1010" i="4" s="1"/>
  <c r="Q1019" i="4" a="1"/>
  <c r="Q1019" i="4" s="1"/>
  <c r="Q1021" i="4" a="1"/>
  <c r="Q1021" i="4" s="1"/>
  <c r="Q1023" i="4" a="1"/>
  <c r="Q1023" i="4" s="1"/>
  <c r="Q1025" i="4" a="1"/>
  <c r="Q1025" i="4" s="1"/>
  <c r="Q1029" i="4" a="1"/>
  <c r="Q1029" i="4" s="1"/>
  <c r="Q1030" i="4" a="1"/>
  <c r="Q1030" i="4" s="1"/>
  <c r="Q1037" i="4" a="1"/>
  <c r="Q1037" i="4" s="1"/>
  <c r="Q1038" i="4" a="1"/>
  <c r="Q1038" i="4" s="1"/>
  <c r="Q1045" i="4" a="1"/>
  <c r="Q1045" i="4" s="1"/>
  <c r="Q1053" i="4" a="1"/>
  <c r="Q1053" i="4" s="1"/>
  <c r="Q1061" i="4" a="1"/>
  <c r="Q1061" i="4" s="1"/>
  <c r="Q1062" i="4" a="1"/>
  <c r="Q1062" i="4" s="1"/>
  <c r="Q1066" i="4" a="1"/>
  <c r="Q1066" i="4" s="1"/>
  <c r="Q2" i="4" a="1"/>
  <c r="Q2" i="4" s="1"/>
  <c r="F7" i="2"/>
  <c r="Q784" i="4" s="1" a="1"/>
  <c r="Q784" i="4" s="1"/>
  <c r="E6" i="2"/>
  <c r="Q447" i="5" s="1" a="1"/>
  <c r="Q447" i="5" s="1"/>
  <c r="E7" i="2"/>
  <c r="Q145" i="1" s="1" a="1"/>
  <c r="Q145" i="1" s="1"/>
  <c r="W145" i="1" s="1"/>
  <c r="X145" i="1" s="1"/>
  <c r="E8" i="2"/>
  <c r="D6" i="2"/>
  <c r="Q377" i="4" s="1" a="1"/>
  <c r="Q377" i="4" s="1"/>
  <c r="D7" i="2"/>
  <c r="Q177" i="1" s="1" a="1"/>
  <c r="Q177" i="1" s="1"/>
  <c r="W177" i="1" s="1"/>
  <c r="X177" i="1" s="1"/>
  <c r="B6" i="2"/>
  <c r="Q718" i="5" s="1" a="1"/>
  <c r="Q718" i="5" s="1"/>
  <c r="B7" i="2"/>
  <c r="Q601" i="1" s="1" a="1"/>
  <c r="Q601" i="1" s="1"/>
  <c r="W601" i="1" s="1"/>
  <c r="X601" i="1" s="1"/>
  <c r="L3" i="5"/>
  <c r="L4" i="5"/>
  <c r="L5" i="5"/>
  <c r="L6" i="5"/>
  <c r="L7" i="5"/>
  <c r="M7" i="5" s="1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M138" i="5" s="1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M226" i="5" s="1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N524" i="5" s="1"/>
  <c r="L525" i="5"/>
  <c r="L526" i="5"/>
  <c r="L527" i="5"/>
  <c r="L528" i="5"/>
  <c r="N528" i="5" s="1"/>
  <c r="L529" i="5"/>
  <c r="N529" i="5" s="1"/>
  <c r="L530" i="5"/>
  <c r="N530" i="5" s="1"/>
  <c r="L531" i="5"/>
  <c r="L532" i="5"/>
  <c r="N532" i="5" s="1"/>
  <c r="L533" i="5"/>
  <c r="N533" i="5" s="1"/>
  <c r="L534" i="5"/>
  <c r="L535" i="5"/>
  <c r="L536" i="5"/>
  <c r="N536" i="5" s="1"/>
  <c r="L537" i="5"/>
  <c r="N537" i="5" s="1"/>
  <c r="L538" i="5"/>
  <c r="N538" i="5" s="1"/>
  <c r="L539" i="5"/>
  <c r="L540" i="5"/>
  <c r="N540" i="5" s="1"/>
  <c r="L541" i="5"/>
  <c r="N541" i="5" s="1"/>
  <c r="L542" i="5"/>
  <c r="L543" i="5"/>
  <c r="L544" i="5"/>
  <c r="N544" i="5" s="1"/>
  <c r="L545" i="5"/>
  <c r="N545" i="5" s="1"/>
  <c r="L546" i="5"/>
  <c r="N546" i="5" s="1"/>
  <c r="L547" i="5"/>
  <c r="N547" i="5" s="1"/>
  <c r="L548" i="5"/>
  <c r="N548" i="5" s="1"/>
  <c r="L549" i="5"/>
  <c r="N549" i="5" s="1"/>
  <c r="L550" i="5"/>
  <c r="N550" i="5" s="1"/>
  <c r="L551" i="5"/>
  <c r="N551" i="5" s="1"/>
  <c r="L552" i="5"/>
  <c r="N552" i="5" s="1"/>
  <c r="L553" i="5"/>
  <c r="N553" i="5" s="1"/>
  <c r="L554" i="5"/>
  <c r="N554" i="5" s="1"/>
  <c r="L555" i="5"/>
  <c r="N555" i="5" s="1"/>
  <c r="L556" i="5"/>
  <c r="N556" i="5" s="1"/>
  <c r="L557" i="5"/>
  <c r="N557" i="5" s="1"/>
  <c r="L558" i="5"/>
  <c r="N558" i="5" s="1"/>
  <c r="L559" i="5"/>
  <c r="N559" i="5" s="1"/>
  <c r="L560" i="5"/>
  <c r="N560" i="5" s="1"/>
  <c r="L561" i="5"/>
  <c r="N561" i="5" s="1"/>
  <c r="L562" i="5"/>
  <c r="N562" i="5" s="1"/>
  <c r="L563" i="5"/>
  <c r="N563" i="5" s="1"/>
  <c r="L564" i="5"/>
  <c r="N564" i="5" s="1"/>
  <c r="L565" i="5"/>
  <c r="N565" i="5" s="1"/>
  <c r="L566" i="5"/>
  <c r="N566" i="5" s="1"/>
  <c r="L567" i="5"/>
  <c r="N567" i="5" s="1"/>
  <c r="L568" i="5"/>
  <c r="N568" i="5" s="1"/>
  <c r="L569" i="5"/>
  <c r="N569" i="5" s="1"/>
  <c r="L570" i="5"/>
  <c r="N570" i="5" s="1"/>
  <c r="L571" i="5"/>
  <c r="N571" i="5" s="1"/>
  <c r="L572" i="5"/>
  <c r="N572" i="5" s="1"/>
  <c r="L573" i="5"/>
  <c r="N573" i="5" s="1"/>
  <c r="L574" i="5"/>
  <c r="N574" i="5" s="1"/>
  <c r="L575" i="5"/>
  <c r="N575" i="5" s="1"/>
  <c r="L576" i="5"/>
  <c r="N576" i="5" s="1"/>
  <c r="L577" i="5"/>
  <c r="N577" i="5" s="1"/>
  <c r="L578" i="5"/>
  <c r="N578" i="5" s="1"/>
  <c r="L579" i="5"/>
  <c r="N579" i="5" s="1"/>
  <c r="L580" i="5"/>
  <c r="N580" i="5" s="1"/>
  <c r="L581" i="5"/>
  <c r="N581" i="5" s="1"/>
  <c r="L582" i="5"/>
  <c r="N582" i="5" s="1"/>
  <c r="L583" i="5"/>
  <c r="N583" i="5" s="1"/>
  <c r="L584" i="5"/>
  <c r="N584" i="5" s="1"/>
  <c r="L585" i="5"/>
  <c r="N585" i="5" s="1"/>
  <c r="L586" i="5"/>
  <c r="N586" i="5" s="1"/>
  <c r="L587" i="5"/>
  <c r="N587" i="5" s="1"/>
  <c r="L588" i="5"/>
  <c r="N588" i="5" s="1"/>
  <c r="L589" i="5"/>
  <c r="N589" i="5" s="1"/>
  <c r="L590" i="5"/>
  <c r="N590" i="5" s="1"/>
  <c r="L591" i="5"/>
  <c r="N591" i="5" s="1"/>
  <c r="L592" i="5"/>
  <c r="N592" i="5" s="1"/>
  <c r="L593" i="5"/>
  <c r="N593" i="5" s="1"/>
  <c r="L594" i="5"/>
  <c r="N594" i="5" s="1"/>
  <c r="L595" i="5"/>
  <c r="N595" i="5" s="1"/>
  <c r="L596" i="5"/>
  <c r="N596" i="5" s="1"/>
  <c r="L597" i="5"/>
  <c r="N597" i="5" s="1"/>
  <c r="L598" i="5"/>
  <c r="N598" i="5" s="1"/>
  <c r="L599" i="5"/>
  <c r="N599" i="5" s="1"/>
  <c r="L600" i="5"/>
  <c r="N600" i="5" s="1"/>
  <c r="L601" i="5"/>
  <c r="N601" i="5" s="1"/>
  <c r="L602" i="5"/>
  <c r="N602" i="5" s="1"/>
  <c r="L603" i="5"/>
  <c r="N603" i="5" s="1"/>
  <c r="L604" i="5"/>
  <c r="N604" i="5" s="1"/>
  <c r="L605" i="5"/>
  <c r="N605" i="5" s="1"/>
  <c r="L606" i="5"/>
  <c r="N606" i="5" s="1"/>
  <c r="L607" i="5"/>
  <c r="N607" i="5" s="1"/>
  <c r="L608" i="5"/>
  <c r="N608" i="5" s="1"/>
  <c r="L609" i="5"/>
  <c r="N609" i="5" s="1"/>
  <c r="L610" i="5"/>
  <c r="N610" i="5" s="1"/>
  <c r="L611" i="5"/>
  <c r="N611" i="5" s="1"/>
  <c r="L612" i="5"/>
  <c r="N612" i="5" s="1"/>
  <c r="L613" i="5"/>
  <c r="N613" i="5" s="1"/>
  <c r="L614" i="5"/>
  <c r="N614" i="5" s="1"/>
  <c r="L615" i="5"/>
  <c r="N615" i="5" s="1"/>
  <c r="L616" i="5"/>
  <c r="N616" i="5" s="1"/>
  <c r="L617" i="5"/>
  <c r="N617" i="5" s="1"/>
  <c r="L618" i="5"/>
  <c r="N618" i="5" s="1"/>
  <c r="L619" i="5"/>
  <c r="N619" i="5" s="1"/>
  <c r="L620" i="5"/>
  <c r="N620" i="5" s="1"/>
  <c r="L621" i="5"/>
  <c r="N621" i="5" s="1"/>
  <c r="L622" i="5"/>
  <c r="N622" i="5" s="1"/>
  <c r="L623" i="5"/>
  <c r="N623" i="5" s="1"/>
  <c r="L624" i="5"/>
  <c r="N624" i="5" s="1"/>
  <c r="L625" i="5"/>
  <c r="N625" i="5" s="1"/>
  <c r="L626" i="5"/>
  <c r="N626" i="5" s="1"/>
  <c r="L627" i="5"/>
  <c r="N627" i="5" s="1"/>
  <c r="L628" i="5"/>
  <c r="N628" i="5" s="1"/>
  <c r="L629" i="5"/>
  <c r="N629" i="5" s="1"/>
  <c r="L630" i="5"/>
  <c r="N630" i="5" s="1"/>
  <c r="L631" i="5"/>
  <c r="N631" i="5" s="1"/>
  <c r="L632" i="5"/>
  <c r="N632" i="5" s="1"/>
  <c r="L633" i="5"/>
  <c r="N633" i="5" s="1"/>
  <c r="L634" i="5"/>
  <c r="N634" i="5" s="1"/>
  <c r="L635" i="5"/>
  <c r="N635" i="5" s="1"/>
  <c r="L636" i="5"/>
  <c r="N636" i="5" s="1"/>
  <c r="L637" i="5"/>
  <c r="N637" i="5" s="1"/>
  <c r="L638" i="5"/>
  <c r="N638" i="5" s="1"/>
  <c r="L639" i="5"/>
  <c r="N639" i="5" s="1"/>
  <c r="L640" i="5"/>
  <c r="N640" i="5" s="1"/>
  <c r="L641" i="5"/>
  <c r="N641" i="5" s="1"/>
  <c r="L642" i="5"/>
  <c r="N642" i="5" s="1"/>
  <c r="L643" i="5"/>
  <c r="N643" i="5" s="1"/>
  <c r="L644" i="5"/>
  <c r="N644" i="5" s="1"/>
  <c r="L645" i="5"/>
  <c r="N645" i="5" s="1"/>
  <c r="L646" i="5"/>
  <c r="N646" i="5" s="1"/>
  <c r="L647" i="5"/>
  <c r="N647" i="5" s="1"/>
  <c r="L648" i="5"/>
  <c r="N648" i="5" s="1"/>
  <c r="L649" i="5"/>
  <c r="N649" i="5" s="1"/>
  <c r="L650" i="5"/>
  <c r="N650" i="5" s="1"/>
  <c r="L651" i="5"/>
  <c r="N651" i="5" s="1"/>
  <c r="L652" i="5"/>
  <c r="N652" i="5" s="1"/>
  <c r="L653" i="5"/>
  <c r="N653" i="5" s="1"/>
  <c r="L654" i="5"/>
  <c r="N654" i="5" s="1"/>
  <c r="L655" i="5"/>
  <c r="N655" i="5" s="1"/>
  <c r="L656" i="5"/>
  <c r="N656" i="5" s="1"/>
  <c r="L657" i="5"/>
  <c r="N657" i="5" s="1"/>
  <c r="L658" i="5"/>
  <c r="N658" i="5" s="1"/>
  <c r="L659" i="5"/>
  <c r="N659" i="5" s="1"/>
  <c r="L660" i="5"/>
  <c r="N660" i="5" s="1"/>
  <c r="L661" i="5"/>
  <c r="N661" i="5" s="1"/>
  <c r="L662" i="5"/>
  <c r="N662" i="5" s="1"/>
  <c r="L663" i="5"/>
  <c r="N663" i="5" s="1"/>
  <c r="L664" i="5"/>
  <c r="N664" i="5" s="1"/>
  <c r="L665" i="5"/>
  <c r="N665" i="5" s="1"/>
  <c r="L666" i="5"/>
  <c r="N666" i="5" s="1"/>
  <c r="L667" i="5"/>
  <c r="N667" i="5" s="1"/>
  <c r="L668" i="5"/>
  <c r="N668" i="5" s="1"/>
  <c r="L669" i="5"/>
  <c r="N669" i="5" s="1"/>
  <c r="L670" i="5"/>
  <c r="N670" i="5" s="1"/>
  <c r="L671" i="5"/>
  <c r="N671" i="5" s="1"/>
  <c r="L672" i="5"/>
  <c r="N672" i="5" s="1"/>
  <c r="L673" i="5"/>
  <c r="N673" i="5" s="1"/>
  <c r="L674" i="5"/>
  <c r="N674" i="5" s="1"/>
  <c r="L675" i="5"/>
  <c r="N675" i="5" s="1"/>
  <c r="L676" i="5"/>
  <c r="N676" i="5" s="1"/>
  <c r="L677" i="5"/>
  <c r="N677" i="5" s="1"/>
  <c r="L678" i="5"/>
  <c r="N678" i="5" s="1"/>
  <c r="L679" i="5"/>
  <c r="N679" i="5" s="1"/>
  <c r="L680" i="5"/>
  <c r="N680" i="5" s="1"/>
  <c r="L681" i="5"/>
  <c r="N681" i="5" s="1"/>
  <c r="L682" i="5"/>
  <c r="N682" i="5" s="1"/>
  <c r="L683" i="5"/>
  <c r="N683" i="5" s="1"/>
  <c r="L684" i="5"/>
  <c r="N684" i="5" s="1"/>
  <c r="L685" i="5"/>
  <c r="N685" i="5" s="1"/>
  <c r="L686" i="5"/>
  <c r="N686" i="5" s="1"/>
  <c r="L687" i="5"/>
  <c r="N687" i="5" s="1"/>
  <c r="L688" i="5"/>
  <c r="N688" i="5" s="1"/>
  <c r="L689" i="5"/>
  <c r="N689" i="5" s="1"/>
  <c r="L690" i="5"/>
  <c r="N690" i="5" s="1"/>
  <c r="L691" i="5"/>
  <c r="N691" i="5" s="1"/>
  <c r="L692" i="5"/>
  <c r="N692" i="5" s="1"/>
  <c r="L693" i="5"/>
  <c r="N693" i="5" s="1"/>
  <c r="L694" i="5"/>
  <c r="N694" i="5" s="1"/>
  <c r="L695" i="5"/>
  <c r="N695" i="5" s="1"/>
  <c r="L696" i="5"/>
  <c r="N696" i="5" s="1"/>
  <c r="L697" i="5"/>
  <c r="N697" i="5" s="1"/>
  <c r="L698" i="5"/>
  <c r="N698" i="5" s="1"/>
  <c r="L699" i="5"/>
  <c r="N699" i="5" s="1"/>
  <c r="L700" i="5"/>
  <c r="N700" i="5" s="1"/>
  <c r="L701" i="5"/>
  <c r="N701" i="5" s="1"/>
  <c r="L702" i="5"/>
  <c r="N702" i="5" s="1"/>
  <c r="L703" i="5"/>
  <c r="N703" i="5" s="1"/>
  <c r="L704" i="5"/>
  <c r="N704" i="5" s="1"/>
  <c r="L705" i="5"/>
  <c r="N705" i="5" s="1"/>
  <c r="L706" i="5"/>
  <c r="N706" i="5" s="1"/>
  <c r="L707" i="5"/>
  <c r="N707" i="5" s="1"/>
  <c r="L708" i="5"/>
  <c r="N708" i="5" s="1"/>
  <c r="L709" i="5"/>
  <c r="N709" i="5" s="1"/>
  <c r="L710" i="5"/>
  <c r="N710" i="5" s="1"/>
  <c r="L711" i="5"/>
  <c r="N711" i="5" s="1"/>
  <c r="L712" i="5"/>
  <c r="N712" i="5" s="1"/>
  <c r="L713" i="5"/>
  <c r="N713" i="5" s="1"/>
  <c r="L714" i="5"/>
  <c r="N714" i="5" s="1"/>
  <c r="L715" i="5"/>
  <c r="N715" i="5" s="1"/>
  <c r="L716" i="5"/>
  <c r="N716" i="5" s="1"/>
  <c r="L717" i="5"/>
  <c r="N717" i="5" s="1"/>
  <c r="L718" i="5"/>
  <c r="N718" i="5" s="1"/>
  <c r="L719" i="5"/>
  <c r="N719" i="5" s="1"/>
  <c r="L720" i="5"/>
  <c r="N720" i="5" s="1"/>
  <c r="L721" i="5"/>
  <c r="N721" i="5" s="1"/>
  <c r="L722" i="5"/>
  <c r="N722" i="5" s="1"/>
  <c r="L723" i="5"/>
  <c r="N723" i="5" s="1"/>
  <c r="L724" i="5"/>
  <c r="N724" i="5" s="1"/>
  <c r="L725" i="5"/>
  <c r="N725" i="5" s="1"/>
  <c r="L726" i="5"/>
  <c r="N726" i="5" s="1"/>
  <c r="L727" i="5"/>
  <c r="N727" i="5" s="1"/>
  <c r="L728" i="5"/>
  <c r="N728" i="5" s="1"/>
  <c r="L729" i="5"/>
  <c r="N729" i="5" s="1"/>
  <c r="L730" i="5"/>
  <c r="N730" i="5" s="1"/>
  <c r="L731" i="5"/>
  <c r="N731" i="5" s="1"/>
  <c r="L732" i="5"/>
  <c r="N732" i="5" s="1"/>
  <c r="L733" i="5"/>
  <c r="N733" i="5" s="1"/>
  <c r="L734" i="5"/>
  <c r="N734" i="5" s="1"/>
  <c r="L735" i="5"/>
  <c r="N735" i="5" s="1"/>
  <c r="L736" i="5"/>
  <c r="N736" i="5" s="1"/>
  <c r="L737" i="5"/>
  <c r="N737" i="5" s="1"/>
  <c r="L738" i="5"/>
  <c r="N738" i="5" s="1"/>
  <c r="L739" i="5"/>
  <c r="N739" i="5" s="1"/>
  <c r="L740" i="5"/>
  <c r="N740" i="5" s="1"/>
  <c r="L741" i="5"/>
  <c r="N741" i="5" s="1"/>
  <c r="L742" i="5"/>
  <c r="N742" i="5" s="1"/>
  <c r="L743" i="5"/>
  <c r="N743" i="5" s="1"/>
  <c r="L744" i="5"/>
  <c r="N744" i="5" s="1"/>
  <c r="L745" i="5"/>
  <c r="N745" i="5" s="1"/>
  <c r="L746" i="5"/>
  <c r="N746" i="5" s="1"/>
  <c r="L747" i="5"/>
  <c r="N747" i="5" s="1"/>
  <c r="L748" i="5"/>
  <c r="N748" i="5" s="1"/>
  <c r="L749" i="5"/>
  <c r="N749" i="5" s="1"/>
  <c r="L750" i="5"/>
  <c r="N750" i="5" s="1"/>
  <c r="L751" i="5"/>
  <c r="N751" i="5" s="1"/>
  <c r="L752" i="5"/>
  <c r="N752" i="5" s="1"/>
  <c r="L753" i="5"/>
  <c r="N753" i="5" s="1"/>
  <c r="L754" i="5"/>
  <c r="N754" i="5" s="1"/>
  <c r="L755" i="5"/>
  <c r="N755" i="5" s="1"/>
  <c r="L756" i="5"/>
  <c r="N756" i="5" s="1"/>
  <c r="L757" i="5"/>
  <c r="N757" i="5" s="1"/>
  <c r="L758" i="5"/>
  <c r="N758" i="5" s="1"/>
  <c r="L759" i="5"/>
  <c r="N759" i="5" s="1"/>
  <c r="L760" i="5"/>
  <c r="N760" i="5" s="1"/>
  <c r="L761" i="5"/>
  <c r="N761" i="5" s="1"/>
  <c r="L762" i="5"/>
  <c r="N762" i="5" s="1"/>
  <c r="L763" i="5"/>
  <c r="N763" i="5" s="1"/>
  <c r="L764" i="5"/>
  <c r="N764" i="5" s="1"/>
  <c r="L765" i="5"/>
  <c r="N765" i="5" s="1"/>
  <c r="L766" i="5"/>
  <c r="N766" i="5" s="1"/>
  <c r="L767" i="5"/>
  <c r="N767" i="5" s="1"/>
  <c r="L768" i="5"/>
  <c r="N768" i="5" s="1"/>
  <c r="L769" i="5"/>
  <c r="N769" i="5" s="1"/>
  <c r="L770" i="5"/>
  <c r="N770" i="5" s="1"/>
  <c r="L771" i="5"/>
  <c r="N771" i="5" s="1"/>
  <c r="L772" i="5"/>
  <c r="N772" i="5" s="1"/>
  <c r="L773" i="5"/>
  <c r="N773" i="5" s="1"/>
  <c r="L774" i="5"/>
  <c r="N774" i="5" s="1"/>
  <c r="L775" i="5"/>
  <c r="N775" i="5" s="1"/>
  <c r="L776" i="5"/>
  <c r="N776" i="5" s="1"/>
  <c r="L777" i="5"/>
  <c r="N777" i="5" s="1"/>
  <c r="L778" i="5"/>
  <c r="N778" i="5" s="1"/>
  <c r="L779" i="5"/>
  <c r="N779" i="5" s="1"/>
  <c r="L780" i="5"/>
  <c r="N780" i="5" s="1"/>
  <c r="L781" i="5"/>
  <c r="N781" i="5" s="1"/>
  <c r="L782" i="5"/>
  <c r="N782" i="5" s="1"/>
  <c r="L783" i="5"/>
  <c r="N783" i="5" s="1"/>
  <c r="L784" i="5"/>
  <c r="N784" i="5" s="1"/>
  <c r="L785" i="5"/>
  <c r="N785" i="5" s="1"/>
  <c r="L786" i="5"/>
  <c r="N786" i="5" s="1"/>
  <c r="L787" i="5"/>
  <c r="N787" i="5" s="1"/>
  <c r="L788" i="5"/>
  <c r="N788" i="5" s="1"/>
  <c r="L789" i="5"/>
  <c r="N789" i="5" s="1"/>
  <c r="L790" i="5"/>
  <c r="N790" i="5" s="1"/>
  <c r="L791" i="5"/>
  <c r="N791" i="5" s="1"/>
  <c r="L792" i="5"/>
  <c r="N792" i="5" s="1"/>
  <c r="L793" i="5"/>
  <c r="N793" i="5" s="1"/>
  <c r="L794" i="5"/>
  <c r="N794" i="5" s="1"/>
  <c r="L795" i="5"/>
  <c r="N795" i="5" s="1"/>
  <c r="L796" i="5"/>
  <c r="N796" i="5" s="1"/>
  <c r="L797" i="5"/>
  <c r="N797" i="5" s="1"/>
  <c r="L798" i="5"/>
  <c r="N798" i="5" s="1"/>
  <c r="L799" i="5"/>
  <c r="N799" i="5" s="1"/>
  <c r="L800" i="5"/>
  <c r="N800" i="5" s="1"/>
  <c r="L801" i="5"/>
  <c r="N801" i="5" s="1"/>
  <c r="L802" i="5"/>
  <c r="N802" i="5" s="1"/>
  <c r="L803" i="5"/>
  <c r="N803" i="5" s="1"/>
  <c r="L804" i="5"/>
  <c r="N804" i="5" s="1"/>
  <c r="L805" i="5"/>
  <c r="N805" i="5" s="1"/>
  <c r="L806" i="5"/>
  <c r="N806" i="5" s="1"/>
  <c r="L807" i="5"/>
  <c r="N807" i="5" s="1"/>
  <c r="L808" i="5"/>
  <c r="N808" i="5" s="1"/>
  <c r="L809" i="5"/>
  <c r="N809" i="5" s="1"/>
  <c r="L810" i="5"/>
  <c r="N810" i="5" s="1"/>
  <c r="L811" i="5"/>
  <c r="N811" i="5" s="1"/>
  <c r="L812" i="5"/>
  <c r="N812" i="5" s="1"/>
  <c r="L813" i="5"/>
  <c r="N813" i="5" s="1"/>
  <c r="L814" i="5"/>
  <c r="N814" i="5" s="1"/>
  <c r="L815" i="5"/>
  <c r="N815" i="5" s="1"/>
  <c r="L816" i="5"/>
  <c r="N816" i="5" s="1"/>
  <c r="L817" i="5"/>
  <c r="N817" i="5" s="1"/>
  <c r="L818" i="5"/>
  <c r="N818" i="5" s="1"/>
  <c r="L819" i="5"/>
  <c r="N819" i="5" s="1"/>
  <c r="L820" i="5"/>
  <c r="N820" i="5" s="1"/>
  <c r="L821" i="5"/>
  <c r="N821" i="5" s="1"/>
  <c r="L822" i="5"/>
  <c r="N822" i="5" s="1"/>
  <c r="L823" i="5"/>
  <c r="N823" i="5" s="1"/>
  <c r="L824" i="5"/>
  <c r="N824" i="5" s="1"/>
  <c r="L825" i="5"/>
  <c r="N825" i="5" s="1"/>
  <c r="L826" i="5"/>
  <c r="N826" i="5" s="1"/>
  <c r="L827" i="5"/>
  <c r="N827" i="5" s="1"/>
  <c r="L828" i="5"/>
  <c r="N828" i="5" s="1"/>
  <c r="L829" i="5"/>
  <c r="N829" i="5" s="1"/>
  <c r="L830" i="5"/>
  <c r="N830" i="5" s="1"/>
  <c r="L831" i="5"/>
  <c r="N831" i="5" s="1"/>
  <c r="L832" i="5"/>
  <c r="N832" i="5" s="1"/>
  <c r="L833" i="5"/>
  <c r="N833" i="5" s="1"/>
  <c r="L834" i="5"/>
  <c r="N834" i="5" s="1"/>
  <c r="L835" i="5"/>
  <c r="N835" i="5" s="1"/>
  <c r="L836" i="5"/>
  <c r="N836" i="5" s="1"/>
  <c r="L837" i="5"/>
  <c r="N837" i="5" s="1"/>
  <c r="L838" i="5"/>
  <c r="N838" i="5" s="1"/>
  <c r="L839" i="5"/>
  <c r="N839" i="5" s="1"/>
  <c r="L840" i="5"/>
  <c r="N840" i="5" s="1"/>
  <c r="L841" i="5"/>
  <c r="N841" i="5" s="1"/>
  <c r="L842" i="5"/>
  <c r="N842" i="5" s="1"/>
  <c r="L843" i="5"/>
  <c r="N843" i="5" s="1"/>
  <c r="L844" i="5"/>
  <c r="N844" i="5" s="1"/>
  <c r="L845" i="5"/>
  <c r="N845" i="5" s="1"/>
  <c r="L846" i="5"/>
  <c r="N846" i="5" s="1"/>
  <c r="L847" i="5"/>
  <c r="N847" i="5" s="1"/>
  <c r="L848" i="5"/>
  <c r="N848" i="5" s="1"/>
  <c r="L849" i="5"/>
  <c r="N849" i="5" s="1"/>
  <c r="L850" i="5"/>
  <c r="N850" i="5" s="1"/>
  <c r="L851" i="5"/>
  <c r="N851" i="5" s="1"/>
  <c r="L852" i="5"/>
  <c r="N852" i="5" s="1"/>
  <c r="L853" i="5"/>
  <c r="N853" i="5" s="1"/>
  <c r="L854" i="5"/>
  <c r="N854" i="5" s="1"/>
  <c r="L855" i="5"/>
  <c r="N855" i="5" s="1"/>
  <c r="L856" i="5"/>
  <c r="N856" i="5" s="1"/>
  <c r="L857" i="5"/>
  <c r="N857" i="5" s="1"/>
  <c r="L858" i="5"/>
  <c r="N858" i="5" s="1"/>
  <c r="L859" i="5"/>
  <c r="N859" i="5" s="1"/>
  <c r="L860" i="5"/>
  <c r="N860" i="5" s="1"/>
  <c r="L861" i="5"/>
  <c r="N861" i="5" s="1"/>
  <c r="L862" i="5"/>
  <c r="N862" i="5" s="1"/>
  <c r="L863" i="5"/>
  <c r="N863" i="5" s="1"/>
  <c r="L864" i="5"/>
  <c r="N864" i="5" s="1"/>
  <c r="L865" i="5"/>
  <c r="N865" i="5" s="1"/>
  <c r="L866" i="5"/>
  <c r="N866" i="5" s="1"/>
  <c r="L867" i="5"/>
  <c r="N867" i="5" s="1"/>
  <c r="L868" i="5"/>
  <c r="N868" i="5" s="1"/>
  <c r="L869" i="5"/>
  <c r="N869" i="5" s="1"/>
  <c r="L870" i="5"/>
  <c r="N870" i="5" s="1"/>
  <c r="L871" i="5"/>
  <c r="N871" i="5" s="1"/>
  <c r="L872" i="5"/>
  <c r="N872" i="5" s="1"/>
  <c r="L873" i="5"/>
  <c r="N873" i="5" s="1"/>
  <c r="L874" i="5"/>
  <c r="N874" i="5" s="1"/>
  <c r="L875" i="5"/>
  <c r="N875" i="5" s="1"/>
  <c r="L876" i="5"/>
  <c r="N876" i="5" s="1"/>
  <c r="L877" i="5"/>
  <c r="N877" i="5" s="1"/>
  <c r="L878" i="5"/>
  <c r="N878" i="5" s="1"/>
  <c r="L879" i="5"/>
  <c r="N879" i="5" s="1"/>
  <c r="L880" i="5"/>
  <c r="N880" i="5" s="1"/>
  <c r="L881" i="5"/>
  <c r="N881" i="5" s="1"/>
  <c r="L882" i="5"/>
  <c r="N882" i="5" s="1"/>
  <c r="L883" i="5"/>
  <c r="N883" i="5" s="1"/>
  <c r="L884" i="5"/>
  <c r="N884" i="5" s="1"/>
  <c r="L885" i="5"/>
  <c r="N885" i="5" s="1"/>
  <c r="L886" i="5"/>
  <c r="N886" i="5" s="1"/>
  <c r="L887" i="5"/>
  <c r="N887" i="5" s="1"/>
  <c r="L888" i="5"/>
  <c r="N888" i="5" s="1"/>
  <c r="L889" i="5"/>
  <c r="N889" i="5" s="1"/>
  <c r="L890" i="5"/>
  <c r="N890" i="5" s="1"/>
  <c r="L891" i="5"/>
  <c r="N891" i="5" s="1"/>
  <c r="L892" i="5"/>
  <c r="N892" i="5" s="1"/>
  <c r="L893" i="5"/>
  <c r="N893" i="5" s="1"/>
  <c r="L894" i="5"/>
  <c r="N894" i="5" s="1"/>
  <c r="L895" i="5"/>
  <c r="N895" i="5" s="1"/>
  <c r="L896" i="5"/>
  <c r="N896" i="5" s="1"/>
  <c r="L897" i="5"/>
  <c r="N897" i="5" s="1"/>
  <c r="L898" i="5"/>
  <c r="N898" i="5" s="1"/>
  <c r="L899" i="5"/>
  <c r="N899" i="5" s="1"/>
  <c r="L900" i="5"/>
  <c r="N900" i="5" s="1"/>
  <c r="L901" i="5"/>
  <c r="N901" i="5" s="1"/>
  <c r="L902" i="5"/>
  <c r="N902" i="5" s="1"/>
  <c r="L903" i="5"/>
  <c r="N903" i="5" s="1"/>
  <c r="L904" i="5"/>
  <c r="N904" i="5" s="1"/>
  <c r="L905" i="5"/>
  <c r="N905" i="5" s="1"/>
  <c r="L906" i="5"/>
  <c r="N906" i="5" s="1"/>
  <c r="L907" i="5"/>
  <c r="N907" i="5" s="1"/>
  <c r="L908" i="5"/>
  <c r="N908" i="5" s="1"/>
  <c r="L909" i="5"/>
  <c r="N909" i="5" s="1"/>
  <c r="L910" i="5"/>
  <c r="N910" i="5" s="1"/>
  <c r="L911" i="5"/>
  <c r="N911" i="5" s="1"/>
  <c r="L912" i="5"/>
  <c r="N912" i="5" s="1"/>
  <c r="L913" i="5"/>
  <c r="N913" i="5" s="1"/>
  <c r="L914" i="5"/>
  <c r="N914" i="5" s="1"/>
  <c r="L915" i="5"/>
  <c r="N915" i="5" s="1"/>
  <c r="L916" i="5"/>
  <c r="N916" i="5" s="1"/>
  <c r="L917" i="5"/>
  <c r="N917" i="5" s="1"/>
  <c r="L918" i="5"/>
  <c r="N918" i="5" s="1"/>
  <c r="L919" i="5"/>
  <c r="N919" i="5" s="1"/>
  <c r="L920" i="5"/>
  <c r="N920" i="5" s="1"/>
  <c r="L921" i="5"/>
  <c r="N921" i="5" s="1"/>
  <c r="L922" i="5"/>
  <c r="N922" i="5" s="1"/>
  <c r="L923" i="5"/>
  <c r="N923" i="5" s="1"/>
  <c r="L924" i="5"/>
  <c r="N924" i="5" s="1"/>
  <c r="L925" i="5"/>
  <c r="N925" i="5" s="1"/>
  <c r="L926" i="5"/>
  <c r="N926" i="5" s="1"/>
  <c r="L927" i="5"/>
  <c r="N927" i="5" s="1"/>
  <c r="L928" i="5"/>
  <c r="N928" i="5" s="1"/>
  <c r="L929" i="5"/>
  <c r="N929" i="5" s="1"/>
  <c r="L930" i="5"/>
  <c r="N930" i="5" s="1"/>
  <c r="L931" i="5"/>
  <c r="N931" i="5" s="1"/>
  <c r="L932" i="5"/>
  <c r="N932" i="5" s="1"/>
  <c r="L933" i="5"/>
  <c r="N933" i="5" s="1"/>
  <c r="L934" i="5"/>
  <c r="N934" i="5" s="1"/>
  <c r="L935" i="5"/>
  <c r="N935" i="5" s="1"/>
  <c r="L936" i="5"/>
  <c r="N936" i="5" s="1"/>
  <c r="L937" i="5"/>
  <c r="N937" i="5" s="1"/>
  <c r="L938" i="5"/>
  <c r="N938" i="5" s="1"/>
  <c r="L939" i="5"/>
  <c r="N939" i="5" s="1"/>
  <c r="L940" i="5"/>
  <c r="N940" i="5" s="1"/>
  <c r="L941" i="5"/>
  <c r="N941" i="5" s="1"/>
  <c r="L942" i="5"/>
  <c r="N942" i="5" s="1"/>
  <c r="L943" i="5"/>
  <c r="N943" i="5" s="1"/>
  <c r="L944" i="5"/>
  <c r="N944" i="5" s="1"/>
  <c r="L945" i="5"/>
  <c r="N945" i="5" s="1"/>
  <c r="L946" i="5"/>
  <c r="N946" i="5" s="1"/>
  <c r="L947" i="5"/>
  <c r="N947" i="5" s="1"/>
  <c r="L948" i="5"/>
  <c r="N948" i="5" s="1"/>
  <c r="L949" i="5"/>
  <c r="N949" i="5" s="1"/>
  <c r="L950" i="5"/>
  <c r="N950" i="5" s="1"/>
  <c r="L951" i="5"/>
  <c r="N951" i="5" s="1"/>
  <c r="L952" i="5"/>
  <c r="N952" i="5" s="1"/>
  <c r="L953" i="5"/>
  <c r="N953" i="5" s="1"/>
  <c r="L954" i="5"/>
  <c r="N954" i="5" s="1"/>
  <c r="L955" i="5"/>
  <c r="N955" i="5" s="1"/>
  <c r="L956" i="5"/>
  <c r="N956" i="5" s="1"/>
  <c r="L957" i="5"/>
  <c r="N957" i="5" s="1"/>
  <c r="L958" i="5"/>
  <c r="N958" i="5" s="1"/>
  <c r="L2" i="5"/>
  <c r="N2" i="5" s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2" i="5"/>
  <c r="L5" i="4"/>
  <c r="M5" i="4" s="1"/>
  <c r="L6" i="4"/>
  <c r="L7" i="4"/>
  <c r="M7" i="4" s="1"/>
  <c r="L8" i="4"/>
  <c r="M8" i="4" s="1"/>
  <c r="L9" i="4"/>
  <c r="M9" i="4" s="1"/>
  <c r="L10" i="4"/>
  <c r="L11" i="4"/>
  <c r="L12" i="4"/>
  <c r="L13" i="4"/>
  <c r="L14" i="4"/>
  <c r="L15" i="4"/>
  <c r="M15" i="4" s="1"/>
  <c r="L16" i="4"/>
  <c r="M16" i="4" s="1"/>
  <c r="L17" i="4"/>
  <c r="M17" i="4" s="1"/>
  <c r="L18" i="4"/>
  <c r="L19" i="4"/>
  <c r="N19" i="4" s="1"/>
  <c r="L20" i="4"/>
  <c r="L21" i="4"/>
  <c r="L22" i="4"/>
  <c r="L23" i="4"/>
  <c r="M23" i="4" s="1"/>
  <c r="L24" i="4"/>
  <c r="M24" i="4" s="1"/>
  <c r="L25" i="4"/>
  <c r="M25" i="4" s="1"/>
  <c r="L26" i="4"/>
  <c r="L27" i="4"/>
  <c r="L28" i="4"/>
  <c r="L29" i="4"/>
  <c r="L30" i="4"/>
  <c r="L31" i="4"/>
  <c r="M31" i="4" s="1"/>
  <c r="L32" i="4"/>
  <c r="M32" i="4" s="1"/>
  <c r="L33" i="4"/>
  <c r="M33" i="4" s="1"/>
  <c r="L34" i="4"/>
  <c r="L35" i="4"/>
  <c r="M35" i="4" s="1"/>
  <c r="L36" i="4"/>
  <c r="L37" i="4"/>
  <c r="L38" i="4"/>
  <c r="L39" i="4"/>
  <c r="M39" i="4" s="1"/>
  <c r="L40" i="4"/>
  <c r="M40" i="4" s="1"/>
  <c r="L41" i="4"/>
  <c r="M41" i="4" s="1"/>
  <c r="L42" i="4"/>
  <c r="L43" i="4"/>
  <c r="M43" i="4" s="1"/>
  <c r="L44" i="4"/>
  <c r="L45" i="4"/>
  <c r="L46" i="4"/>
  <c r="L47" i="4"/>
  <c r="M47" i="4" s="1"/>
  <c r="L48" i="4"/>
  <c r="M48" i="4" s="1"/>
  <c r="L49" i="4"/>
  <c r="M49" i="4" s="1"/>
  <c r="L50" i="4"/>
  <c r="L51" i="4"/>
  <c r="N51" i="4" s="1"/>
  <c r="L52" i="4"/>
  <c r="L53" i="4"/>
  <c r="L54" i="4"/>
  <c r="L55" i="4"/>
  <c r="M55" i="4" s="1"/>
  <c r="L56" i="4"/>
  <c r="M56" i="4" s="1"/>
  <c r="L57" i="4"/>
  <c r="M57" i="4" s="1"/>
  <c r="L58" i="4"/>
  <c r="L59" i="4"/>
  <c r="L60" i="4"/>
  <c r="L61" i="4"/>
  <c r="L62" i="4"/>
  <c r="L63" i="4"/>
  <c r="M63" i="4" s="1"/>
  <c r="L64" i="4"/>
  <c r="M64" i="4" s="1"/>
  <c r="L65" i="4"/>
  <c r="M65" i="4" s="1"/>
  <c r="L66" i="4"/>
  <c r="L67" i="4"/>
  <c r="N67" i="4" s="1"/>
  <c r="L68" i="4"/>
  <c r="L69" i="4"/>
  <c r="L70" i="4"/>
  <c r="L71" i="4"/>
  <c r="M71" i="4" s="1"/>
  <c r="L72" i="4"/>
  <c r="M72" i="4" s="1"/>
  <c r="L73" i="4"/>
  <c r="M73" i="4" s="1"/>
  <c r="L74" i="4"/>
  <c r="L75" i="4"/>
  <c r="L76" i="4"/>
  <c r="L77" i="4"/>
  <c r="L78" i="4"/>
  <c r="L79" i="4"/>
  <c r="M79" i="4" s="1"/>
  <c r="L80" i="4"/>
  <c r="M80" i="4" s="1"/>
  <c r="L81" i="4"/>
  <c r="M81" i="4" s="1"/>
  <c r="L82" i="4"/>
  <c r="L83" i="4"/>
  <c r="N83" i="4" s="1"/>
  <c r="L84" i="4"/>
  <c r="L85" i="4"/>
  <c r="L86" i="4"/>
  <c r="L87" i="4"/>
  <c r="M87" i="4" s="1"/>
  <c r="L88" i="4"/>
  <c r="M88" i="4" s="1"/>
  <c r="L89" i="4"/>
  <c r="M89" i="4" s="1"/>
  <c r="L90" i="4"/>
  <c r="L91" i="4"/>
  <c r="L92" i="4"/>
  <c r="L93" i="4"/>
  <c r="L94" i="4"/>
  <c r="L95" i="4"/>
  <c r="M95" i="4" s="1"/>
  <c r="L96" i="4"/>
  <c r="M96" i="4" s="1"/>
  <c r="L97" i="4"/>
  <c r="M97" i="4" s="1"/>
  <c r="L98" i="4"/>
  <c r="L99" i="4"/>
  <c r="M99" i="4" s="1"/>
  <c r="L100" i="4"/>
  <c r="M100" i="4" s="1"/>
  <c r="L101" i="4"/>
  <c r="L102" i="4"/>
  <c r="L103" i="4"/>
  <c r="M103" i="4" s="1"/>
  <c r="L104" i="4"/>
  <c r="M104" i="4" s="1"/>
  <c r="L105" i="4"/>
  <c r="M105" i="4" s="1"/>
  <c r="L106" i="4"/>
  <c r="L107" i="4"/>
  <c r="L108" i="4"/>
  <c r="L109" i="4"/>
  <c r="M109" i="4" s="1"/>
  <c r="L110" i="4"/>
  <c r="L111" i="4"/>
  <c r="M111" i="4" s="1"/>
  <c r="L112" i="4"/>
  <c r="M112" i="4" s="1"/>
  <c r="L113" i="4"/>
  <c r="M113" i="4" s="1"/>
  <c r="L114" i="4"/>
  <c r="M114" i="4" s="1"/>
  <c r="O114" i="4" s="1"/>
  <c r="L115" i="4"/>
  <c r="N115" i="4" s="1"/>
  <c r="L116" i="4"/>
  <c r="L117" i="4"/>
  <c r="L118" i="4"/>
  <c r="L119" i="4"/>
  <c r="M119" i="4" s="1"/>
  <c r="L120" i="4"/>
  <c r="M120" i="4" s="1"/>
  <c r="L121" i="4"/>
  <c r="M121" i="4" s="1"/>
  <c r="L122" i="4"/>
  <c r="L123" i="4"/>
  <c r="L124" i="4"/>
  <c r="L125" i="4"/>
  <c r="L126" i="4"/>
  <c r="L127" i="4"/>
  <c r="M127" i="4" s="1"/>
  <c r="L128" i="4"/>
  <c r="M128" i="4" s="1"/>
  <c r="L129" i="4"/>
  <c r="M129" i="4" s="1"/>
  <c r="L130" i="4"/>
  <c r="L131" i="4"/>
  <c r="N131" i="4" s="1"/>
  <c r="L132" i="4"/>
  <c r="L133" i="4"/>
  <c r="M133" i="4" s="1"/>
  <c r="L134" i="4"/>
  <c r="L135" i="4"/>
  <c r="M135" i="4" s="1"/>
  <c r="L136" i="4"/>
  <c r="M136" i="4" s="1"/>
  <c r="L137" i="4"/>
  <c r="M137" i="4" s="1"/>
  <c r="L138" i="4"/>
  <c r="M138" i="4" s="1"/>
  <c r="O138" i="4" s="1"/>
  <c r="L139" i="4"/>
  <c r="L140" i="4"/>
  <c r="L141" i="4"/>
  <c r="M141" i="4" s="1"/>
  <c r="L142" i="4"/>
  <c r="L143" i="4"/>
  <c r="M143" i="4" s="1"/>
  <c r="L144" i="4"/>
  <c r="M144" i="4" s="1"/>
  <c r="L145" i="4"/>
  <c r="M145" i="4" s="1"/>
  <c r="L146" i="4"/>
  <c r="L147" i="4"/>
  <c r="N147" i="4" s="1"/>
  <c r="L148" i="4"/>
  <c r="M148" i="4" s="1"/>
  <c r="L149" i="4"/>
  <c r="L150" i="4"/>
  <c r="L151" i="4"/>
  <c r="M151" i="4" s="1"/>
  <c r="L152" i="4"/>
  <c r="M152" i="4" s="1"/>
  <c r="L153" i="4"/>
  <c r="M153" i="4" s="1"/>
  <c r="L154" i="4"/>
  <c r="L155" i="4"/>
  <c r="M155" i="4" s="1"/>
  <c r="L156" i="4"/>
  <c r="L157" i="4"/>
  <c r="M157" i="4" s="1"/>
  <c r="L158" i="4"/>
  <c r="L159" i="4"/>
  <c r="M159" i="4" s="1"/>
  <c r="L160" i="4"/>
  <c r="M160" i="4" s="1"/>
  <c r="L161" i="4"/>
  <c r="M161" i="4" s="1"/>
  <c r="L162" i="4"/>
  <c r="L163" i="4"/>
  <c r="M163" i="4" s="1"/>
  <c r="L164" i="4"/>
  <c r="L165" i="4"/>
  <c r="M165" i="4" s="1"/>
  <c r="L166" i="4"/>
  <c r="L167" i="4"/>
  <c r="M167" i="4" s="1"/>
  <c r="L168" i="4"/>
  <c r="M168" i="4" s="1"/>
  <c r="L169" i="4"/>
  <c r="M169" i="4" s="1"/>
  <c r="L170" i="4"/>
  <c r="L171" i="4"/>
  <c r="L172" i="4"/>
  <c r="L173" i="4"/>
  <c r="M173" i="4" s="1"/>
  <c r="L174" i="4"/>
  <c r="L175" i="4"/>
  <c r="M175" i="4" s="1"/>
  <c r="L176" i="4"/>
  <c r="M176" i="4" s="1"/>
  <c r="L177" i="4"/>
  <c r="M177" i="4" s="1"/>
  <c r="L178" i="4"/>
  <c r="L179" i="4"/>
  <c r="N179" i="4" s="1"/>
  <c r="L180" i="4"/>
  <c r="L181" i="4"/>
  <c r="M181" i="4" s="1"/>
  <c r="L182" i="4"/>
  <c r="L183" i="4"/>
  <c r="M183" i="4" s="1"/>
  <c r="L184" i="4"/>
  <c r="M184" i="4" s="1"/>
  <c r="L185" i="4"/>
  <c r="M185" i="4" s="1"/>
  <c r="L186" i="4"/>
  <c r="L187" i="4"/>
  <c r="L188" i="4"/>
  <c r="L189" i="4"/>
  <c r="M189" i="4" s="1"/>
  <c r="L190" i="4"/>
  <c r="L191" i="4"/>
  <c r="M191" i="4" s="1"/>
  <c r="L192" i="4"/>
  <c r="M192" i="4" s="1"/>
  <c r="L193" i="4"/>
  <c r="M193" i="4" s="1"/>
  <c r="L194" i="4"/>
  <c r="M194" i="4" s="1"/>
  <c r="L195" i="4"/>
  <c r="N195" i="4" s="1"/>
  <c r="L196" i="4"/>
  <c r="L197" i="4"/>
  <c r="L198" i="4"/>
  <c r="L199" i="4"/>
  <c r="M199" i="4" s="1"/>
  <c r="L200" i="4"/>
  <c r="M200" i="4" s="1"/>
  <c r="L201" i="4"/>
  <c r="M201" i="4" s="1"/>
  <c r="L202" i="4"/>
  <c r="L203" i="4"/>
  <c r="L204" i="4"/>
  <c r="L205" i="4"/>
  <c r="L206" i="4"/>
  <c r="L207" i="4"/>
  <c r="M207" i="4" s="1"/>
  <c r="L208" i="4"/>
  <c r="M208" i="4" s="1"/>
  <c r="L209" i="4"/>
  <c r="M209" i="4" s="1"/>
  <c r="L210" i="4"/>
  <c r="M210" i="4" s="1"/>
  <c r="O210" i="4" s="1"/>
  <c r="L211" i="4"/>
  <c r="N211" i="4" s="1"/>
  <c r="L212" i="4"/>
  <c r="L213" i="4"/>
  <c r="L214" i="4"/>
  <c r="L215" i="4"/>
  <c r="M215" i="4" s="1"/>
  <c r="L216" i="4"/>
  <c r="M216" i="4" s="1"/>
  <c r="L217" i="4"/>
  <c r="M217" i="4" s="1"/>
  <c r="L218" i="4"/>
  <c r="L219" i="4"/>
  <c r="L220" i="4"/>
  <c r="L221" i="4"/>
  <c r="M221" i="4" s="1"/>
  <c r="L222" i="4"/>
  <c r="L223" i="4"/>
  <c r="M223" i="4" s="1"/>
  <c r="L224" i="4"/>
  <c r="M224" i="4" s="1"/>
  <c r="L225" i="4"/>
  <c r="M225" i="4" s="1"/>
  <c r="L226" i="4"/>
  <c r="L227" i="4"/>
  <c r="M227" i="4" s="1"/>
  <c r="L228" i="4"/>
  <c r="L229" i="4"/>
  <c r="M229" i="4" s="1"/>
  <c r="L230" i="4"/>
  <c r="L231" i="4"/>
  <c r="M231" i="4" s="1"/>
  <c r="L232" i="4"/>
  <c r="M232" i="4" s="1"/>
  <c r="L233" i="4"/>
  <c r="M233" i="4" s="1"/>
  <c r="L234" i="4"/>
  <c r="L235" i="4"/>
  <c r="M235" i="4" s="1"/>
  <c r="L236" i="4"/>
  <c r="L237" i="4"/>
  <c r="M237" i="4" s="1"/>
  <c r="L238" i="4"/>
  <c r="L239" i="4"/>
  <c r="M239" i="4" s="1"/>
  <c r="L240" i="4"/>
  <c r="M240" i="4" s="1"/>
  <c r="L241" i="4"/>
  <c r="M241" i="4" s="1"/>
  <c r="L242" i="4"/>
  <c r="L243" i="4"/>
  <c r="N243" i="4" s="1"/>
  <c r="L244" i="4"/>
  <c r="L245" i="4"/>
  <c r="L246" i="4"/>
  <c r="L247" i="4"/>
  <c r="M247" i="4" s="1"/>
  <c r="L248" i="4"/>
  <c r="M248" i="4" s="1"/>
  <c r="L249" i="4"/>
  <c r="M249" i="4" s="1"/>
  <c r="L250" i="4"/>
  <c r="L251" i="4"/>
  <c r="L252" i="4"/>
  <c r="L253" i="4"/>
  <c r="M253" i="4" s="1"/>
  <c r="L254" i="4"/>
  <c r="L255" i="4"/>
  <c r="M255" i="4" s="1"/>
  <c r="L256" i="4"/>
  <c r="M256" i="4" s="1"/>
  <c r="L257" i="4"/>
  <c r="M257" i="4" s="1"/>
  <c r="L258" i="4"/>
  <c r="M258" i="4" s="1"/>
  <c r="O258" i="4" s="1"/>
  <c r="L259" i="4"/>
  <c r="N259" i="4" s="1"/>
  <c r="L260" i="4"/>
  <c r="L261" i="4"/>
  <c r="L262" i="4"/>
  <c r="L263" i="4"/>
  <c r="M263" i="4" s="1"/>
  <c r="L264" i="4"/>
  <c r="M264" i="4" s="1"/>
  <c r="L265" i="4"/>
  <c r="M265" i="4" s="1"/>
  <c r="L266" i="4"/>
  <c r="L267" i="4"/>
  <c r="L268" i="4"/>
  <c r="L269" i="4"/>
  <c r="M269" i="4" s="1"/>
  <c r="L270" i="4"/>
  <c r="L271" i="4"/>
  <c r="M271" i="4" s="1"/>
  <c r="L272" i="4"/>
  <c r="M272" i="4" s="1"/>
  <c r="L273" i="4"/>
  <c r="M273" i="4" s="1"/>
  <c r="L274" i="4"/>
  <c r="L275" i="4"/>
  <c r="N275" i="4" s="1"/>
  <c r="L276" i="4"/>
  <c r="L277" i="4"/>
  <c r="L278" i="4"/>
  <c r="L279" i="4"/>
  <c r="M279" i="4" s="1"/>
  <c r="L280" i="4"/>
  <c r="M280" i="4" s="1"/>
  <c r="L281" i="4"/>
  <c r="M281" i="4" s="1"/>
  <c r="L282" i="4"/>
  <c r="L283" i="4"/>
  <c r="M283" i="4" s="1"/>
  <c r="L284" i="4"/>
  <c r="L285" i="4"/>
  <c r="L286" i="4"/>
  <c r="L287" i="4"/>
  <c r="M287" i="4" s="1"/>
  <c r="L288" i="4"/>
  <c r="M288" i="4" s="1"/>
  <c r="L289" i="4"/>
  <c r="M289" i="4" s="1"/>
  <c r="L290" i="4"/>
  <c r="L291" i="4"/>
  <c r="N291" i="4" s="1"/>
  <c r="L292" i="4"/>
  <c r="L293" i="4"/>
  <c r="L294" i="4"/>
  <c r="L295" i="4"/>
  <c r="M295" i="4" s="1"/>
  <c r="L296" i="4"/>
  <c r="M296" i="4" s="1"/>
  <c r="L297" i="4"/>
  <c r="M297" i="4" s="1"/>
  <c r="L298" i="4"/>
  <c r="L299" i="4"/>
  <c r="M299" i="4" s="1"/>
  <c r="L300" i="4"/>
  <c r="L301" i="4"/>
  <c r="L302" i="4"/>
  <c r="L303" i="4"/>
  <c r="M303" i="4" s="1"/>
  <c r="L304" i="4"/>
  <c r="M304" i="4" s="1"/>
  <c r="L305" i="4"/>
  <c r="M305" i="4" s="1"/>
  <c r="L306" i="4"/>
  <c r="L307" i="4"/>
  <c r="M307" i="4" s="1"/>
  <c r="L308" i="4"/>
  <c r="L309" i="4"/>
  <c r="L310" i="4"/>
  <c r="L311" i="4"/>
  <c r="M311" i="4" s="1"/>
  <c r="L312" i="4"/>
  <c r="M312" i="4" s="1"/>
  <c r="L313" i="4"/>
  <c r="M313" i="4" s="1"/>
  <c r="L314" i="4"/>
  <c r="M314" i="4" s="1"/>
  <c r="O314" i="4" s="1"/>
  <c r="L315" i="4"/>
  <c r="L316" i="4"/>
  <c r="L317" i="4"/>
  <c r="L318" i="4"/>
  <c r="L319" i="4"/>
  <c r="M319" i="4" s="1"/>
  <c r="L320" i="4"/>
  <c r="M320" i="4" s="1"/>
  <c r="L321" i="4"/>
  <c r="M321" i="4" s="1"/>
  <c r="L322" i="4"/>
  <c r="L323" i="4"/>
  <c r="N323" i="4" s="1"/>
  <c r="L324" i="4"/>
  <c r="L325" i="4"/>
  <c r="M325" i="4" s="1"/>
  <c r="L326" i="4"/>
  <c r="L327" i="4"/>
  <c r="M327" i="4" s="1"/>
  <c r="L328" i="4"/>
  <c r="M328" i="4" s="1"/>
  <c r="L329" i="4"/>
  <c r="M329" i="4" s="1"/>
  <c r="L330" i="4"/>
  <c r="L331" i="4"/>
  <c r="L332" i="4"/>
  <c r="L333" i="4"/>
  <c r="L334" i="4"/>
  <c r="L335" i="4"/>
  <c r="M335" i="4" s="1"/>
  <c r="L336" i="4"/>
  <c r="M336" i="4" s="1"/>
  <c r="L337" i="4"/>
  <c r="M337" i="4" s="1"/>
  <c r="L338" i="4"/>
  <c r="L339" i="4"/>
  <c r="N339" i="4" s="1"/>
  <c r="L340" i="4"/>
  <c r="L341" i="4"/>
  <c r="L342" i="4"/>
  <c r="L343" i="4"/>
  <c r="M343" i="4" s="1"/>
  <c r="L344" i="4"/>
  <c r="M344" i="4" s="1"/>
  <c r="L345" i="4"/>
  <c r="M345" i="4" s="1"/>
  <c r="L346" i="4"/>
  <c r="L347" i="4"/>
  <c r="L348" i="4"/>
  <c r="L349" i="4"/>
  <c r="L350" i="4"/>
  <c r="L351" i="4"/>
  <c r="M351" i="4" s="1"/>
  <c r="L352" i="4"/>
  <c r="M352" i="4" s="1"/>
  <c r="L353" i="4"/>
  <c r="M353" i="4" s="1"/>
  <c r="L354" i="4"/>
  <c r="L355" i="4"/>
  <c r="N355" i="4" s="1"/>
  <c r="L356" i="4"/>
  <c r="L357" i="4"/>
  <c r="M357" i="4" s="1"/>
  <c r="L358" i="4"/>
  <c r="L359" i="4"/>
  <c r="M359" i="4" s="1"/>
  <c r="L360" i="4"/>
  <c r="M360" i="4" s="1"/>
  <c r="L361" i="4"/>
  <c r="M361" i="4" s="1"/>
  <c r="L362" i="4"/>
  <c r="M362" i="4" s="1"/>
  <c r="L363" i="4"/>
  <c r="M363" i="4" s="1"/>
  <c r="L364" i="4"/>
  <c r="L365" i="4"/>
  <c r="L366" i="4"/>
  <c r="L367" i="4"/>
  <c r="M367" i="4" s="1"/>
  <c r="L368" i="4"/>
  <c r="M368" i="4" s="1"/>
  <c r="L369" i="4"/>
  <c r="M369" i="4" s="1"/>
  <c r="L370" i="4"/>
  <c r="L371" i="4"/>
  <c r="M371" i="4" s="1"/>
  <c r="L372" i="4"/>
  <c r="L373" i="4"/>
  <c r="M373" i="4" s="1"/>
  <c r="L374" i="4"/>
  <c r="L375" i="4"/>
  <c r="M375" i="4" s="1"/>
  <c r="L376" i="4"/>
  <c r="M376" i="4" s="1"/>
  <c r="L377" i="4"/>
  <c r="M377" i="4" s="1"/>
  <c r="L378" i="4"/>
  <c r="M378" i="4" s="1"/>
  <c r="L379" i="4"/>
  <c r="L380" i="4"/>
  <c r="L381" i="4"/>
  <c r="L382" i="4"/>
  <c r="L383" i="4"/>
  <c r="M383" i="4" s="1"/>
  <c r="L384" i="4"/>
  <c r="M384" i="4" s="1"/>
  <c r="L385" i="4"/>
  <c r="M385" i="4" s="1"/>
  <c r="L386" i="4"/>
  <c r="L387" i="4"/>
  <c r="N387" i="4" s="1"/>
  <c r="L388" i="4"/>
  <c r="L389" i="4"/>
  <c r="L390" i="4"/>
  <c r="L391" i="4"/>
  <c r="M391" i="4" s="1"/>
  <c r="L392" i="4"/>
  <c r="M392" i="4" s="1"/>
  <c r="L393" i="4"/>
  <c r="M393" i="4" s="1"/>
  <c r="L394" i="4"/>
  <c r="L395" i="4"/>
  <c r="L396" i="4"/>
  <c r="L397" i="4"/>
  <c r="L398" i="4"/>
  <c r="L399" i="4"/>
  <c r="M399" i="4" s="1"/>
  <c r="L400" i="4"/>
  <c r="M400" i="4" s="1"/>
  <c r="L401" i="4"/>
  <c r="M401" i="4" s="1"/>
  <c r="L402" i="4"/>
  <c r="L403" i="4"/>
  <c r="N403" i="4" s="1"/>
  <c r="L404" i="4"/>
  <c r="L405" i="4"/>
  <c r="L406" i="4"/>
  <c r="L407" i="4"/>
  <c r="M407" i="4" s="1"/>
  <c r="L408" i="4"/>
  <c r="M408" i="4" s="1"/>
  <c r="L409" i="4"/>
  <c r="M409" i="4" s="1"/>
  <c r="L410" i="4"/>
  <c r="L411" i="4"/>
  <c r="L412" i="4"/>
  <c r="L413" i="4"/>
  <c r="L414" i="4"/>
  <c r="L415" i="4"/>
  <c r="M415" i="4" s="1"/>
  <c r="L416" i="4"/>
  <c r="M416" i="4" s="1"/>
  <c r="L417" i="4"/>
  <c r="M417" i="4" s="1"/>
  <c r="L418" i="4"/>
  <c r="L419" i="4"/>
  <c r="N419" i="4" s="1"/>
  <c r="L420" i="4"/>
  <c r="L421" i="4"/>
  <c r="L422" i="4"/>
  <c r="L423" i="4"/>
  <c r="M423" i="4" s="1"/>
  <c r="L424" i="4"/>
  <c r="M424" i="4" s="1"/>
  <c r="L425" i="4"/>
  <c r="M425" i="4" s="1"/>
  <c r="L426" i="4"/>
  <c r="L427" i="4"/>
  <c r="M427" i="4" s="1"/>
  <c r="L428" i="4"/>
  <c r="L429" i="4"/>
  <c r="L430" i="4"/>
  <c r="L431" i="4"/>
  <c r="M431" i="4" s="1"/>
  <c r="L432" i="4"/>
  <c r="M432" i="4" s="1"/>
  <c r="L433" i="4"/>
  <c r="M433" i="4" s="1"/>
  <c r="L434" i="4"/>
  <c r="L435" i="4"/>
  <c r="M435" i="4" s="1"/>
  <c r="L436" i="4"/>
  <c r="L437" i="4"/>
  <c r="M437" i="4" s="1"/>
  <c r="L438" i="4"/>
  <c r="L439" i="4"/>
  <c r="M439" i="4" s="1"/>
  <c r="L440" i="4"/>
  <c r="M440" i="4" s="1"/>
  <c r="L441" i="4"/>
  <c r="M441" i="4" s="1"/>
  <c r="L442" i="4"/>
  <c r="L443" i="4"/>
  <c r="L444" i="4"/>
  <c r="M444" i="4" s="1"/>
  <c r="O444" i="4" s="1"/>
  <c r="L445" i="4"/>
  <c r="L446" i="4"/>
  <c r="L447" i="4"/>
  <c r="M447" i="4" s="1"/>
  <c r="L448" i="4"/>
  <c r="M448" i="4" s="1"/>
  <c r="L449" i="4"/>
  <c r="M449" i="4" s="1"/>
  <c r="L450" i="4"/>
  <c r="L451" i="4"/>
  <c r="N451" i="4" s="1"/>
  <c r="L452" i="4"/>
  <c r="L453" i="4"/>
  <c r="L454" i="4"/>
  <c r="L455" i="4"/>
  <c r="M455" i="4" s="1"/>
  <c r="L456" i="4"/>
  <c r="M456" i="4" s="1"/>
  <c r="L457" i="4"/>
  <c r="M457" i="4" s="1"/>
  <c r="L458" i="4"/>
  <c r="M458" i="4" s="1"/>
  <c r="O458" i="4" s="1"/>
  <c r="L459" i="4"/>
  <c r="L460" i="4"/>
  <c r="L461" i="4"/>
  <c r="L462" i="4"/>
  <c r="L463" i="4"/>
  <c r="M463" i="4" s="1"/>
  <c r="L464" i="4"/>
  <c r="M464" i="4" s="1"/>
  <c r="L465" i="4"/>
  <c r="M465" i="4" s="1"/>
  <c r="L466" i="4"/>
  <c r="L467" i="4"/>
  <c r="N467" i="4" s="1"/>
  <c r="L468" i="4"/>
  <c r="L469" i="4"/>
  <c r="L470" i="4"/>
  <c r="L471" i="4"/>
  <c r="M471" i="4" s="1"/>
  <c r="L472" i="4"/>
  <c r="M472" i="4" s="1"/>
  <c r="L473" i="4"/>
  <c r="M473" i="4" s="1"/>
  <c r="L474" i="4"/>
  <c r="L475" i="4"/>
  <c r="L476" i="4"/>
  <c r="L477" i="4"/>
  <c r="L478" i="4"/>
  <c r="L479" i="4"/>
  <c r="M479" i="4" s="1"/>
  <c r="L480" i="4"/>
  <c r="M480" i="4" s="1"/>
  <c r="L481" i="4"/>
  <c r="M481" i="4" s="1"/>
  <c r="L482" i="4"/>
  <c r="L483" i="4"/>
  <c r="M483" i="4" s="1"/>
  <c r="L484" i="4"/>
  <c r="L485" i="4"/>
  <c r="M485" i="4" s="1"/>
  <c r="L486" i="4"/>
  <c r="L487" i="4"/>
  <c r="M487" i="4" s="1"/>
  <c r="L488" i="4"/>
  <c r="M488" i="4" s="1"/>
  <c r="L489" i="4"/>
  <c r="M489" i="4" s="1"/>
  <c r="L490" i="4"/>
  <c r="L491" i="4"/>
  <c r="M491" i="4" s="1"/>
  <c r="L492" i="4"/>
  <c r="L493" i="4"/>
  <c r="L494" i="4"/>
  <c r="L495" i="4"/>
  <c r="M495" i="4" s="1"/>
  <c r="L496" i="4"/>
  <c r="M496" i="4" s="1"/>
  <c r="L497" i="4"/>
  <c r="M497" i="4" s="1"/>
  <c r="L498" i="4"/>
  <c r="L499" i="4"/>
  <c r="N499" i="4" s="1"/>
  <c r="L500" i="4"/>
  <c r="L501" i="4"/>
  <c r="L502" i="4"/>
  <c r="L503" i="4"/>
  <c r="M503" i="4" s="1"/>
  <c r="L504" i="4"/>
  <c r="M504" i="4" s="1"/>
  <c r="L505" i="4"/>
  <c r="M505" i="4" s="1"/>
  <c r="L506" i="4"/>
  <c r="M506" i="4" s="1"/>
  <c r="L507" i="4"/>
  <c r="L508" i="4"/>
  <c r="L509" i="4"/>
  <c r="L510" i="4"/>
  <c r="L511" i="4"/>
  <c r="M511" i="4" s="1"/>
  <c r="L512" i="4"/>
  <c r="M512" i="4" s="1"/>
  <c r="L513" i="4"/>
  <c r="M513" i="4" s="1"/>
  <c r="L514" i="4"/>
  <c r="L515" i="4"/>
  <c r="N515" i="4" s="1"/>
  <c r="L516" i="4"/>
  <c r="L517" i="4"/>
  <c r="L518" i="4"/>
  <c r="L519" i="4"/>
  <c r="M519" i="4" s="1"/>
  <c r="L520" i="4"/>
  <c r="M520" i="4" s="1"/>
  <c r="L521" i="4"/>
  <c r="M521" i="4" s="1"/>
  <c r="L522" i="4"/>
  <c r="L523" i="4"/>
  <c r="L524" i="4"/>
  <c r="L525" i="4"/>
  <c r="L526" i="4"/>
  <c r="L527" i="4"/>
  <c r="M527" i="4" s="1"/>
  <c r="L528" i="4"/>
  <c r="M528" i="4" s="1"/>
  <c r="L529" i="4"/>
  <c r="M529" i="4" s="1"/>
  <c r="L530" i="4"/>
  <c r="M530" i="4" s="1"/>
  <c r="O530" i="4" s="1"/>
  <c r="L531" i="4"/>
  <c r="N531" i="4" s="1"/>
  <c r="L532" i="4"/>
  <c r="L533" i="4"/>
  <c r="M533" i="4" s="1"/>
  <c r="L534" i="4"/>
  <c r="L535" i="4"/>
  <c r="M535" i="4" s="1"/>
  <c r="L536" i="4"/>
  <c r="M536" i="4" s="1"/>
  <c r="L537" i="4"/>
  <c r="M537" i="4" s="1"/>
  <c r="L538" i="4"/>
  <c r="L539" i="4"/>
  <c r="M539" i="4" s="1"/>
  <c r="L540" i="4"/>
  <c r="L541" i="4"/>
  <c r="L542" i="4"/>
  <c r="L543" i="4"/>
  <c r="M543" i="4" s="1"/>
  <c r="L544" i="4"/>
  <c r="M544" i="4" s="1"/>
  <c r="L545" i="4"/>
  <c r="M545" i="4" s="1"/>
  <c r="L546" i="4"/>
  <c r="L547" i="4"/>
  <c r="M547" i="4" s="1"/>
  <c r="L548" i="4"/>
  <c r="L549" i="4"/>
  <c r="L550" i="4"/>
  <c r="L551" i="4"/>
  <c r="M551" i="4" s="1"/>
  <c r="L552" i="4"/>
  <c r="M552" i="4" s="1"/>
  <c r="L553" i="4"/>
  <c r="M553" i="4" s="1"/>
  <c r="L554" i="4"/>
  <c r="L555" i="4"/>
  <c r="L556" i="4"/>
  <c r="L557" i="4"/>
  <c r="L558" i="4"/>
  <c r="L559" i="4"/>
  <c r="M559" i="4" s="1"/>
  <c r="L560" i="4"/>
  <c r="M560" i="4" s="1"/>
  <c r="L561" i="4"/>
  <c r="M561" i="4" s="1"/>
  <c r="L562" i="4"/>
  <c r="L563" i="4"/>
  <c r="N563" i="4" s="1"/>
  <c r="L564" i="4"/>
  <c r="L565" i="4"/>
  <c r="L566" i="4"/>
  <c r="L567" i="4"/>
  <c r="M567" i="4" s="1"/>
  <c r="L568" i="4"/>
  <c r="M568" i="4" s="1"/>
  <c r="L569" i="4"/>
  <c r="M569" i="4" s="1"/>
  <c r="L570" i="4"/>
  <c r="L571" i="4"/>
  <c r="L572" i="4"/>
  <c r="L573" i="4"/>
  <c r="M573" i="4" s="1"/>
  <c r="L574" i="4"/>
  <c r="L575" i="4"/>
  <c r="M575" i="4" s="1"/>
  <c r="L576" i="4"/>
  <c r="M576" i="4" s="1"/>
  <c r="L577" i="4"/>
  <c r="M577" i="4" s="1"/>
  <c r="L578" i="4"/>
  <c r="L579" i="4"/>
  <c r="N579" i="4" s="1"/>
  <c r="L580" i="4"/>
  <c r="L581" i="4"/>
  <c r="L582" i="4"/>
  <c r="L583" i="4"/>
  <c r="M583" i="4" s="1"/>
  <c r="L584" i="4"/>
  <c r="M584" i="4" s="1"/>
  <c r="L585" i="4"/>
  <c r="M585" i="4" s="1"/>
  <c r="L586" i="4"/>
  <c r="M586" i="4" s="1"/>
  <c r="O586" i="4" s="1"/>
  <c r="L587" i="4"/>
  <c r="L588" i="4"/>
  <c r="L589" i="4"/>
  <c r="L590" i="4"/>
  <c r="L591" i="4"/>
  <c r="M591" i="4" s="1"/>
  <c r="L592" i="4"/>
  <c r="M592" i="4" s="1"/>
  <c r="L593" i="4"/>
  <c r="M593" i="4" s="1"/>
  <c r="L594" i="4"/>
  <c r="L595" i="4"/>
  <c r="N595" i="4" s="1"/>
  <c r="L596" i="4"/>
  <c r="L597" i="4"/>
  <c r="L598" i="4"/>
  <c r="L599" i="4"/>
  <c r="M599" i="4" s="1"/>
  <c r="L600" i="4"/>
  <c r="M600" i="4" s="1"/>
  <c r="L601" i="4"/>
  <c r="M601" i="4" s="1"/>
  <c r="L602" i="4"/>
  <c r="L603" i="4"/>
  <c r="M603" i="4" s="1"/>
  <c r="L604" i="4"/>
  <c r="L605" i="4"/>
  <c r="L606" i="4"/>
  <c r="L607" i="4"/>
  <c r="M607" i="4" s="1"/>
  <c r="L608" i="4"/>
  <c r="M608" i="4" s="1"/>
  <c r="L609" i="4"/>
  <c r="M609" i="4" s="1"/>
  <c r="L610" i="4"/>
  <c r="L611" i="4"/>
  <c r="M611" i="4" s="1"/>
  <c r="L612" i="4"/>
  <c r="L613" i="4"/>
  <c r="M613" i="4" s="1"/>
  <c r="L614" i="4"/>
  <c r="L615" i="4"/>
  <c r="M615" i="4" s="1"/>
  <c r="L616" i="4"/>
  <c r="M616" i="4" s="1"/>
  <c r="L617" i="4"/>
  <c r="M617" i="4" s="1"/>
  <c r="L618" i="4"/>
  <c r="L619" i="4"/>
  <c r="M619" i="4" s="1"/>
  <c r="L620" i="4"/>
  <c r="L621" i="4"/>
  <c r="L622" i="4"/>
  <c r="M622" i="4" s="1"/>
  <c r="L623" i="4"/>
  <c r="M623" i="4" s="1"/>
  <c r="L624" i="4"/>
  <c r="M624" i="4" s="1"/>
  <c r="L625" i="4"/>
  <c r="M625" i="4" s="1"/>
  <c r="L626" i="4"/>
  <c r="L627" i="4"/>
  <c r="N627" i="4" s="1"/>
  <c r="L628" i="4"/>
  <c r="L629" i="4"/>
  <c r="L630" i="4"/>
  <c r="L631" i="4"/>
  <c r="M631" i="4" s="1"/>
  <c r="L632" i="4"/>
  <c r="M632" i="4" s="1"/>
  <c r="L633" i="4"/>
  <c r="M633" i="4" s="1"/>
  <c r="L634" i="4"/>
  <c r="L635" i="4"/>
  <c r="L636" i="4"/>
  <c r="L637" i="4"/>
  <c r="L638" i="4"/>
  <c r="L639" i="4"/>
  <c r="M639" i="4" s="1"/>
  <c r="L640" i="4"/>
  <c r="M640" i="4" s="1"/>
  <c r="L641" i="4"/>
  <c r="M641" i="4" s="1"/>
  <c r="L642" i="4"/>
  <c r="L643" i="4"/>
  <c r="N643" i="4" s="1"/>
  <c r="L644" i="4"/>
  <c r="L645" i="4"/>
  <c r="M645" i="4" s="1"/>
  <c r="L646" i="4"/>
  <c r="L647" i="4"/>
  <c r="M647" i="4" s="1"/>
  <c r="L648" i="4"/>
  <c r="M648" i="4" s="1"/>
  <c r="L649" i="4"/>
  <c r="M649" i="4" s="1"/>
  <c r="L650" i="4"/>
  <c r="L651" i="4"/>
  <c r="L652" i="4"/>
  <c r="L653" i="4"/>
  <c r="L654" i="4"/>
  <c r="L655" i="4"/>
  <c r="M655" i="4" s="1"/>
  <c r="L656" i="4"/>
  <c r="M656" i="4" s="1"/>
  <c r="L657" i="4"/>
  <c r="M657" i="4" s="1"/>
  <c r="L658" i="4"/>
  <c r="L659" i="4"/>
  <c r="M659" i="4" s="1"/>
  <c r="L660" i="4"/>
  <c r="L661" i="4"/>
  <c r="L662" i="4"/>
  <c r="L663" i="4"/>
  <c r="M663" i="4" s="1"/>
  <c r="L664" i="4"/>
  <c r="M664" i="4" s="1"/>
  <c r="L665" i="4"/>
  <c r="M665" i="4" s="1"/>
  <c r="L666" i="4"/>
  <c r="L667" i="4"/>
  <c r="M667" i="4" s="1"/>
  <c r="L668" i="4"/>
  <c r="L669" i="4"/>
  <c r="L670" i="4"/>
  <c r="L671" i="4"/>
  <c r="M671" i="4" s="1"/>
  <c r="L672" i="4"/>
  <c r="M672" i="4" s="1"/>
  <c r="L673" i="4"/>
  <c r="M673" i="4" s="1"/>
  <c r="L674" i="4"/>
  <c r="L675" i="4"/>
  <c r="M675" i="4" s="1"/>
  <c r="L676" i="4"/>
  <c r="L677" i="4"/>
  <c r="L678" i="4"/>
  <c r="L679" i="4"/>
  <c r="M679" i="4" s="1"/>
  <c r="L680" i="4"/>
  <c r="M680" i="4" s="1"/>
  <c r="L681" i="4"/>
  <c r="L682" i="4"/>
  <c r="L683" i="4"/>
  <c r="N683" i="4" s="1"/>
  <c r="L684" i="4"/>
  <c r="L685" i="4"/>
  <c r="M685" i="4" s="1"/>
  <c r="L686" i="4"/>
  <c r="L687" i="4"/>
  <c r="M687" i="4" s="1"/>
  <c r="L688" i="4"/>
  <c r="M688" i="4" s="1"/>
  <c r="L689" i="4"/>
  <c r="M689" i="4" s="1"/>
  <c r="L690" i="4"/>
  <c r="M690" i="4" s="1"/>
  <c r="O690" i="4" s="1"/>
  <c r="L691" i="4"/>
  <c r="N691" i="4" s="1"/>
  <c r="L692" i="4"/>
  <c r="L693" i="4"/>
  <c r="L694" i="4"/>
  <c r="L695" i="4"/>
  <c r="M695" i="4" s="1"/>
  <c r="L696" i="4"/>
  <c r="M696" i="4" s="1"/>
  <c r="L697" i="4"/>
  <c r="L698" i="4"/>
  <c r="L699" i="4"/>
  <c r="N699" i="4" s="1"/>
  <c r="L700" i="4"/>
  <c r="L701" i="4"/>
  <c r="M701" i="4" s="1"/>
  <c r="L702" i="4"/>
  <c r="L703" i="4"/>
  <c r="M703" i="4" s="1"/>
  <c r="L704" i="4"/>
  <c r="M704" i="4" s="1"/>
  <c r="L705" i="4"/>
  <c r="L706" i="4"/>
  <c r="L707" i="4"/>
  <c r="N707" i="4" s="1"/>
  <c r="L708" i="4"/>
  <c r="L709" i="4"/>
  <c r="L710" i="4"/>
  <c r="L711" i="4"/>
  <c r="M711" i="4" s="1"/>
  <c r="L712" i="4"/>
  <c r="M712" i="4" s="1"/>
  <c r="L713" i="4"/>
  <c r="M713" i="4" s="1"/>
  <c r="L714" i="4"/>
  <c r="M714" i="4" s="1"/>
  <c r="O714" i="4" s="1"/>
  <c r="L715" i="4"/>
  <c r="M715" i="4" s="1"/>
  <c r="L716" i="4"/>
  <c r="L717" i="4"/>
  <c r="L718" i="4"/>
  <c r="L719" i="4"/>
  <c r="M719" i="4" s="1"/>
  <c r="L720" i="4"/>
  <c r="M720" i="4" s="1"/>
  <c r="L721" i="4"/>
  <c r="M721" i="4" s="1"/>
  <c r="L722" i="4"/>
  <c r="L723" i="4"/>
  <c r="L724" i="4"/>
  <c r="L725" i="4"/>
  <c r="L726" i="4"/>
  <c r="L727" i="4"/>
  <c r="M727" i="4" s="1"/>
  <c r="L728" i="4"/>
  <c r="M728" i="4" s="1"/>
  <c r="L729" i="4"/>
  <c r="L730" i="4"/>
  <c r="L731" i="4"/>
  <c r="N731" i="4" s="1"/>
  <c r="L732" i="4"/>
  <c r="L733" i="4"/>
  <c r="M733" i="4" s="1"/>
  <c r="L734" i="4"/>
  <c r="L735" i="4"/>
  <c r="M735" i="4" s="1"/>
  <c r="L736" i="4"/>
  <c r="M736" i="4" s="1"/>
  <c r="L737" i="4"/>
  <c r="M737" i="4" s="1"/>
  <c r="L738" i="4"/>
  <c r="M738" i="4" s="1"/>
  <c r="L739" i="4"/>
  <c r="N739" i="4" s="1"/>
  <c r="L740" i="4"/>
  <c r="L741" i="4"/>
  <c r="L742" i="4"/>
  <c r="L743" i="4"/>
  <c r="M743" i="4" s="1"/>
  <c r="L744" i="4"/>
  <c r="M744" i="4" s="1"/>
  <c r="L745" i="4"/>
  <c r="L746" i="4"/>
  <c r="L747" i="4"/>
  <c r="N747" i="4" s="1"/>
  <c r="L748" i="4"/>
  <c r="M748" i="4" s="1"/>
  <c r="O748" i="4" s="1"/>
  <c r="L749" i="4"/>
  <c r="L750" i="4"/>
  <c r="L751" i="4"/>
  <c r="M751" i="4" s="1"/>
  <c r="L752" i="4"/>
  <c r="M752" i="4" s="1"/>
  <c r="L753" i="4"/>
  <c r="L754" i="4"/>
  <c r="L755" i="4"/>
  <c r="N755" i="4" s="1"/>
  <c r="L756" i="4"/>
  <c r="L757" i="4"/>
  <c r="L758" i="4"/>
  <c r="L759" i="4"/>
  <c r="M759" i="4" s="1"/>
  <c r="L760" i="4"/>
  <c r="M760" i="4" s="1"/>
  <c r="L761" i="4"/>
  <c r="M761" i="4" s="1"/>
  <c r="L762" i="4"/>
  <c r="L763" i="4"/>
  <c r="M763" i="4" s="1"/>
  <c r="L764" i="4"/>
  <c r="L765" i="4"/>
  <c r="L766" i="4"/>
  <c r="L767" i="4"/>
  <c r="M767" i="4" s="1"/>
  <c r="L768" i="4"/>
  <c r="M768" i="4" s="1"/>
  <c r="L769" i="4"/>
  <c r="L770" i="4"/>
  <c r="L771" i="4"/>
  <c r="N771" i="4" s="1"/>
  <c r="L772" i="4"/>
  <c r="L773" i="4"/>
  <c r="L774" i="4"/>
  <c r="L775" i="4"/>
  <c r="M775" i="4" s="1"/>
  <c r="L776" i="4"/>
  <c r="M776" i="4" s="1"/>
  <c r="L777" i="4"/>
  <c r="L778" i="4"/>
  <c r="L779" i="4"/>
  <c r="N779" i="4" s="1"/>
  <c r="L780" i="4"/>
  <c r="L781" i="4"/>
  <c r="L782" i="4"/>
  <c r="M782" i="4" s="1"/>
  <c r="L783" i="4"/>
  <c r="M783" i="4" s="1"/>
  <c r="L784" i="4"/>
  <c r="M784" i="4" s="1"/>
  <c r="L785" i="4"/>
  <c r="M785" i="4" s="1"/>
  <c r="L786" i="4"/>
  <c r="M786" i="4" s="1"/>
  <c r="O786" i="4" s="1"/>
  <c r="L787" i="4"/>
  <c r="N787" i="4" s="1"/>
  <c r="L788" i="4"/>
  <c r="L789" i="4"/>
  <c r="M789" i="4" s="1"/>
  <c r="L790" i="4"/>
  <c r="L791" i="4"/>
  <c r="M791" i="4" s="1"/>
  <c r="L792" i="4"/>
  <c r="M792" i="4" s="1"/>
  <c r="L793" i="4"/>
  <c r="L794" i="4"/>
  <c r="L795" i="4"/>
  <c r="M795" i="4" s="1"/>
  <c r="L796" i="4"/>
  <c r="L797" i="4"/>
  <c r="L798" i="4"/>
  <c r="L799" i="4"/>
  <c r="M799" i="4" s="1"/>
  <c r="L800" i="4"/>
  <c r="M800" i="4" s="1"/>
  <c r="L801" i="4"/>
  <c r="L802" i="4"/>
  <c r="L803" i="4"/>
  <c r="N803" i="4" s="1"/>
  <c r="L804" i="4"/>
  <c r="L805" i="4"/>
  <c r="L806" i="4"/>
  <c r="L807" i="4"/>
  <c r="M807" i="4" s="1"/>
  <c r="L808" i="4"/>
  <c r="M808" i="4" s="1"/>
  <c r="L809" i="4"/>
  <c r="M809" i="4" s="1"/>
  <c r="L810" i="4"/>
  <c r="L811" i="4"/>
  <c r="M811" i="4" s="1"/>
  <c r="L812" i="4"/>
  <c r="L813" i="4"/>
  <c r="L814" i="4"/>
  <c r="L815" i="4"/>
  <c r="M815" i="4" s="1"/>
  <c r="L816" i="4"/>
  <c r="M816" i="4" s="1"/>
  <c r="L817" i="4"/>
  <c r="L818" i="4"/>
  <c r="L819" i="4"/>
  <c r="N819" i="4" s="1"/>
  <c r="L820" i="4"/>
  <c r="L821" i="4"/>
  <c r="L822" i="4"/>
  <c r="L823" i="4"/>
  <c r="M823" i="4" s="1"/>
  <c r="L824" i="4"/>
  <c r="M824" i="4" s="1"/>
  <c r="L825" i="4"/>
  <c r="L826" i="4"/>
  <c r="L827" i="4"/>
  <c r="N827" i="4" s="1"/>
  <c r="L828" i="4"/>
  <c r="L829" i="4"/>
  <c r="L830" i="4"/>
  <c r="L831" i="4"/>
  <c r="M831" i="4" s="1"/>
  <c r="L832" i="4"/>
  <c r="M832" i="4" s="1"/>
  <c r="L833" i="4"/>
  <c r="L834" i="4"/>
  <c r="L835" i="4"/>
  <c r="N835" i="4" s="1"/>
  <c r="L836" i="4"/>
  <c r="L837" i="4"/>
  <c r="L838" i="4"/>
  <c r="L839" i="4"/>
  <c r="M839" i="4" s="1"/>
  <c r="L840" i="4"/>
  <c r="M840" i="4" s="1"/>
  <c r="L841" i="4"/>
  <c r="L842" i="4"/>
  <c r="L843" i="4"/>
  <c r="N843" i="4" s="1"/>
  <c r="L844" i="4"/>
  <c r="L845" i="4"/>
  <c r="M845" i="4" s="1"/>
  <c r="L846" i="4"/>
  <c r="L847" i="4"/>
  <c r="M847" i="4" s="1"/>
  <c r="L848" i="4"/>
  <c r="M848" i="4" s="1"/>
  <c r="L849" i="4"/>
  <c r="M849" i="4" s="1"/>
  <c r="L850" i="4"/>
  <c r="L851" i="4"/>
  <c r="N851" i="4" s="1"/>
  <c r="L852" i="4"/>
  <c r="L853" i="4"/>
  <c r="L854" i="4"/>
  <c r="L855" i="4"/>
  <c r="M855" i="4" s="1"/>
  <c r="L856" i="4"/>
  <c r="M856" i="4" s="1"/>
  <c r="L857" i="4"/>
  <c r="M857" i="4" s="1"/>
  <c r="L858" i="4"/>
  <c r="M858" i="4" s="1"/>
  <c r="O858" i="4" s="1"/>
  <c r="L859" i="4"/>
  <c r="N859" i="4" s="1"/>
  <c r="L860" i="4"/>
  <c r="L861" i="4"/>
  <c r="L862" i="4"/>
  <c r="L863" i="4"/>
  <c r="M863" i="4" s="1"/>
  <c r="L864" i="4"/>
  <c r="M864" i="4" s="1"/>
  <c r="L865" i="4"/>
  <c r="L866" i="4"/>
  <c r="L867" i="4"/>
  <c r="N867" i="4" s="1"/>
  <c r="L868" i="4"/>
  <c r="L869" i="4"/>
  <c r="M869" i="4" s="1"/>
  <c r="L870" i="4"/>
  <c r="L871" i="4"/>
  <c r="M871" i="4" s="1"/>
  <c r="L872" i="4"/>
  <c r="M872" i="4" s="1"/>
  <c r="L873" i="4"/>
  <c r="M873" i="4" s="1"/>
  <c r="L874" i="4"/>
  <c r="M874" i="4" s="1"/>
  <c r="O874" i="4" s="1"/>
  <c r="L875" i="4"/>
  <c r="M875" i="4" s="1"/>
  <c r="L876" i="4"/>
  <c r="L877" i="4"/>
  <c r="L878" i="4"/>
  <c r="L879" i="4"/>
  <c r="M879" i="4" s="1"/>
  <c r="L880" i="4"/>
  <c r="M880" i="4" s="1"/>
  <c r="L881" i="4"/>
  <c r="M881" i="4" s="1"/>
  <c r="L882" i="4"/>
  <c r="M882" i="4" s="1"/>
  <c r="O882" i="4" s="1"/>
  <c r="L883" i="4"/>
  <c r="L884" i="4"/>
  <c r="L885" i="4"/>
  <c r="L886" i="4"/>
  <c r="L887" i="4"/>
  <c r="M887" i="4" s="1"/>
  <c r="L888" i="4"/>
  <c r="M888" i="4" s="1"/>
  <c r="L889" i="4"/>
  <c r="L890" i="4"/>
  <c r="L891" i="4"/>
  <c r="M891" i="4" s="1"/>
  <c r="L892" i="4"/>
  <c r="L893" i="4"/>
  <c r="L894" i="4"/>
  <c r="L895" i="4"/>
  <c r="M895" i="4" s="1"/>
  <c r="L896" i="4"/>
  <c r="M896" i="4" s="1"/>
  <c r="L897" i="4"/>
  <c r="L898" i="4"/>
  <c r="L899" i="4"/>
  <c r="L900" i="4"/>
  <c r="L901" i="4"/>
  <c r="L902" i="4"/>
  <c r="L903" i="4"/>
  <c r="M903" i="4" s="1"/>
  <c r="L904" i="4"/>
  <c r="M904" i="4" s="1"/>
  <c r="L905" i="4"/>
  <c r="M905" i="4" s="1"/>
  <c r="L906" i="4"/>
  <c r="M906" i="4" s="1"/>
  <c r="O906" i="4" s="1"/>
  <c r="L907" i="4"/>
  <c r="L908" i="4"/>
  <c r="L909" i="4"/>
  <c r="M909" i="4" s="1"/>
  <c r="L910" i="4"/>
  <c r="L911" i="4"/>
  <c r="M911" i="4" s="1"/>
  <c r="L912" i="4"/>
  <c r="M912" i="4" s="1"/>
  <c r="L913" i="4"/>
  <c r="L914" i="4"/>
  <c r="L915" i="4"/>
  <c r="M915" i="4" s="1"/>
  <c r="O915" i="4" s="1"/>
  <c r="L916" i="4"/>
  <c r="L917" i="4"/>
  <c r="L918" i="4"/>
  <c r="L919" i="4"/>
  <c r="M919" i="4" s="1"/>
  <c r="L920" i="4"/>
  <c r="M920" i="4" s="1"/>
  <c r="L921" i="4"/>
  <c r="L922" i="4"/>
  <c r="L923" i="4"/>
  <c r="L924" i="4"/>
  <c r="L925" i="4"/>
  <c r="L926" i="4"/>
  <c r="L927" i="4"/>
  <c r="M927" i="4" s="1"/>
  <c r="L928" i="4"/>
  <c r="M928" i="4" s="1"/>
  <c r="L929" i="4"/>
  <c r="L930" i="4"/>
  <c r="L931" i="4"/>
  <c r="L932" i="4"/>
  <c r="M932" i="4" s="1"/>
  <c r="O932" i="4" s="1"/>
  <c r="L933" i="4"/>
  <c r="L934" i="4"/>
  <c r="L935" i="4"/>
  <c r="M935" i="4" s="1"/>
  <c r="L936" i="4"/>
  <c r="M936" i="4" s="1"/>
  <c r="L937" i="4"/>
  <c r="M937" i="4" s="1"/>
  <c r="L938" i="4"/>
  <c r="L939" i="4"/>
  <c r="M939" i="4" s="1"/>
  <c r="L940" i="4"/>
  <c r="L941" i="4"/>
  <c r="M941" i="4" s="1"/>
  <c r="L942" i="4"/>
  <c r="L943" i="4"/>
  <c r="M943" i="4" s="1"/>
  <c r="L944" i="4"/>
  <c r="M944" i="4" s="1"/>
  <c r="L945" i="4"/>
  <c r="L946" i="4"/>
  <c r="L947" i="4"/>
  <c r="L948" i="4"/>
  <c r="L949" i="4"/>
  <c r="L950" i="4"/>
  <c r="L951" i="4"/>
  <c r="M951" i="4" s="1"/>
  <c r="L952" i="4"/>
  <c r="M952" i="4" s="1"/>
  <c r="L953" i="4"/>
  <c r="L954" i="4"/>
  <c r="L955" i="4"/>
  <c r="L956" i="4"/>
  <c r="L957" i="4"/>
  <c r="M957" i="4" s="1"/>
  <c r="L958" i="4"/>
  <c r="L959" i="4"/>
  <c r="M959" i="4" s="1"/>
  <c r="L960" i="4"/>
  <c r="M960" i="4" s="1"/>
  <c r="L961" i="4"/>
  <c r="L962" i="4"/>
  <c r="L963" i="4"/>
  <c r="L964" i="4"/>
  <c r="L965" i="4"/>
  <c r="L966" i="4"/>
  <c r="L967" i="4"/>
  <c r="L968" i="4"/>
  <c r="M968" i="4" s="1"/>
  <c r="L969" i="4"/>
  <c r="L970" i="4"/>
  <c r="L971" i="4"/>
  <c r="L972" i="4"/>
  <c r="L973" i="4"/>
  <c r="L974" i="4"/>
  <c r="L975" i="4"/>
  <c r="L976" i="4"/>
  <c r="M976" i="4" s="1"/>
  <c r="L977" i="4"/>
  <c r="L978" i="4"/>
  <c r="L979" i="4"/>
  <c r="N979" i="4" s="1"/>
  <c r="L980" i="4"/>
  <c r="L981" i="4"/>
  <c r="L982" i="4"/>
  <c r="L983" i="4"/>
  <c r="M983" i="4" s="1"/>
  <c r="L984" i="4"/>
  <c r="M984" i="4" s="1"/>
  <c r="L985" i="4"/>
  <c r="L986" i="4"/>
  <c r="L987" i="4"/>
  <c r="L988" i="4"/>
  <c r="L989" i="4"/>
  <c r="L990" i="4"/>
  <c r="L991" i="4"/>
  <c r="L992" i="4"/>
  <c r="M992" i="4" s="1"/>
  <c r="L993" i="4"/>
  <c r="L994" i="4"/>
  <c r="L995" i="4"/>
  <c r="L996" i="4"/>
  <c r="L997" i="4"/>
  <c r="L998" i="4"/>
  <c r="L999" i="4"/>
  <c r="M999" i="4" s="1"/>
  <c r="L1000" i="4"/>
  <c r="M1000" i="4" s="1"/>
  <c r="L1001" i="4"/>
  <c r="L1002" i="4"/>
  <c r="L1003" i="4"/>
  <c r="L1004" i="4"/>
  <c r="L1005" i="4"/>
  <c r="L1006" i="4"/>
  <c r="L1007" i="4"/>
  <c r="M1007" i="4" s="1"/>
  <c r="L1008" i="4"/>
  <c r="M1008" i="4" s="1"/>
  <c r="L1009" i="4"/>
  <c r="M1009" i="4" s="1"/>
  <c r="L1010" i="4"/>
  <c r="L1011" i="4"/>
  <c r="L1012" i="4"/>
  <c r="L1013" i="4"/>
  <c r="L1014" i="4"/>
  <c r="L1015" i="4"/>
  <c r="L1016" i="4"/>
  <c r="M1016" i="4" s="1"/>
  <c r="L1017" i="4"/>
  <c r="M1017" i="4" s="1"/>
  <c r="L1018" i="4"/>
  <c r="L1019" i="4"/>
  <c r="L1020" i="4"/>
  <c r="L1021" i="4"/>
  <c r="M1021" i="4" s="1"/>
  <c r="L1022" i="4"/>
  <c r="L1023" i="4"/>
  <c r="M1023" i="4" s="1"/>
  <c r="L1024" i="4"/>
  <c r="M1024" i="4" s="1"/>
  <c r="L1025" i="4"/>
  <c r="M1025" i="4" s="1"/>
  <c r="L1026" i="4"/>
  <c r="M1026" i="4" s="1"/>
  <c r="O1026" i="4" s="1"/>
  <c r="L1027" i="4"/>
  <c r="L1028" i="4"/>
  <c r="L1029" i="4"/>
  <c r="L1030" i="4"/>
  <c r="L1031" i="4"/>
  <c r="M1031" i="4" s="1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N1043" i="4" s="1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M1056" i="4" s="1"/>
  <c r="L1057" i="4"/>
  <c r="L1058" i="4"/>
  <c r="L1059" i="4"/>
  <c r="L1060" i="4"/>
  <c r="L1061" i="4"/>
  <c r="L1062" i="4"/>
  <c r="L1063" i="4"/>
  <c r="M1063" i="4" s="1"/>
  <c r="L1064" i="4"/>
  <c r="L1065" i="4"/>
  <c r="L1066" i="4"/>
  <c r="N8" i="4"/>
  <c r="N16" i="4"/>
  <c r="N24" i="4"/>
  <c r="N32" i="4"/>
  <c r="N40" i="4"/>
  <c r="N48" i="4"/>
  <c r="N56" i="4"/>
  <c r="N64" i="4"/>
  <c r="N72" i="4"/>
  <c r="N80" i="4"/>
  <c r="N88" i="4"/>
  <c r="N96" i="4"/>
  <c r="N104" i="4"/>
  <c r="N109" i="4"/>
  <c r="N112" i="4"/>
  <c r="N113" i="4"/>
  <c r="N120" i="4"/>
  <c r="N121" i="4"/>
  <c r="N127" i="4"/>
  <c r="N128" i="4"/>
  <c r="N129" i="4"/>
  <c r="N136" i="4"/>
  <c r="N137" i="4"/>
  <c r="N141" i="4"/>
  <c r="N143" i="4"/>
  <c r="N144" i="4"/>
  <c r="N145" i="4"/>
  <c r="N152" i="4"/>
  <c r="N153" i="4"/>
  <c r="N155" i="4"/>
  <c r="N157" i="4"/>
  <c r="N159" i="4"/>
  <c r="N160" i="4"/>
  <c r="N161" i="4"/>
  <c r="N167" i="4"/>
  <c r="N168" i="4"/>
  <c r="N173" i="4"/>
  <c r="N176" i="4"/>
  <c r="N177" i="4"/>
  <c r="N181" i="4"/>
  <c r="N183" i="4"/>
  <c r="N184" i="4"/>
  <c r="N185" i="4"/>
  <c r="N189" i="4"/>
  <c r="N192" i="4"/>
  <c r="N193" i="4"/>
  <c r="N194" i="4"/>
  <c r="N199" i="4"/>
  <c r="N200" i="4"/>
  <c r="N201" i="4"/>
  <c r="N207" i="4"/>
  <c r="N208" i="4"/>
  <c r="N216" i="4"/>
  <c r="N217" i="4"/>
  <c r="N221" i="4"/>
  <c r="N223" i="4"/>
  <c r="N224" i="4"/>
  <c r="N225" i="4"/>
  <c r="N231" i="4"/>
  <c r="N232" i="4"/>
  <c r="N233" i="4"/>
  <c r="N237" i="4"/>
  <c r="N240" i="4"/>
  <c r="N241" i="4"/>
  <c r="N247" i="4"/>
  <c r="N248" i="4"/>
  <c r="N249" i="4"/>
  <c r="N253" i="4"/>
  <c r="N256" i="4"/>
  <c r="N257" i="4"/>
  <c r="N263" i="4"/>
  <c r="N264" i="4"/>
  <c r="N265" i="4"/>
  <c r="N272" i="4"/>
  <c r="N273" i="4"/>
  <c r="N280" i="4"/>
  <c r="N281" i="4"/>
  <c r="N283" i="4"/>
  <c r="N288" i="4"/>
  <c r="N295" i="4"/>
  <c r="N296" i="4"/>
  <c r="N297" i="4"/>
  <c r="N304" i="4"/>
  <c r="N305" i="4"/>
  <c r="N312" i="4"/>
  <c r="N313" i="4"/>
  <c r="N314" i="4"/>
  <c r="N320" i="4"/>
  <c r="N321" i="4"/>
  <c r="N327" i="4"/>
  <c r="N328" i="4"/>
  <c r="N329" i="4"/>
  <c r="N335" i="4"/>
  <c r="N336" i="4"/>
  <c r="N337" i="4"/>
  <c r="N343" i="4"/>
  <c r="N344" i="4"/>
  <c r="N345" i="4"/>
  <c r="N351" i="4"/>
  <c r="N352" i="4"/>
  <c r="N353" i="4"/>
  <c r="N357" i="4"/>
  <c r="N359" i="4"/>
  <c r="N360" i="4"/>
  <c r="N361" i="4"/>
  <c r="N367" i="4"/>
  <c r="N368" i="4"/>
  <c r="N369" i="4"/>
  <c r="N376" i="4"/>
  <c r="N377" i="4"/>
  <c r="N384" i="4"/>
  <c r="N385" i="4"/>
  <c r="N392" i="4"/>
  <c r="N399" i="4"/>
  <c r="N400" i="4"/>
  <c r="N401" i="4"/>
  <c r="N407" i="4"/>
  <c r="N408" i="4"/>
  <c r="N409" i="4"/>
  <c r="N415" i="4"/>
  <c r="N416" i="4"/>
  <c r="N417" i="4"/>
  <c r="N423" i="4"/>
  <c r="N424" i="4"/>
  <c r="N425" i="4"/>
  <c r="N431" i="4"/>
  <c r="N432" i="4"/>
  <c r="N437" i="4"/>
  <c r="N440" i="4"/>
  <c r="N441" i="4"/>
  <c r="N444" i="4"/>
  <c r="N447" i="4"/>
  <c r="N449" i="4"/>
  <c r="N456" i="4"/>
  <c r="N457" i="4"/>
  <c r="N463" i="4"/>
  <c r="N464" i="4"/>
  <c r="N465" i="4"/>
  <c r="N471" i="4"/>
  <c r="N472" i="4"/>
  <c r="N473" i="4"/>
  <c r="N480" i="4"/>
  <c r="N481" i="4"/>
  <c r="N485" i="4"/>
  <c r="N487" i="4"/>
  <c r="N488" i="4"/>
  <c r="N489" i="4"/>
  <c r="N495" i="4"/>
  <c r="N496" i="4"/>
  <c r="N497" i="4"/>
  <c r="N503" i="4"/>
  <c r="N504" i="4"/>
  <c r="N505" i="4"/>
  <c r="N506" i="4"/>
  <c r="N512" i="4"/>
  <c r="N513" i="4"/>
  <c r="N519" i="4"/>
  <c r="N520" i="4"/>
  <c r="N521" i="4"/>
  <c r="N527" i="4"/>
  <c r="N528" i="4"/>
  <c r="N529" i="4"/>
  <c r="N533" i="4"/>
  <c r="N535" i="4"/>
  <c r="N536" i="4"/>
  <c r="N537" i="4"/>
  <c r="N543" i="4"/>
  <c r="N544" i="4"/>
  <c r="N545" i="4"/>
  <c r="N552" i="4"/>
  <c r="N553" i="4"/>
  <c r="N559" i="4"/>
  <c r="N560" i="4"/>
  <c r="N561" i="4"/>
  <c r="N567" i="4"/>
  <c r="N568" i="4"/>
  <c r="N569" i="4"/>
  <c r="N573" i="4"/>
  <c r="N575" i="4"/>
  <c r="N576" i="4"/>
  <c r="N577" i="4"/>
  <c r="N583" i="4"/>
  <c r="N584" i="4"/>
  <c r="N585" i="4"/>
  <c r="N586" i="4"/>
  <c r="N592" i="4"/>
  <c r="N593" i="4"/>
  <c r="N599" i="4"/>
  <c r="N600" i="4"/>
  <c r="N601" i="4"/>
  <c r="N603" i="4"/>
  <c r="N607" i="4"/>
  <c r="N608" i="4"/>
  <c r="N609" i="4"/>
  <c r="N613" i="4"/>
  <c r="N616" i="4"/>
  <c r="N617" i="4"/>
  <c r="N622" i="4"/>
  <c r="N623" i="4"/>
  <c r="N624" i="4"/>
  <c r="N625" i="4"/>
  <c r="N631" i="4"/>
  <c r="N632" i="4"/>
  <c r="N633" i="4"/>
  <c r="N640" i="4"/>
  <c r="N641" i="4"/>
  <c r="N647" i="4"/>
  <c r="N648" i="4"/>
  <c r="N649" i="4"/>
  <c r="N655" i="4"/>
  <c r="N656" i="4"/>
  <c r="N657" i="4"/>
  <c r="N659" i="4"/>
  <c r="N663" i="4"/>
  <c r="N664" i="4"/>
  <c r="N665" i="4"/>
  <c r="N671" i="4"/>
  <c r="N672" i="4"/>
  <c r="N673" i="4"/>
  <c r="N680" i="4"/>
  <c r="N685" i="4"/>
  <c r="N687" i="4"/>
  <c r="N688" i="4"/>
  <c r="N689" i="4"/>
  <c r="N690" i="4"/>
  <c r="N696" i="4"/>
  <c r="N701" i="4"/>
  <c r="N703" i="4"/>
  <c r="N704" i="4"/>
  <c r="N711" i="4"/>
  <c r="N712" i="4"/>
  <c r="N713" i="4"/>
  <c r="N714" i="4"/>
  <c r="N719" i="4"/>
  <c r="N720" i="4"/>
  <c r="N723" i="4"/>
  <c r="N728" i="4"/>
  <c r="N733" i="4"/>
  <c r="N735" i="4"/>
  <c r="N736" i="4"/>
  <c r="N737" i="4"/>
  <c r="N743" i="4"/>
  <c r="N744" i="4"/>
  <c r="N752" i="4"/>
  <c r="N759" i="4"/>
  <c r="N760" i="4"/>
  <c r="N761" i="4"/>
  <c r="N768" i="4"/>
  <c r="N775" i="4"/>
  <c r="N776" i="4"/>
  <c r="N783" i="4"/>
  <c r="N784" i="4"/>
  <c r="N785" i="4"/>
  <c r="N791" i="4"/>
  <c r="N792" i="4"/>
  <c r="N795" i="4"/>
  <c r="N799" i="4"/>
  <c r="N800" i="4"/>
  <c r="N808" i="4"/>
  <c r="N809" i="4"/>
  <c r="N816" i="4"/>
  <c r="N823" i="4"/>
  <c r="N824" i="4"/>
  <c r="N832" i="4"/>
  <c r="N840" i="4"/>
  <c r="N848" i="4"/>
  <c r="N849" i="4"/>
  <c r="N856" i="4"/>
  <c r="N857" i="4"/>
  <c r="N864" i="4"/>
  <c r="N872" i="4"/>
  <c r="N873" i="4"/>
  <c r="N875" i="4"/>
  <c r="N880" i="4"/>
  <c r="N881" i="4"/>
  <c r="N887" i="4"/>
  <c r="N888" i="4"/>
  <c r="N896" i="4"/>
  <c r="N903" i="4"/>
  <c r="N904" i="4"/>
  <c r="N905" i="4"/>
  <c r="N911" i="4"/>
  <c r="N912" i="4"/>
  <c r="N920" i="4"/>
  <c r="N928" i="4"/>
  <c r="N936" i="4"/>
  <c r="N937" i="4"/>
  <c r="N939" i="4"/>
  <c r="N941" i="4"/>
  <c r="N944" i="4"/>
  <c r="N952" i="4"/>
  <c r="N957" i="4"/>
  <c r="N960" i="4"/>
  <c r="N968" i="4"/>
  <c r="N976" i="4"/>
  <c r="N992" i="4"/>
  <c r="N1000" i="4"/>
  <c r="N1008" i="4"/>
  <c r="N1009" i="4"/>
  <c r="N1016" i="4"/>
  <c r="N1017" i="4"/>
  <c r="N1023" i="4"/>
  <c r="N1024" i="4"/>
  <c r="N1025" i="4"/>
  <c r="N1026" i="4"/>
  <c r="N1056" i="4"/>
  <c r="N1063" i="4"/>
  <c r="I3" i="6"/>
  <c r="L4" i="4" s="1"/>
  <c r="I2" i="6"/>
  <c r="L2" i="4" s="1"/>
  <c r="N35" i="4"/>
  <c r="N43" i="4"/>
  <c r="N99" i="4"/>
  <c r="N100" i="4"/>
  <c r="N148" i="4"/>
  <c r="N163" i="4"/>
  <c r="N227" i="4"/>
  <c r="N235" i="4"/>
  <c r="N299" i="4"/>
  <c r="N307" i="4"/>
  <c r="N363" i="4"/>
  <c r="N371" i="4"/>
  <c r="N427" i="4"/>
  <c r="N435" i="4"/>
  <c r="N483" i="4"/>
  <c r="N491" i="4"/>
  <c r="N539" i="4"/>
  <c r="N547" i="4"/>
  <c r="N611" i="4"/>
  <c r="N915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2" i="4"/>
  <c r="N869" i="4"/>
  <c r="N871" i="4"/>
  <c r="N895" i="4"/>
  <c r="N909" i="4"/>
  <c r="N927" i="4"/>
  <c r="N943" i="4"/>
  <c r="N951" i="4"/>
  <c r="N999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866" i="4"/>
  <c r="J865" i="4"/>
  <c r="J864" i="4"/>
  <c r="N863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N845" i="4"/>
  <c r="J845" i="4"/>
  <c r="J844" i="4"/>
  <c r="J843" i="4"/>
  <c r="J842" i="4"/>
  <c r="J841" i="4"/>
  <c r="J840" i="4"/>
  <c r="N839" i="4"/>
  <c r="J839" i="4"/>
  <c r="J838" i="4"/>
  <c r="J837" i="4"/>
  <c r="J836" i="4"/>
  <c r="J835" i="4"/>
  <c r="J834" i="4"/>
  <c r="J833" i="4"/>
  <c r="J832" i="4"/>
  <c r="N831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N815" i="4"/>
  <c r="J815" i="4"/>
  <c r="J814" i="4"/>
  <c r="J813" i="4"/>
  <c r="J812" i="4"/>
  <c r="N811" i="4"/>
  <c r="J811" i="4"/>
  <c r="J810" i="4"/>
  <c r="J809" i="4"/>
  <c r="J808" i="4"/>
  <c r="N807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N789" i="4"/>
  <c r="J789" i="4"/>
  <c r="J788" i="4"/>
  <c r="J787" i="4"/>
  <c r="J786" i="4"/>
  <c r="J785" i="4"/>
  <c r="J784" i="4"/>
  <c r="J783" i="4"/>
  <c r="N782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N767" i="4"/>
  <c r="J767" i="4"/>
  <c r="J766" i="4"/>
  <c r="J765" i="4"/>
  <c r="J764" i="4"/>
  <c r="N763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N751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N727" i="4"/>
  <c r="J727" i="4"/>
  <c r="O727" i="4" s="1"/>
  <c r="J726" i="4"/>
  <c r="J725" i="4"/>
  <c r="J724" i="4"/>
  <c r="J723" i="4"/>
  <c r="J722" i="4"/>
  <c r="N721" i="4"/>
  <c r="J721" i="4"/>
  <c r="J720" i="4"/>
  <c r="J719" i="4"/>
  <c r="J718" i="4"/>
  <c r="J717" i="4"/>
  <c r="J716" i="4"/>
  <c r="N715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N695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N679" i="4"/>
  <c r="J679" i="4"/>
  <c r="J678" i="4"/>
  <c r="J677" i="4"/>
  <c r="J676" i="4"/>
  <c r="N675" i="4"/>
  <c r="J675" i="4"/>
  <c r="J674" i="4"/>
  <c r="J673" i="4"/>
  <c r="J672" i="4"/>
  <c r="J671" i="4"/>
  <c r="J670" i="4"/>
  <c r="J669" i="4"/>
  <c r="J668" i="4"/>
  <c r="N667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N645" i="4"/>
  <c r="J645" i="4"/>
  <c r="J644" i="4"/>
  <c r="J643" i="4"/>
  <c r="J642" i="4"/>
  <c r="J641" i="4"/>
  <c r="J640" i="4"/>
  <c r="N639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N619" i="4"/>
  <c r="J619" i="4"/>
  <c r="J618" i="4"/>
  <c r="J617" i="4"/>
  <c r="J616" i="4"/>
  <c r="N615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N591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N551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N511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N479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N455" i="4"/>
  <c r="J455" i="4"/>
  <c r="J454" i="4"/>
  <c r="J453" i="4"/>
  <c r="J452" i="4"/>
  <c r="J451" i="4"/>
  <c r="J450" i="4"/>
  <c r="J449" i="4"/>
  <c r="N448" i="4"/>
  <c r="J448" i="4"/>
  <c r="J447" i="4"/>
  <c r="J446" i="4"/>
  <c r="J445" i="4"/>
  <c r="J444" i="4"/>
  <c r="J443" i="4"/>
  <c r="J442" i="4"/>
  <c r="J441" i="4"/>
  <c r="J440" i="4"/>
  <c r="N439" i="4"/>
  <c r="J439" i="4"/>
  <c r="J438" i="4"/>
  <c r="J437" i="4"/>
  <c r="J436" i="4"/>
  <c r="J435" i="4"/>
  <c r="J434" i="4"/>
  <c r="N433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N393" i="4"/>
  <c r="J393" i="4"/>
  <c r="J392" i="4"/>
  <c r="N391" i="4"/>
  <c r="J391" i="4"/>
  <c r="J390" i="4"/>
  <c r="J389" i="4"/>
  <c r="J388" i="4"/>
  <c r="J387" i="4"/>
  <c r="J386" i="4"/>
  <c r="J385" i="4"/>
  <c r="J384" i="4"/>
  <c r="N383" i="4"/>
  <c r="J383" i="4"/>
  <c r="J382" i="4"/>
  <c r="J381" i="4"/>
  <c r="J380" i="4"/>
  <c r="J379" i="4"/>
  <c r="J378" i="4"/>
  <c r="J377" i="4"/>
  <c r="J376" i="4"/>
  <c r="N375" i="4"/>
  <c r="J375" i="4"/>
  <c r="J374" i="4"/>
  <c r="N373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N325" i="4"/>
  <c r="J325" i="4"/>
  <c r="J324" i="4"/>
  <c r="J323" i="4"/>
  <c r="J322" i="4"/>
  <c r="J321" i="4"/>
  <c r="J320" i="4"/>
  <c r="N319" i="4"/>
  <c r="J319" i="4"/>
  <c r="J318" i="4"/>
  <c r="J317" i="4"/>
  <c r="J316" i="4"/>
  <c r="J315" i="4"/>
  <c r="J314" i="4"/>
  <c r="J313" i="4"/>
  <c r="J312" i="4"/>
  <c r="N311" i="4"/>
  <c r="J311" i="4"/>
  <c r="J310" i="4"/>
  <c r="J309" i="4"/>
  <c r="J308" i="4"/>
  <c r="J307" i="4"/>
  <c r="J306" i="4"/>
  <c r="J305" i="4"/>
  <c r="J304" i="4"/>
  <c r="N303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N289" i="4"/>
  <c r="J289" i="4"/>
  <c r="J288" i="4"/>
  <c r="N287" i="4"/>
  <c r="J287" i="4"/>
  <c r="J286" i="4"/>
  <c r="J285" i="4"/>
  <c r="J284" i="4"/>
  <c r="J283" i="4"/>
  <c r="J282" i="4"/>
  <c r="J281" i="4"/>
  <c r="J280" i="4"/>
  <c r="N279" i="4"/>
  <c r="J279" i="4"/>
  <c r="J278" i="4"/>
  <c r="J277" i="4"/>
  <c r="J276" i="4"/>
  <c r="J275" i="4"/>
  <c r="J274" i="4"/>
  <c r="J273" i="4"/>
  <c r="J272" i="4"/>
  <c r="N271" i="4"/>
  <c r="J271" i="4"/>
  <c r="J270" i="4"/>
  <c r="N269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N255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N239" i="4"/>
  <c r="J239" i="4"/>
  <c r="J238" i="4"/>
  <c r="J237" i="4"/>
  <c r="J236" i="4"/>
  <c r="J235" i="4"/>
  <c r="J234" i="4"/>
  <c r="J233" i="4"/>
  <c r="J232" i="4"/>
  <c r="J231" i="4"/>
  <c r="J230" i="4"/>
  <c r="N229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N215" i="4"/>
  <c r="J215" i="4"/>
  <c r="J214" i="4"/>
  <c r="J213" i="4"/>
  <c r="J212" i="4"/>
  <c r="J211" i="4"/>
  <c r="J210" i="4"/>
  <c r="N209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N191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N175" i="4"/>
  <c r="J175" i="4"/>
  <c r="J174" i="4"/>
  <c r="J173" i="4"/>
  <c r="J172" i="4"/>
  <c r="J171" i="4"/>
  <c r="J170" i="4"/>
  <c r="N169" i="4"/>
  <c r="J169" i="4"/>
  <c r="J168" i="4"/>
  <c r="J167" i="4"/>
  <c r="J166" i="4"/>
  <c r="N165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N151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N135" i="4"/>
  <c r="J135" i="4"/>
  <c r="J134" i="4"/>
  <c r="N133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N119" i="4"/>
  <c r="J119" i="4"/>
  <c r="J118" i="4"/>
  <c r="J117" i="4"/>
  <c r="J116" i="4"/>
  <c r="J115" i="4"/>
  <c r="J114" i="4"/>
  <c r="J113" i="4"/>
  <c r="J112" i="4"/>
  <c r="N111" i="4"/>
  <c r="J111" i="4"/>
  <c r="J110" i="4"/>
  <c r="J109" i="4"/>
  <c r="J108" i="4"/>
  <c r="J107" i="4"/>
  <c r="J106" i="4"/>
  <c r="N105" i="4"/>
  <c r="J105" i="4"/>
  <c r="J104" i="4"/>
  <c r="N103" i="4"/>
  <c r="J103" i="4"/>
  <c r="J102" i="4"/>
  <c r="J101" i="4"/>
  <c r="J100" i="4"/>
  <c r="J99" i="4"/>
  <c r="J98" i="4"/>
  <c r="N97" i="4"/>
  <c r="J97" i="4"/>
  <c r="J96" i="4"/>
  <c r="N95" i="4"/>
  <c r="J95" i="4"/>
  <c r="J94" i="4"/>
  <c r="J93" i="4"/>
  <c r="J92" i="4"/>
  <c r="J91" i="4"/>
  <c r="J90" i="4"/>
  <c r="N89" i="4"/>
  <c r="J89" i="4"/>
  <c r="J88" i="4"/>
  <c r="N87" i="4"/>
  <c r="J87" i="4"/>
  <c r="J86" i="4"/>
  <c r="J85" i="4"/>
  <c r="J84" i="4"/>
  <c r="J83" i="4"/>
  <c r="J82" i="4"/>
  <c r="N81" i="4"/>
  <c r="J81" i="4"/>
  <c r="J80" i="4"/>
  <c r="N79" i="4"/>
  <c r="J79" i="4"/>
  <c r="J78" i="4"/>
  <c r="J77" i="4"/>
  <c r="J76" i="4"/>
  <c r="J75" i="4"/>
  <c r="J74" i="4"/>
  <c r="N73" i="4"/>
  <c r="J73" i="4"/>
  <c r="J72" i="4"/>
  <c r="N71" i="4"/>
  <c r="J71" i="4"/>
  <c r="J70" i="4"/>
  <c r="J69" i="4"/>
  <c r="J68" i="4"/>
  <c r="J67" i="4"/>
  <c r="J66" i="4"/>
  <c r="N65" i="4"/>
  <c r="J65" i="4"/>
  <c r="J64" i="4"/>
  <c r="N63" i="4"/>
  <c r="J63" i="4"/>
  <c r="J62" i="4"/>
  <c r="J61" i="4"/>
  <c r="J60" i="4"/>
  <c r="J59" i="4"/>
  <c r="J58" i="4"/>
  <c r="N57" i="4"/>
  <c r="J57" i="4"/>
  <c r="J56" i="4"/>
  <c r="N55" i="4"/>
  <c r="J55" i="4"/>
  <c r="J54" i="4"/>
  <c r="J53" i="4"/>
  <c r="J52" i="4"/>
  <c r="J51" i="4"/>
  <c r="J50" i="4"/>
  <c r="N49" i="4"/>
  <c r="J49" i="4"/>
  <c r="J48" i="4"/>
  <c r="N47" i="4"/>
  <c r="J47" i="4"/>
  <c r="J46" i="4"/>
  <c r="J45" i="4"/>
  <c r="J44" i="4"/>
  <c r="J43" i="4"/>
  <c r="J42" i="4"/>
  <c r="N41" i="4"/>
  <c r="J41" i="4"/>
  <c r="J40" i="4"/>
  <c r="N39" i="4"/>
  <c r="J39" i="4"/>
  <c r="J38" i="4"/>
  <c r="J37" i="4"/>
  <c r="J36" i="4"/>
  <c r="J35" i="4"/>
  <c r="J34" i="4"/>
  <c r="N33" i="4"/>
  <c r="J33" i="4"/>
  <c r="J32" i="4"/>
  <c r="N31" i="4"/>
  <c r="J31" i="4"/>
  <c r="J30" i="4"/>
  <c r="J29" i="4"/>
  <c r="J28" i="4"/>
  <c r="J27" i="4"/>
  <c r="J26" i="4"/>
  <c r="N25" i="4"/>
  <c r="J25" i="4"/>
  <c r="J24" i="4"/>
  <c r="N23" i="4"/>
  <c r="J23" i="4"/>
  <c r="J22" i="4"/>
  <c r="J21" i="4"/>
  <c r="J20" i="4"/>
  <c r="J19" i="4"/>
  <c r="J18" i="4"/>
  <c r="N17" i="4"/>
  <c r="J17" i="4"/>
  <c r="J16" i="4"/>
  <c r="N15" i="4"/>
  <c r="J15" i="4"/>
  <c r="J14" i="4"/>
  <c r="J13" i="4"/>
  <c r="J12" i="4"/>
  <c r="J11" i="4"/>
  <c r="J10" i="4"/>
  <c r="N9" i="4"/>
  <c r="J9" i="4"/>
  <c r="J8" i="4"/>
  <c r="N7" i="4"/>
  <c r="J7" i="4"/>
  <c r="J6" i="4"/>
  <c r="N5" i="4"/>
  <c r="J5" i="4"/>
  <c r="J4" i="4"/>
  <c r="J3" i="4"/>
  <c r="J2" i="4"/>
  <c r="L9" i="1"/>
  <c r="N9" i="1" s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N23" i="1" s="1"/>
  <c r="L24" i="1"/>
  <c r="N24" i="1" s="1"/>
  <c r="L25" i="1"/>
  <c r="N25" i="1" s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N39" i="1" s="1"/>
  <c r="L40" i="1"/>
  <c r="N40" i="1" s="1"/>
  <c r="L41" i="1"/>
  <c r="N41" i="1" s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N55" i="1" s="1"/>
  <c r="L56" i="1"/>
  <c r="N56" i="1" s="1"/>
  <c r="L57" i="1"/>
  <c r="N57" i="1" s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N71" i="1" s="1"/>
  <c r="L72" i="1"/>
  <c r="N72" i="1" s="1"/>
  <c r="L73" i="1"/>
  <c r="N73" i="1" s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N87" i="1" s="1"/>
  <c r="L88" i="1"/>
  <c r="N88" i="1" s="1"/>
  <c r="L89" i="1"/>
  <c r="N89" i="1" s="1"/>
  <c r="L90" i="1"/>
  <c r="L91" i="1"/>
  <c r="L92" i="1"/>
  <c r="L93" i="1"/>
  <c r="L94" i="1"/>
  <c r="L95" i="1"/>
  <c r="L96" i="1"/>
  <c r="L97" i="1"/>
  <c r="L98" i="1"/>
  <c r="L99" i="1"/>
  <c r="L100" i="1"/>
  <c r="N100" i="1" s="1"/>
  <c r="L101" i="1"/>
  <c r="L102" i="1"/>
  <c r="L103" i="1"/>
  <c r="N103" i="1" s="1"/>
  <c r="L104" i="1"/>
  <c r="N104" i="1" s="1"/>
  <c r="L105" i="1"/>
  <c r="L106" i="1"/>
  <c r="L107" i="1"/>
  <c r="L108" i="1"/>
  <c r="L109" i="1"/>
  <c r="L110" i="1"/>
  <c r="L111" i="1"/>
  <c r="L112" i="1"/>
  <c r="N112" i="1" s="1"/>
  <c r="L113" i="1"/>
  <c r="N113" i="1" s="1"/>
  <c r="L114" i="1"/>
  <c r="N114" i="1" s="1"/>
  <c r="L115" i="1"/>
  <c r="L116" i="1"/>
  <c r="N116" i="1" s="1"/>
  <c r="L117" i="1"/>
  <c r="L118" i="1"/>
  <c r="L119" i="1"/>
  <c r="L120" i="1"/>
  <c r="L121" i="1"/>
  <c r="L122" i="1"/>
  <c r="L123" i="1"/>
  <c r="L124" i="1"/>
  <c r="N124" i="1" s="1"/>
  <c r="L125" i="1"/>
  <c r="L126" i="1"/>
  <c r="L127" i="1"/>
  <c r="N127" i="1" s="1"/>
  <c r="L128" i="1"/>
  <c r="N128" i="1" s="1"/>
  <c r="L129" i="1"/>
  <c r="N129" i="1" s="1"/>
  <c r="L130" i="1"/>
  <c r="L131" i="1"/>
  <c r="L132" i="1"/>
  <c r="L133" i="1"/>
  <c r="L134" i="1"/>
  <c r="L135" i="1"/>
  <c r="L136" i="1"/>
  <c r="L137" i="1"/>
  <c r="N137" i="1" s="1"/>
  <c r="L138" i="1"/>
  <c r="N138" i="1" s="1"/>
  <c r="L139" i="1"/>
  <c r="L140" i="1"/>
  <c r="N140" i="1" s="1"/>
  <c r="L141" i="1"/>
  <c r="L142" i="1"/>
  <c r="L143" i="1"/>
  <c r="N143" i="1" s="1"/>
  <c r="L144" i="1"/>
  <c r="L145" i="1"/>
  <c r="L146" i="1"/>
  <c r="L147" i="1"/>
  <c r="L148" i="1"/>
  <c r="L149" i="1"/>
  <c r="L150" i="1"/>
  <c r="L151" i="1"/>
  <c r="N151" i="1" s="1"/>
  <c r="L152" i="1"/>
  <c r="N152" i="1" s="1"/>
  <c r="L153" i="1"/>
  <c r="N153" i="1" s="1"/>
  <c r="L154" i="1"/>
  <c r="N154" i="1" s="1"/>
  <c r="L155" i="1"/>
  <c r="L156" i="1"/>
  <c r="L157" i="1"/>
  <c r="L158" i="1"/>
  <c r="L159" i="1"/>
  <c r="L160" i="1"/>
  <c r="L161" i="1"/>
  <c r="L162" i="1"/>
  <c r="N162" i="1" s="1"/>
  <c r="L163" i="1"/>
  <c r="L164" i="1"/>
  <c r="N164" i="1" s="1"/>
  <c r="L165" i="1"/>
  <c r="L166" i="1"/>
  <c r="L167" i="1"/>
  <c r="N167" i="1" s="1"/>
  <c r="L168" i="1"/>
  <c r="N168" i="1" s="1"/>
  <c r="L169" i="1"/>
  <c r="L170" i="1"/>
  <c r="L171" i="1"/>
  <c r="L172" i="1"/>
  <c r="L173" i="1"/>
  <c r="L174" i="1"/>
  <c r="L175" i="1"/>
  <c r="L176" i="1"/>
  <c r="N176" i="1" s="1"/>
  <c r="L177" i="1"/>
  <c r="N177" i="1" s="1"/>
  <c r="L178" i="1"/>
  <c r="N178" i="1" s="1"/>
  <c r="L179" i="1"/>
  <c r="L180" i="1"/>
  <c r="N180" i="1" s="1"/>
  <c r="L181" i="1"/>
  <c r="L182" i="1"/>
  <c r="L183" i="1"/>
  <c r="L184" i="1"/>
  <c r="L185" i="1"/>
  <c r="L186" i="1"/>
  <c r="L187" i="1"/>
  <c r="L188" i="1"/>
  <c r="N188" i="1" s="1"/>
  <c r="L189" i="1"/>
  <c r="L190" i="1"/>
  <c r="L191" i="1"/>
  <c r="N191" i="1" s="1"/>
  <c r="L192" i="1"/>
  <c r="N192" i="1" s="1"/>
  <c r="L193" i="1"/>
  <c r="N193" i="1" s="1"/>
  <c r="L194" i="1"/>
  <c r="L195" i="1"/>
  <c r="L196" i="1"/>
  <c r="L197" i="1"/>
  <c r="L198" i="1"/>
  <c r="L199" i="1"/>
  <c r="L200" i="1"/>
  <c r="L201" i="1"/>
  <c r="N201" i="1" s="1"/>
  <c r="L202" i="1"/>
  <c r="N202" i="1" s="1"/>
  <c r="L203" i="1"/>
  <c r="L204" i="1"/>
  <c r="N204" i="1" s="1"/>
  <c r="L205" i="1"/>
  <c r="L206" i="1"/>
  <c r="L207" i="1"/>
  <c r="N207" i="1" s="1"/>
  <c r="L208" i="1"/>
  <c r="L209" i="1"/>
  <c r="L210" i="1"/>
  <c r="L211" i="1"/>
  <c r="L212" i="1"/>
  <c r="L213" i="1"/>
  <c r="L214" i="1"/>
  <c r="L215" i="1"/>
  <c r="N215" i="1" s="1"/>
  <c r="L216" i="1"/>
  <c r="N216" i="1" s="1"/>
  <c r="L217" i="1"/>
  <c r="N217" i="1" s="1"/>
  <c r="L218" i="1"/>
  <c r="N218" i="1" s="1"/>
  <c r="L219" i="1"/>
  <c r="L220" i="1"/>
  <c r="L221" i="1"/>
  <c r="L222" i="1"/>
  <c r="L223" i="1"/>
  <c r="L224" i="1"/>
  <c r="L225" i="1"/>
  <c r="L226" i="1"/>
  <c r="N226" i="1" s="1"/>
  <c r="L227" i="1"/>
  <c r="L228" i="1"/>
  <c r="N228" i="1" s="1"/>
  <c r="L229" i="1"/>
  <c r="L230" i="1"/>
  <c r="L231" i="1"/>
  <c r="N231" i="1" s="1"/>
  <c r="L232" i="1"/>
  <c r="N232" i="1" s="1"/>
  <c r="L233" i="1"/>
  <c r="L234" i="1"/>
  <c r="L235" i="1"/>
  <c r="L236" i="1"/>
  <c r="L237" i="1"/>
  <c r="L238" i="1"/>
  <c r="L239" i="1"/>
  <c r="L240" i="1"/>
  <c r="N240" i="1" s="1"/>
  <c r="L241" i="1"/>
  <c r="N241" i="1" s="1"/>
  <c r="L242" i="1"/>
  <c r="N242" i="1" s="1"/>
  <c r="L243" i="1"/>
  <c r="L244" i="1"/>
  <c r="N244" i="1" s="1"/>
  <c r="L245" i="1"/>
  <c r="L246" i="1"/>
  <c r="L247" i="1"/>
  <c r="L248" i="1"/>
  <c r="L249" i="1"/>
  <c r="L250" i="1"/>
  <c r="L251" i="1"/>
  <c r="L252" i="1"/>
  <c r="N252" i="1" s="1"/>
  <c r="L253" i="1"/>
  <c r="L254" i="1"/>
  <c r="L255" i="1"/>
  <c r="L256" i="1"/>
  <c r="N256" i="1" s="1"/>
  <c r="L257" i="1"/>
  <c r="N257" i="1" s="1"/>
  <c r="L258" i="1"/>
  <c r="L259" i="1"/>
  <c r="L260" i="1"/>
  <c r="L261" i="1"/>
  <c r="L262" i="1"/>
  <c r="L263" i="1"/>
  <c r="L264" i="1"/>
  <c r="L265" i="1"/>
  <c r="N265" i="1" s="1"/>
  <c r="L266" i="1"/>
  <c r="N266" i="1" s="1"/>
  <c r="L267" i="1"/>
  <c r="L268" i="1"/>
  <c r="N268" i="1" s="1"/>
  <c r="L269" i="1"/>
  <c r="L270" i="1"/>
  <c r="L271" i="1"/>
  <c r="L272" i="1"/>
  <c r="L273" i="1"/>
  <c r="L274" i="1"/>
  <c r="L275" i="1"/>
  <c r="L276" i="1"/>
  <c r="L277" i="1"/>
  <c r="L278" i="1"/>
  <c r="L279" i="1"/>
  <c r="N279" i="1" s="1"/>
  <c r="L280" i="1"/>
  <c r="N280" i="1" s="1"/>
  <c r="L281" i="1"/>
  <c r="N281" i="1" s="1"/>
  <c r="L282" i="1"/>
  <c r="N282" i="1" s="1"/>
  <c r="L283" i="1"/>
  <c r="L284" i="1"/>
  <c r="L285" i="1"/>
  <c r="L286" i="1"/>
  <c r="L287" i="1"/>
  <c r="L288" i="1"/>
  <c r="L289" i="1"/>
  <c r="L290" i="1"/>
  <c r="N290" i="1" s="1"/>
  <c r="L291" i="1"/>
  <c r="L292" i="1"/>
  <c r="N292" i="1" s="1"/>
  <c r="L293" i="1"/>
  <c r="L294" i="1"/>
  <c r="L295" i="1"/>
  <c r="L296" i="1"/>
  <c r="N296" i="1" s="1"/>
  <c r="L297" i="1"/>
  <c r="L298" i="1"/>
  <c r="L299" i="1"/>
  <c r="L300" i="1"/>
  <c r="L301" i="1"/>
  <c r="L302" i="1"/>
  <c r="L303" i="1"/>
  <c r="L304" i="1"/>
  <c r="N304" i="1" s="1"/>
  <c r="L305" i="1"/>
  <c r="N305" i="1" s="1"/>
  <c r="L306" i="1"/>
  <c r="N306" i="1" s="1"/>
  <c r="L307" i="1"/>
  <c r="L308" i="1"/>
  <c r="N308" i="1" s="1"/>
  <c r="L309" i="1"/>
  <c r="L310" i="1"/>
  <c r="L311" i="1"/>
  <c r="L312" i="1"/>
  <c r="L313" i="1"/>
  <c r="L314" i="1"/>
  <c r="L315" i="1"/>
  <c r="L316" i="1"/>
  <c r="N316" i="1" s="1"/>
  <c r="L317" i="1"/>
  <c r="L318" i="1"/>
  <c r="L319" i="1"/>
  <c r="L320" i="1"/>
  <c r="N320" i="1" s="1"/>
  <c r="L321" i="1"/>
  <c r="L322" i="1"/>
  <c r="L323" i="1"/>
  <c r="L324" i="1"/>
  <c r="L325" i="1"/>
  <c r="L326" i="1"/>
  <c r="L327" i="1"/>
  <c r="N327" i="1" s="1"/>
  <c r="L328" i="1"/>
  <c r="N328" i="1" s="1"/>
  <c r="L329" i="1"/>
  <c r="N329" i="1" s="1"/>
  <c r="L330" i="1"/>
  <c r="N330" i="1" s="1"/>
  <c r="L331" i="1"/>
  <c r="L332" i="1"/>
  <c r="L333" i="1"/>
  <c r="L334" i="1"/>
  <c r="L335" i="1"/>
  <c r="L336" i="1"/>
  <c r="L337" i="1"/>
  <c r="N337" i="1" s="1"/>
  <c r="L338" i="1"/>
  <c r="N338" i="1" s="1"/>
  <c r="L339" i="1"/>
  <c r="L340" i="1"/>
  <c r="N340" i="1" s="1"/>
  <c r="L341" i="1"/>
  <c r="L342" i="1"/>
  <c r="L343" i="1"/>
  <c r="L344" i="1"/>
  <c r="L345" i="1"/>
  <c r="L346" i="1"/>
  <c r="L347" i="1"/>
  <c r="L348" i="1"/>
  <c r="N348" i="1" s="1"/>
  <c r="L349" i="1"/>
  <c r="L350" i="1"/>
  <c r="L351" i="1"/>
  <c r="L352" i="1"/>
  <c r="N352" i="1" s="1"/>
  <c r="L353" i="1"/>
  <c r="L354" i="1"/>
  <c r="L355" i="1"/>
  <c r="L356" i="1"/>
  <c r="L357" i="1"/>
  <c r="L358" i="1"/>
  <c r="L359" i="1"/>
  <c r="L360" i="1"/>
  <c r="N360" i="1" s="1"/>
  <c r="L361" i="1"/>
  <c r="N361" i="1" s="1"/>
  <c r="L362" i="1"/>
  <c r="N362" i="1" s="1"/>
  <c r="L363" i="1"/>
  <c r="L364" i="1"/>
  <c r="L365" i="1"/>
  <c r="L366" i="1"/>
  <c r="L367" i="1"/>
  <c r="L368" i="1"/>
  <c r="L369" i="1"/>
  <c r="N369" i="1" s="1"/>
  <c r="L370" i="1"/>
  <c r="N370" i="1" s="1"/>
  <c r="L371" i="1"/>
  <c r="L372" i="1"/>
  <c r="N372" i="1" s="1"/>
  <c r="L373" i="1"/>
  <c r="L374" i="1"/>
  <c r="L375" i="1"/>
  <c r="L376" i="1"/>
  <c r="L377" i="1"/>
  <c r="L378" i="1"/>
  <c r="L379" i="1"/>
  <c r="N379" i="1" s="1"/>
  <c r="L380" i="1"/>
  <c r="N380" i="1" s="1"/>
  <c r="L381" i="1"/>
  <c r="L382" i="1"/>
  <c r="N382" i="1" s="1"/>
  <c r="L383" i="1"/>
  <c r="L384" i="1"/>
  <c r="L385" i="1"/>
  <c r="L386" i="1"/>
  <c r="L387" i="1"/>
  <c r="N387" i="1" s="1"/>
  <c r="L388" i="1"/>
  <c r="N388" i="1" s="1"/>
  <c r="L389" i="1"/>
  <c r="L390" i="1"/>
  <c r="N390" i="1" s="1"/>
  <c r="L391" i="1"/>
  <c r="L392" i="1"/>
  <c r="L393" i="1"/>
  <c r="L394" i="1"/>
  <c r="L395" i="1"/>
  <c r="N395" i="1" s="1"/>
  <c r="L396" i="1"/>
  <c r="N396" i="1" s="1"/>
  <c r="L397" i="1"/>
  <c r="L398" i="1"/>
  <c r="N398" i="1" s="1"/>
  <c r="L399" i="1"/>
  <c r="L400" i="1"/>
  <c r="L401" i="1"/>
  <c r="L402" i="1"/>
  <c r="L403" i="1"/>
  <c r="N403" i="1" s="1"/>
  <c r="L404" i="1"/>
  <c r="N404" i="1" s="1"/>
  <c r="L405" i="1"/>
  <c r="L406" i="1"/>
  <c r="N406" i="1" s="1"/>
  <c r="L407" i="1"/>
  <c r="L408" i="1"/>
  <c r="L409" i="1"/>
  <c r="L410" i="1"/>
  <c r="L411" i="1"/>
  <c r="N411" i="1" s="1"/>
  <c r="L412" i="1"/>
  <c r="N412" i="1" s="1"/>
  <c r="L413" i="1"/>
  <c r="L414" i="1"/>
  <c r="N414" i="1" s="1"/>
  <c r="L415" i="1"/>
  <c r="L416" i="1"/>
  <c r="L417" i="1"/>
  <c r="L418" i="1"/>
  <c r="L419" i="1"/>
  <c r="N419" i="1" s="1"/>
  <c r="L420" i="1"/>
  <c r="N420" i="1" s="1"/>
  <c r="L421" i="1"/>
  <c r="L422" i="1"/>
  <c r="N422" i="1" s="1"/>
  <c r="L423" i="1"/>
  <c r="L424" i="1"/>
  <c r="L425" i="1"/>
  <c r="L426" i="1"/>
  <c r="L427" i="1"/>
  <c r="N427" i="1" s="1"/>
  <c r="L428" i="1"/>
  <c r="N428" i="1" s="1"/>
  <c r="L429" i="1"/>
  <c r="L430" i="1"/>
  <c r="N430" i="1" s="1"/>
  <c r="L431" i="1"/>
  <c r="L432" i="1"/>
  <c r="L433" i="1"/>
  <c r="L434" i="1"/>
  <c r="L435" i="1"/>
  <c r="N435" i="1" s="1"/>
  <c r="L436" i="1"/>
  <c r="N436" i="1" s="1"/>
  <c r="L437" i="1"/>
  <c r="L438" i="1"/>
  <c r="N438" i="1" s="1"/>
  <c r="L439" i="1"/>
  <c r="L440" i="1"/>
  <c r="L441" i="1"/>
  <c r="L442" i="1"/>
  <c r="L443" i="1"/>
  <c r="N443" i="1" s="1"/>
  <c r="L444" i="1"/>
  <c r="N444" i="1" s="1"/>
  <c r="L445" i="1"/>
  <c r="L446" i="1"/>
  <c r="N446" i="1" s="1"/>
  <c r="L447" i="1"/>
  <c r="L448" i="1"/>
  <c r="L449" i="1"/>
  <c r="L450" i="1"/>
  <c r="L451" i="1"/>
  <c r="N451" i="1" s="1"/>
  <c r="L452" i="1"/>
  <c r="N452" i="1" s="1"/>
  <c r="L453" i="1"/>
  <c r="L454" i="1"/>
  <c r="N454" i="1" s="1"/>
  <c r="L455" i="1"/>
  <c r="L456" i="1"/>
  <c r="L457" i="1"/>
  <c r="L458" i="1"/>
  <c r="L459" i="1"/>
  <c r="N459" i="1" s="1"/>
  <c r="L460" i="1"/>
  <c r="N460" i="1" s="1"/>
  <c r="L461" i="1"/>
  <c r="L462" i="1"/>
  <c r="N462" i="1" s="1"/>
  <c r="L463" i="1"/>
  <c r="L464" i="1"/>
  <c r="L465" i="1"/>
  <c r="L466" i="1"/>
  <c r="L467" i="1"/>
  <c r="N467" i="1" s="1"/>
  <c r="L468" i="1"/>
  <c r="N468" i="1" s="1"/>
  <c r="L469" i="1"/>
  <c r="L470" i="1"/>
  <c r="N470" i="1" s="1"/>
  <c r="L471" i="1"/>
  <c r="L472" i="1"/>
  <c r="L473" i="1"/>
  <c r="L474" i="1"/>
  <c r="L475" i="1"/>
  <c r="N475" i="1" s="1"/>
  <c r="L476" i="1"/>
  <c r="N476" i="1" s="1"/>
  <c r="L477" i="1"/>
  <c r="L478" i="1"/>
  <c r="N478" i="1" s="1"/>
  <c r="L479" i="1"/>
  <c r="L480" i="1"/>
  <c r="L481" i="1"/>
  <c r="L482" i="1"/>
  <c r="L483" i="1"/>
  <c r="N483" i="1" s="1"/>
  <c r="L484" i="1"/>
  <c r="N484" i="1" s="1"/>
  <c r="L485" i="1"/>
  <c r="L486" i="1"/>
  <c r="N486" i="1" s="1"/>
  <c r="L487" i="1"/>
  <c r="L488" i="1"/>
  <c r="L489" i="1"/>
  <c r="L490" i="1"/>
  <c r="L491" i="1"/>
  <c r="N491" i="1" s="1"/>
  <c r="L492" i="1"/>
  <c r="N492" i="1" s="1"/>
  <c r="L493" i="1"/>
  <c r="L494" i="1"/>
  <c r="N494" i="1" s="1"/>
  <c r="L495" i="1"/>
  <c r="L496" i="1"/>
  <c r="L497" i="1"/>
  <c r="L498" i="1"/>
  <c r="L499" i="1"/>
  <c r="N499" i="1" s="1"/>
  <c r="L500" i="1"/>
  <c r="N500" i="1" s="1"/>
  <c r="L501" i="1"/>
  <c r="L502" i="1"/>
  <c r="N502" i="1" s="1"/>
  <c r="L503" i="1"/>
  <c r="L504" i="1"/>
  <c r="L505" i="1"/>
  <c r="L506" i="1"/>
  <c r="L507" i="1"/>
  <c r="N507" i="1" s="1"/>
  <c r="L508" i="1"/>
  <c r="N508" i="1" s="1"/>
  <c r="L509" i="1"/>
  <c r="L510" i="1"/>
  <c r="N510" i="1" s="1"/>
  <c r="L511" i="1"/>
  <c r="L512" i="1"/>
  <c r="L513" i="1"/>
  <c r="L514" i="1"/>
  <c r="L515" i="1"/>
  <c r="N515" i="1" s="1"/>
  <c r="L516" i="1"/>
  <c r="N516" i="1" s="1"/>
  <c r="L517" i="1"/>
  <c r="L518" i="1"/>
  <c r="N518" i="1" s="1"/>
  <c r="L519" i="1"/>
  <c r="L520" i="1"/>
  <c r="L521" i="1"/>
  <c r="L522" i="1"/>
  <c r="L523" i="1"/>
  <c r="N523" i="1" s="1"/>
  <c r="L524" i="1"/>
  <c r="N524" i="1" s="1"/>
  <c r="L525" i="1"/>
  <c r="L526" i="1"/>
  <c r="N526" i="1" s="1"/>
  <c r="L527" i="1"/>
  <c r="L528" i="1"/>
  <c r="L529" i="1"/>
  <c r="L530" i="1"/>
  <c r="L531" i="1"/>
  <c r="N531" i="1" s="1"/>
  <c r="L532" i="1"/>
  <c r="N532" i="1" s="1"/>
  <c r="L533" i="1"/>
  <c r="L534" i="1"/>
  <c r="N534" i="1" s="1"/>
  <c r="L535" i="1"/>
  <c r="N535" i="1" s="1"/>
  <c r="L536" i="1"/>
  <c r="L537" i="1"/>
  <c r="L538" i="1"/>
  <c r="L539" i="1"/>
  <c r="N539" i="1" s="1"/>
  <c r="L540" i="1"/>
  <c r="N540" i="1" s="1"/>
  <c r="L541" i="1"/>
  <c r="L542" i="1"/>
  <c r="N542" i="1" s="1"/>
  <c r="L543" i="1"/>
  <c r="L544" i="1"/>
  <c r="L545" i="1"/>
  <c r="L546" i="1"/>
  <c r="L547" i="1"/>
  <c r="N547" i="1" s="1"/>
  <c r="L548" i="1"/>
  <c r="N548" i="1" s="1"/>
  <c r="L549" i="1"/>
  <c r="N549" i="1" s="1"/>
  <c r="L550" i="1"/>
  <c r="N550" i="1" s="1"/>
  <c r="L551" i="1"/>
  <c r="L552" i="1"/>
  <c r="L553" i="1"/>
  <c r="L554" i="1"/>
  <c r="L555" i="1"/>
  <c r="N555" i="1" s="1"/>
  <c r="L556" i="1"/>
  <c r="N556" i="1" s="1"/>
  <c r="L557" i="1"/>
  <c r="L558" i="1"/>
  <c r="N558" i="1" s="1"/>
  <c r="L559" i="1"/>
  <c r="L560" i="1"/>
  <c r="L561" i="1"/>
  <c r="L562" i="1"/>
  <c r="L563" i="1"/>
  <c r="N563" i="1" s="1"/>
  <c r="L564" i="1"/>
  <c r="N564" i="1" s="1"/>
  <c r="L565" i="1"/>
  <c r="L566" i="1"/>
  <c r="N566" i="1" s="1"/>
  <c r="L567" i="1"/>
  <c r="L568" i="1"/>
  <c r="L569" i="1"/>
  <c r="L570" i="1"/>
  <c r="L571" i="1"/>
  <c r="N571" i="1" s="1"/>
  <c r="L572" i="1"/>
  <c r="N572" i="1" s="1"/>
  <c r="L573" i="1"/>
  <c r="L574" i="1"/>
  <c r="N574" i="1" s="1"/>
  <c r="L575" i="1"/>
  <c r="L576" i="1"/>
  <c r="L577" i="1"/>
  <c r="L578" i="1"/>
  <c r="L579" i="1"/>
  <c r="N579" i="1" s="1"/>
  <c r="L580" i="1"/>
  <c r="N580" i="1" s="1"/>
  <c r="L581" i="1"/>
  <c r="L582" i="1"/>
  <c r="N582" i="1" s="1"/>
  <c r="L583" i="1"/>
  <c r="L584" i="1"/>
  <c r="L585" i="1"/>
  <c r="L586" i="1"/>
  <c r="L587" i="1"/>
  <c r="N587" i="1" s="1"/>
  <c r="L588" i="1"/>
  <c r="N588" i="1" s="1"/>
  <c r="L589" i="1"/>
  <c r="L590" i="1"/>
  <c r="N590" i="1" s="1"/>
  <c r="L591" i="1"/>
  <c r="L592" i="1"/>
  <c r="L593" i="1"/>
  <c r="L594" i="1"/>
  <c r="L595" i="1"/>
  <c r="N595" i="1" s="1"/>
  <c r="L596" i="1"/>
  <c r="N596" i="1" s="1"/>
  <c r="L597" i="1"/>
  <c r="L598" i="1"/>
  <c r="N598" i="1" s="1"/>
  <c r="L599" i="1"/>
  <c r="N599" i="1" s="1"/>
  <c r="L600" i="1"/>
  <c r="L601" i="1"/>
  <c r="L602" i="1"/>
  <c r="L603" i="1"/>
  <c r="N603" i="1" s="1"/>
  <c r="L604" i="1"/>
  <c r="N604" i="1" s="1"/>
  <c r="L605" i="1"/>
  <c r="L606" i="1"/>
  <c r="N606" i="1" s="1"/>
  <c r="L607" i="1"/>
  <c r="L608" i="1"/>
  <c r="L609" i="1"/>
  <c r="L610" i="1"/>
  <c r="L611" i="1"/>
  <c r="N611" i="1" s="1"/>
  <c r="L612" i="1"/>
  <c r="N612" i="1" s="1"/>
  <c r="L613" i="1"/>
  <c r="N613" i="1" s="1"/>
  <c r="L614" i="1"/>
  <c r="N614" i="1" s="1"/>
  <c r="L615" i="1"/>
  <c r="L616" i="1"/>
  <c r="N616" i="1" s="1"/>
  <c r="L617" i="1"/>
  <c r="L618" i="1"/>
  <c r="L619" i="1"/>
  <c r="N619" i="1" s="1"/>
  <c r="L620" i="1"/>
  <c r="N620" i="1" s="1"/>
  <c r="L621" i="1"/>
  <c r="L622" i="1"/>
  <c r="N622" i="1" s="1"/>
  <c r="L623" i="1"/>
  <c r="N623" i="1" s="1"/>
  <c r="L624" i="1"/>
  <c r="N624" i="1" s="1"/>
  <c r="L625" i="1"/>
  <c r="L626" i="1"/>
  <c r="L627" i="1"/>
  <c r="N627" i="1" s="1"/>
  <c r="L628" i="1"/>
  <c r="N628" i="1" s="1"/>
  <c r="L629" i="1"/>
  <c r="L630" i="1"/>
  <c r="N630" i="1" s="1"/>
  <c r="L631" i="1"/>
  <c r="L632" i="1"/>
  <c r="N632" i="1" s="1"/>
  <c r="L633" i="1"/>
  <c r="L634" i="1"/>
  <c r="L635" i="1"/>
  <c r="N635" i="1" s="1"/>
  <c r="L636" i="1"/>
  <c r="N636" i="1" s="1"/>
  <c r="L637" i="1"/>
  <c r="L638" i="1"/>
  <c r="N638" i="1" s="1"/>
  <c r="L639" i="1"/>
  <c r="L640" i="1"/>
  <c r="N640" i="1" s="1"/>
  <c r="L641" i="1"/>
  <c r="L642" i="1"/>
  <c r="L643" i="1"/>
  <c r="N643" i="1" s="1"/>
  <c r="L644" i="1"/>
  <c r="N644" i="1" s="1"/>
  <c r="L645" i="1"/>
  <c r="N645" i="1" s="1"/>
  <c r="L646" i="1"/>
  <c r="N646" i="1" s="1"/>
  <c r="L647" i="1"/>
  <c r="L648" i="1"/>
  <c r="N648" i="1" s="1"/>
  <c r="L649" i="1"/>
  <c r="L650" i="1"/>
  <c r="L651" i="1"/>
  <c r="N651" i="1" s="1"/>
  <c r="L652" i="1"/>
  <c r="N652" i="1" s="1"/>
  <c r="L653" i="1"/>
  <c r="L654" i="1"/>
  <c r="N654" i="1" s="1"/>
  <c r="L655" i="1"/>
  <c r="N655" i="1" s="1"/>
  <c r="L656" i="1"/>
  <c r="N656" i="1" s="1"/>
  <c r="L657" i="1"/>
  <c r="L658" i="1"/>
  <c r="L659" i="1"/>
  <c r="N659" i="1" s="1"/>
  <c r="L660" i="1"/>
  <c r="N660" i="1" s="1"/>
  <c r="L661" i="1"/>
  <c r="L662" i="1"/>
  <c r="N662" i="1" s="1"/>
  <c r="L663" i="1"/>
  <c r="L664" i="1"/>
  <c r="N664" i="1" s="1"/>
  <c r="L665" i="1"/>
  <c r="L666" i="1"/>
  <c r="L667" i="1"/>
  <c r="N667" i="1" s="1"/>
  <c r="L668" i="1"/>
  <c r="N668" i="1" s="1"/>
  <c r="L669" i="1"/>
  <c r="L670" i="1"/>
  <c r="N670" i="1" s="1"/>
  <c r="L671" i="1"/>
  <c r="L672" i="1"/>
  <c r="N672" i="1" s="1"/>
  <c r="L673" i="1"/>
  <c r="L674" i="1"/>
  <c r="L675" i="1"/>
  <c r="N675" i="1" s="1"/>
  <c r="L676" i="1"/>
  <c r="N676" i="1" s="1"/>
  <c r="L677" i="1"/>
  <c r="N677" i="1" s="1"/>
  <c r="L678" i="1"/>
  <c r="N678" i="1" s="1"/>
  <c r="L679" i="1"/>
  <c r="L680" i="1"/>
  <c r="N680" i="1" s="1"/>
  <c r="L681" i="1"/>
  <c r="L682" i="1"/>
  <c r="L683" i="1"/>
  <c r="N683" i="1" s="1"/>
  <c r="L684" i="1"/>
  <c r="N684" i="1" s="1"/>
  <c r="L685" i="1"/>
  <c r="L686" i="1"/>
  <c r="N686" i="1" s="1"/>
  <c r="L687" i="1"/>
  <c r="N687" i="1" s="1"/>
  <c r="L688" i="1"/>
  <c r="N688" i="1" s="1"/>
  <c r="L689" i="1"/>
  <c r="L690" i="1"/>
  <c r="L691" i="1"/>
  <c r="N691" i="1" s="1"/>
  <c r="L692" i="1"/>
  <c r="N692" i="1" s="1"/>
  <c r="L693" i="1"/>
  <c r="L694" i="1"/>
  <c r="N694" i="1" s="1"/>
  <c r="L695" i="1"/>
  <c r="L696" i="1"/>
  <c r="N696" i="1" s="1"/>
  <c r="L697" i="1"/>
  <c r="L698" i="1"/>
  <c r="L699" i="1"/>
  <c r="N699" i="1" s="1"/>
  <c r="L700" i="1"/>
  <c r="N700" i="1" s="1"/>
  <c r="L701" i="1"/>
  <c r="L702" i="1"/>
  <c r="N702" i="1" s="1"/>
  <c r="L703" i="1"/>
  <c r="L704" i="1"/>
  <c r="N704" i="1" s="1"/>
  <c r="L705" i="1"/>
  <c r="L706" i="1"/>
  <c r="L707" i="1"/>
  <c r="N707" i="1" s="1"/>
  <c r="L708" i="1"/>
  <c r="N708" i="1" s="1"/>
  <c r="L709" i="1"/>
  <c r="N709" i="1" s="1"/>
  <c r="L710" i="1"/>
  <c r="N710" i="1" s="1"/>
  <c r="L711" i="1"/>
  <c r="L712" i="1"/>
  <c r="N712" i="1" s="1"/>
  <c r="L713" i="1"/>
  <c r="L714" i="1"/>
  <c r="L715" i="1"/>
  <c r="N715" i="1" s="1"/>
  <c r="L716" i="1"/>
  <c r="N716" i="1" s="1"/>
  <c r="L717" i="1"/>
  <c r="L718" i="1"/>
  <c r="N718" i="1" s="1"/>
  <c r="L719" i="1"/>
  <c r="N719" i="1" s="1"/>
  <c r="L720" i="1"/>
  <c r="N720" i="1" s="1"/>
  <c r="L721" i="1"/>
  <c r="L722" i="1"/>
  <c r="N722" i="1" s="1"/>
  <c r="L723" i="1"/>
  <c r="N723" i="1" s="1"/>
  <c r="L724" i="1"/>
  <c r="N724" i="1" s="1"/>
  <c r="L725" i="1"/>
  <c r="L726" i="1"/>
  <c r="N726" i="1" s="1"/>
  <c r="L727" i="1"/>
  <c r="N727" i="1" s="1"/>
  <c r="L728" i="1"/>
  <c r="N728" i="1" s="1"/>
  <c r="L729" i="1"/>
  <c r="L730" i="1"/>
  <c r="N730" i="1" s="1"/>
  <c r="L731" i="1"/>
  <c r="N731" i="1" s="1"/>
  <c r="L732" i="1"/>
  <c r="N732" i="1" s="1"/>
  <c r="L733" i="1"/>
  <c r="L734" i="1"/>
  <c r="N734" i="1" s="1"/>
  <c r="L735" i="1"/>
  <c r="N735" i="1" s="1"/>
  <c r="L736" i="1"/>
  <c r="N736" i="1" s="1"/>
  <c r="L737" i="1"/>
  <c r="L738" i="1"/>
  <c r="N738" i="1" s="1"/>
  <c r="L739" i="1"/>
  <c r="N739" i="1" s="1"/>
  <c r="L740" i="1"/>
  <c r="N740" i="1" s="1"/>
  <c r="L741" i="1"/>
  <c r="L742" i="1"/>
  <c r="N742" i="1" s="1"/>
  <c r="L743" i="1"/>
  <c r="N743" i="1" s="1"/>
  <c r="L744" i="1"/>
  <c r="N744" i="1" s="1"/>
  <c r="L745" i="1"/>
  <c r="L746" i="1"/>
  <c r="N746" i="1" s="1"/>
  <c r="L747" i="1"/>
  <c r="N747" i="1" s="1"/>
  <c r="L748" i="1"/>
  <c r="N748" i="1" s="1"/>
  <c r="L749" i="1"/>
  <c r="L750" i="1"/>
  <c r="N750" i="1" s="1"/>
  <c r="L751" i="1"/>
  <c r="N751" i="1" s="1"/>
  <c r="L752" i="1"/>
  <c r="N752" i="1" s="1"/>
  <c r="L753" i="1"/>
  <c r="L754" i="1"/>
  <c r="N754" i="1" s="1"/>
  <c r="L755" i="1"/>
  <c r="N755" i="1" s="1"/>
  <c r="L756" i="1"/>
  <c r="N756" i="1" s="1"/>
  <c r="L757" i="1"/>
  <c r="L758" i="1"/>
  <c r="N758" i="1" s="1"/>
  <c r="L759" i="1"/>
  <c r="N759" i="1" s="1"/>
  <c r="L760" i="1"/>
  <c r="N760" i="1" s="1"/>
  <c r="L761" i="1"/>
  <c r="L762" i="1"/>
  <c r="N762" i="1" s="1"/>
  <c r="L763" i="1"/>
  <c r="N763" i="1" s="1"/>
  <c r="L764" i="1"/>
  <c r="N764" i="1" s="1"/>
  <c r="L765" i="1"/>
  <c r="L766" i="1"/>
  <c r="N766" i="1" s="1"/>
  <c r="L767" i="1"/>
  <c r="N767" i="1" s="1"/>
  <c r="L768" i="1"/>
  <c r="N768" i="1" s="1"/>
  <c r="L769" i="1"/>
  <c r="L770" i="1"/>
  <c r="N770" i="1" s="1"/>
  <c r="L771" i="1"/>
  <c r="N771" i="1" s="1"/>
  <c r="L772" i="1"/>
  <c r="N772" i="1" s="1"/>
  <c r="L773" i="1"/>
  <c r="L774" i="1"/>
  <c r="N774" i="1" s="1"/>
  <c r="L775" i="1"/>
  <c r="N775" i="1" s="1"/>
  <c r="L776" i="1"/>
  <c r="N776" i="1" s="1"/>
  <c r="L777" i="1"/>
  <c r="L778" i="1"/>
  <c r="N778" i="1" s="1"/>
  <c r="L779" i="1"/>
  <c r="N779" i="1" s="1"/>
  <c r="L780" i="1"/>
  <c r="N780" i="1" s="1"/>
  <c r="L781" i="1"/>
  <c r="L782" i="1"/>
  <c r="N782" i="1" s="1"/>
  <c r="L783" i="1"/>
  <c r="N783" i="1" s="1"/>
  <c r="L784" i="1"/>
  <c r="N784" i="1" s="1"/>
  <c r="L785" i="1"/>
  <c r="L786" i="1"/>
  <c r="N786" i="1" s="1"/>
  <c r="L787" i="1"/>
  <c r="N787" i="1" s="1"/>
  <c r="L788" i="1"/>
  <c r="N788" i="1" s="1"/>
  <c r="L789" i="1"/>
  <c r="L790" i="1"/>
  <c r="N790" i="1" s="1"/>
  <c r="L791" i="1"/>
  <c r="N791" i="1" s="1"/>
  <c r="L792" i="1"/>
  <c r="N792" i="1" s="1"/>
  <c r="L793" i="1"/>
  <c r="L794" i="1"/>
  <c r="N794" i="1" s="1"/>
  <c r="L795" i="1"/>
  <c r="N795" i="1" s="1"/>
  <c r="L796" i="1"/>
  <c r="N796" i="1" s="1"/>
  <c r="L797" i="1"/>
  <c r="L798" i="1"/>
  <c r="N798" i="1" s="1"/>
  <c r="L799" i="1"/>
  <c r="N799" i="1" s="1"/>
  <c r="L800" i="1"/>
  <c r="N800" i="1" s="1"/>
  <c r="L801" i="1"/>
  <c r="L802" i="1"/>
  <c r="N802" i="1" s="1"/>
  <c r="L803" i="1"/>
  <c r="N803" i="1" s="1"/>
  <c r="L804" i="1"/>
  <c r="N804" i="1" s="1"/>
  <c r="L805" i="1"/>
  <c r="L806" i="1"/>
  <c r="N806" i="1" s="1"/>
  <c r="L807" i="1"/>
  <c r="N807" i="1" s="1"/>
  <c r="L808" i="1"/>
  <c r="N808" i="1" s="1"/>
  <c r="L809" i="1"/>
  <c r="L810" i="1"/>
  <c r="N810" i="1" s="1"/>
  <c r="L811" i="1"/>
  <c r="N811" i="1" s="1"/>
  <c r="L812" i="1"/>
  <c r="N812" i="1" s="1"/>
  <c r="L813" i="1"/>
  <c r="L814" i="1"/>
  <c r="N814" i="1" s="1"/>
  <c r="L815" i="1"/>
  <c r="N815" i="1" s="1"/>
  <c r="L816" i="1"/>
  <c r="N816" i="1" s="1"/>
  <c r="L817" i="1"/>
  <c r="L818" i="1"/>
  <c r="N818" i="1" s="1"/>
  <c r="L819" i="1"/>
  <c r="N819" i="1" s="1"/>
  <c r="L820" i="1"/>
  <c r="N820" i="1" s="1"/>
  <c r="L821" i="1"/>
  <c r="L822" i="1"/>
  <c r="N822" i="1" s="1"/>
  <c r="L823" i="1"/>
  <c r="N823" i="1" s="1"/>
  <c r="L824" i="1"/>
  <c r="N824" i="1" s="1"/>
  <c r="L825" i="1"/>
  <c r="L826" i="1"/>
  <c r="N826" i="1" s="1"/>
  <c r="L827" i="1"/>
  <c r="N827" i="1" s="1"/>
  <c r="L828" i="1"/>
  <c r="N828" i="1" s="1"/>
  <c r="L829" i="1"/>
  <c r="L830" i="1"/>
  <c r="N830" i="1" s="1"/>
  <c r="L831" i="1"/>
  <c r="N831" i="1" s="1"/>
  <c r="L832" i="1"/>
  <c r="N832" i="1" s="1"/>
  <c r="L833" i="1"/>
  <c r="L834" i="1"/>
  <c r="N834" i="1" s="1"/>
  <c r="L835" i="1"/>
  <c r="N835" i="1" s="1"/>
  <c r="L836" i="1"/>
  <c r="N836" i="1" s="1"/>
  <c r="L837" i="1"/>
  <c r="L838" i="1"/>
  <c r="N838" i="1" s="1"/>
  <c r="L839" i="1"/>
  <c r="N839" i="1" s="1"/>
  <c r="L840" i="1"/>
  <c r="N840" i="1" s="1"/>
  <c r="L841" i="1"/>
  <c r="L842" i="1"/>
  <c r="N842" i="1" s="1"/>
  <c r="L843" i="1"/>
  <c r="N843" i="1" s="1"/>
  <c r="L844" i="1"/>
  <c r="N844" i="1" s="1"/>
  <c r="L845" i="1"/>
  <c r="L846" i="1"/>
  <c r="N846" i="1" s="1"/>
  <c r="L847" i="1"/>
  <c r="N847" i="1" s="1"/>
  <c r="L848" i="1"/>
  <c r="N848" i="1" s="1"/>
  <c r="L849" i="1"/>
  <c r="L850" i="1"/>
  <c r="N850" i="1" s="1"/>
  <c r="L851" i="1"/>
  <c r="N851" i="1" s="1"/>
  <c r="L852" i="1"/>
  <c r="N852" i="1" s="1"/>
  <c r="L853" i="1"/>
  <c r="L854" i="1"/>
  <c r="N854" i="1" s="1"/>
  <c r="L855" i="1"/>
  <c r="N855" i="1" s="1"/>
  <c r="L856" i="1"/>
  <c r="N856" i="1" s="1"/>
  <c r="L857" i="1"/>
  <c r="L858" i="1"/>
  <c r="N858" i="1" s="1"/>
  <c r="L859" i="1"/>
  <c r="N859" i="1" s="1"/>
  <c r="L860" i="1"/>
  <c r="N860" i="1" s="1"/>
  <c r="L861" i="1"/>
  <c r="L862" i="1"/>
  <c r="N862" i="1" s="1"/>
  <c r="L863" i="1"/>
  <c r="N863" i="1" s="1"/>
  <c r="L864" i="1"/>
  <c r="N864" i="1" s="1"/>
  <c r="L865" i="1"/>
  <c r="L866" i="1"/>
  <c r="N866" i="1" s="1"/>
  <c r="L6" i="1"/>
  <c r="L7" i="1"/>
  <c r="N7" i="1" s="1"/>
  <c r="L8" i="1"/>
  <c r="N8" i="1" s="1"/>
  <c r="L5" i="1"/>
  <c r="L4" i="1"/>
  <c r="L3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2" i="1"/>
  <c r="Y2" i="4" l="1"/>
  <c r="Z2" i="4" s="1"/>
  <c r="N1036" i="4"/>
  <c r="M1036" i="4"/>
  <c r="O1036" i="4" s="1"/>
  <c r="N972" i="4"/>
  <c r="M972" i="4"/>
  <c r="O972" i="4" s="1"/>
  <c r="N916" i="4"/>
  <c r="M916" i="4"/>
  <c r="O916" i="4" s="1"/>
  <c r="N860" i="4"/>
  <c r="M860" i="4"/>
  <c r="O860" i="4" s="1"/>
  <c r="N788" i="4"/>
  <c r="M788" i="4"/>
  <c r="O788" i="4" s="1"/>
  <c r="N652" i="4"/>
  <c r="M652" i="4"/>
  <c r="O652" i="4" s="1"/>
  <c r="N1050" i="4"/>
  <c r="M1050" i="4"/>
  <c r="O1050" i="4" s="1"/>
  <c r="N994" i="4"/>
  <c r="M994" i="4"/>
  <c r="O994" i="4" s="1"/>
  <c r="N946" i="4"/>
  <c r="M946" i="4"/>
  <c r="O946" i="4" s="1"/>
  <c r="N810" i="4"/>
  <c r="M810" i="4"/>
  <c r="O810" i="4" s="1"/>
  <c r="N770" i="4"/>
  <c r="M770" i="4"/>
  <c r="O770" i="4" s="1"/>
  <c r="N682" i="4"/>
  <c r="M682" i="4"/>
  <c r="O682" i="4" s="1"/>
  <c r="N642" i="4"/>
  <c r="M642" i="4"/>
  <c r="O642" i="4" s="1"/>
  <c r="N602" i="4"/>
  <c r="M602" i="4"/>
  <c r="O602" i="4" s="1"/>
  <c r="N562" i="4"/>
  <c r="M562" i="4"/>
  <c r="O562" i="4" s="1"/>
  <c r="N522" i="4"/>
  <c r="M522" i="4"/>
  <c r="O522" i="4" s="1"/>
  <c r="N474" i="4"/>
  <c r="M474" i="4"/>
  <c r="O474" i="4" s="1"/>
  <c r="N434" i="4"/>
  <c r="M434" i="4"/>
  <c r="O434" i="4" s="1"/>
  <c r="N394" i="4"/>
  <c r="M394" i="4"/>
  <c r="O394" i="4" s="1"/>
  <c r="N338" i="4"/>
  <c r="M338" i="4"/>
  <c r="O338" i="4" s="1"/>
  <c r="N162" i="4"/>
  <c r="M162" i="4"/>
  <c r="O162" i="4" s="1"/>
  <c r="N1031" i="4"/>
  <c r="N2" i="4"/>
  <c r="M2" i="4"/>
  <c r="O2" i="4" s="1"/>
  <c r="N1021" i="4"/>
  <c r="P1021" i="4" s="1"/>
  <c r="X1021" i="5" s="1"/>
  <c r="N984" i="4"/>
  <c r="N919" i="4"/>
  <c r="N891" i="4"/>
  <c r="N847" i="4"/>
  <c r="N748" i="4"/>
  <c r="N1062" i="4"/>
  <c r="M1062" i="4"/>
  <c r="O1062" i="4" s="1"/>
  <c r="N1054" i="4"/>
  <c r="P1054" i="4" s="1"/>
  <c r="M1054" i="4"/>
  <c r="O1054" i="4" s="1"/>
  <c r="N1046" i="4"/>
  <c r="M1046" i="4"/>
  <c r="O1046" i="4" s="1"/>
  <c r="N1038" i="4"/>
  <c r="M1038" i="4"/>
  <c r="O1038" i="4" s="1"/>
  <c r="N1030" i="4"/>
  <c r="M1030" i="4"/>
  <c r="O1030" i="4" s="1"/>
  <c r="N1022" i="4"/>
  <c r="P1022" i="4" s="1"/>
  <c r="M1022" i="4"/>
  <c r="O1022" i="4" s="1"/>
  <c r="N1014" i="4"/>
  <c r="M1014" i="4"/>
  <c r="O1014" i="4" s="1"/>
  <c r="N1006" i="4"/>
  <c r="M1006" i="4"/>
  <c r="O1006" i="4" s="1"/>
  <c r="N998" i="4"/>
  <c r="M998" i="4"/>
  <c r="O998" i="4" s="1"/>
  <c r="N990" i="4"/>
  <c r="P990" i="4" s="1"/>
  <c r="X990" i="5" s="1"/>
  <c r="M990" i="4"/>
  <c r="O990" i="4" s="1"/>
  <c r="N982" i="4"/>
  <c r="M982" i="4"/>
  <c r="O982" i="4" s="1"/>
  <c r="N974" i="4"/>
  <c r="M974" i="4"/>
  <c r="O974" i="4" s="1"/>
  <c r="N966" i="4"/>
  <c r="M966" i="4"/>
  <c r="O966" i="4" s="1"/>
  <c r="N958" i="4"/>
  <c r="P958" i="4" s="1"/>
  <c r="X958" i="5" s="1"/>
  <c r="M958" i="4"/>
  <c r="O958" i="4" s="1"/>
  <c r="N950" i="4"/>
  <c r="M950" i="4"/>
  <c r="O950" i="4" s="1"/>
  <c r="N942" i="4"/>
  <c r="M942" i="4"/>
  <c r="O942" i="4" s="1"/>
  <c r="N934" i="4"/>
  <c r="M934" i="4"/>
  <c r="O934" i="4" s="1"/>
  <c r="N926" i="4"/>
  <c r="M926" i="4"/>
  <c r="O926" i="4" s="1"/>
  <c r="N918" i="4"/>
  <c r="M918" i="4"/>
  <c r="O918" i="4" s="1"/>
  <c r="N910" i="4"/>
  <c r="M910" i="4"/>
  <c r="O910" i="4" s="1"/>
  <c r="N902" i="4"/>
  <c r="M902" i="4"/>
  <c r="O902" i="4" s="1"/>
  <c r="N894" i="4"/>
  <c r="P894" i="4" s="1"/>
  <c r="X894" i="5" s="1"/>
  <c r="M894" i="4"/>
  <c r="O894" i="4" s="1"/>
  <c r="N886" i="4"/>
  <c r="M886" i="4"/>
  <c r="O886" i="4" s="1"/>
  <c r="O515" i="4"/>
  <c r="N996" i="4"/>
  <c r="M996" i="4"/>
  <c r="O996" i="4" s="1"/>
  <c r="N940" i="4"/>
  <c r="M940" i="4"/>
  <c r="O940" i="4" s="1"/>
  <c r="N884" i="4"/>
  <c r="M884" i="4"/>
  <c r="O884" i="4" s="1"/>
  <c r="N716" i="4"/>
  <c r="M716" i="4"/>
  <c r="O716" i="4" s="1"/>
  <c r="N1018" i="4"/>
  <c r="M1018" i="4"/>
  <c r="O1018" i="4" s="1"/>
  <c r="N970" i="4"/>
  <c r="M970" i="4"/>
  <c r="O970" i="4" s="1"/>
  <c r="N922" i="4"/>
  <c r="M922" i="4"/>
  <c r="O922" i="4" s="1"/>
  <c r="N834" i="4"/>
  <c r="M834" i="4"/>
  <c r="O834" i="4" s="1"/>
  <c r="O738" i="4"/>
  <c r="O378" i="4"/>
  <c r="N322" i="4"/>
  <c r="M322" i="4"/>
  <c r="O322" i="4" s="1"/>
  <c r="N274" i="4"/>
  <c r="M274" i="4"/>
  <c r="O274" i="4" s="1"/>
  <c r="N226" i="4"/>
  <c r="M226" i="4"/>
  <c r="O226" i="4" s="1"/>
  <c r="N186" i="4"/>
  <c r="M186" i="4"/>
  <c r="O186" i="4" s="1"/>
  <c r="N90" i="4"/>
  <c r="M90" i="4"/>
  <c r="O90" i="4" s="1"/>
  <c r="N42" i="4"/>
  <c r="M42" i="4"/>
  <c r="O42" i="4" s="1"/>
  <c r="N4" i="4"/>
  <c r="M4" i="4"/>
  <c r="O4" i="4" s="1"/>
  <c r="N983" i="4"/>
  <c r="N378" i="4"/>
  <c r="N1061" i="4"/>
  <c r="M1061" i="4"/>
  <c r="O1061" i="4" s="1"/>
  <c r="N1053" i="4"/>
  <c r="M1053" i="4"/>
  <c r="O1053" i="4" s="1"/>
  <c r="N1045" i="4"/>
  <c r="M1045" i="4"/>
  <c r="O1045" i="4" s="1"/>
  <c r="N1037" i="4"/>
  <c r="M1037" i="4"/>
  <c r="O1037" i="4" s="1"/>
  <c r="N1029" i="4"/>
  <c r="M1029" i="4"/>
  <c r="O1029" i="4" s="1"/>
  <c r="O1021" i="4"/>
  <c r="N1013" i="4"/>
  <c r="M1013" i="4"/>
  <c r="O1013" i="4" s="1"/>
  <c r="N1005" i="4"/>
  <c r="M1005" i="4"/>
  <c r="O1005" i="4" s="1"/>
  <c r="N997" i="4"/>
  <c r="M997" i="4"/>
  <c r="O997" i="4" s="1"/>
  <c r="N989" i="4"/>
  <c r="P989" i="4" s="1"/>
  <c r="M989" i="4"/>
  <c r="O989" i="4" s="1"/>
  <c r="N981" i="4"/>
  <c r="M981" i="4"/>
  <c r="O981" i="4" s="1"/>
  <c r="N973" i="4"/>
  <c r="M973" i="4"/>
  <c r="O973" i="4" s="1"/>
  <c r="N965" i="4"/>
  <c r="M965" i="4"/>
  <c r="O965" i="4" s="1"/>
  <c r="O957" i="4"/>
  <c r="N949" i="4"/>
  <c r="M949" i="4"/>
  <c r="O949" i="4" s="1"/>
  <c r="O941" i="4"/>
  <c r="N933" i="4"/>
  <c r="M933" i="4"/>
  <c r="O933" i="4" s="1"/>
  <c r="N925" i="4"/>
  <c r="M925" i="4"/>
  <c r="O925" i="4" s="1"/>
  <c r="N917" i="4"/>
  <c r="P917" i="4" s="1"/>
  <c r="X917" i="5" s="1"/>
  <c r="M917" i="4"/>
  <c r="O917" i="4" s="1"/>
  <c r="O909" i="4"/>
  <c r="N901" i="4"/>
  <c r="M901" i="4"/>
  <c r="O901" i="4" s="1"/>
  <c r="N893" i="4"/>
  <c r="M893" i="4"/>
  <c r="O893" i="4" s="1"/>
  <c r="N885" i="4"/>
  <c r="M885" i="4"/>
  <c r="O885" i="4" s="1"/>
  <c r="N877" i="4"/>
  <c r="M877" i="4"/>
  <c r="O877" i="4" s="1"/>
  <c r="O869" i="4"/>
  <c r="N861" i="4"/>
  <c r="M861" i="4"/>
  <c r="O861" i="4" s="1"/>
  <c r="N853" i="4"/>
  <c r="M853" i="4"/>
  <c r="O853" i="4" s="1"/>
  <c r="O845" i="4"/>
  <c r="N837" i="4"/>
  <c r="M837" i="4"/>
  <c r="O837" i="4" s="1"/>
  <c r="N829" i="4"/>
  <c r="M829" i="4"/>
  <c r="O829" i="4" s="1"/>
  <c r="N821" i="4"/>
  <c r="M821" i="4"/>
  <c r="O821" i="4" s="1"/>
  <c r="N813" i="4"/>
  <c r="M813" i="4"/>
  <c r="O813" i="4" s="1"/>
  <c r="N805" i="4"/>
  <c r="M805" i="4"/>
  <c r="O805" i="4" s="1"/>
  <c r="N797" i="4"/>
  <c r="M797" i="4"/>
  <c r="O797" i="4" s="1"/>
  <c r="O789" i="4"/>
  <c r="N781" i="4"/>
  <c r="M781" i="4"/>
  <c r="O781" i="4" s="1"/>
  <c r="N773" i="4"/>
  <c r="P773" i="4" s="1"/>
  <c r="X773" i="5" s="1"/>
  <c r="M773" i="4"/>
  <c r="O773" i="4" s="1"/>
  <c r="N765" i="4"/>
  <c r="M765" i="4"/>
  <c r="O765" i="4" s="1"/>
  <c r="N757" i="4"/>
  <c r="M757" i="4"/>
  <c r="O757" i="4" s="1"/>
  <c r="N749" i="4"/>
  <c r="M749" i="4"/>
  <c r="O749" i="4" s="1"/>
  <c r="N741" i="4"/>
  <c r="P741" i="4" s="1"/>
  <c r="X741" i="5" s="1"/>
  <c r="M741" i="4"/>
  <c r="O741" i="4" s="1"/>
  <c r="O733" i="4"/>
  <c r="N725" i="4"/>
  <c r="M725" i="4"/>
  <c r="O725" i="4" s="1"/>
  <c r="N717" i="4"/>
  <c r="M717" i="4"/>
  <c r="O717" i="4" s="1"/>
  <c r="N709" i="4"/>
  <c r="M709" i="4"/>
  <c r="O709" i="4" s="1"/>
  <c r="O701" i="4"/>
  <c r="N693" i="4"/>
  <c r="M693" i="4"/>
  <c r="O693" i="4" s="1"/>
  <c r="O685" i="4"/>
  <c r="M1043" i="4"/>
  <c r="O1043" i="4" s="1"/>
  <c r="O387" i="4"/>
  <c r="N1060" i="4"/>
  <c r="M1060" i="4"/>
  <c r="O1060" i="4" s="1"/>
  <c r="N1028" i="4"/>
  <c r="M1028" i="4"/>
  <c r="O1028" i="4" s="1"/>
  <c r="N964" i="4"/>
  <c r="M964" i="4"/>
  <c r="O964" i="4" s="1"/>
  <c r="N908" i="4"/>
  <c r="M908" i="4"/>
  <c r="O908" i="4" s="1"/>
  <c r="N852" i="4"/>
  <c r="M852" i="4"/>
  <c r="O852" i="4" s="1"/>
  <c r="N812" i="4"/>
  <c r="M812" i="4"/>
  <c r="O812" i="4" s="1"/>
  <c r="N772" i="4"/>
  <c r="M772" i="4"/>
  <c r="O772" i="4" s="1"/>
  <c r="N708" i="4"/>
  <c r="M708" i="4"/>
  <c r="O708" i="4" s="1"/>
  <c r="N676" i="4"/>
  <c r="M676" i="4"/>
  <c r="O676" i="4" s="1"/>
  <c r="N668" i="4"/>
  <c r="M668" i="4"/>
  <c r="O668" i="4" s="1"/>
  <c r="N660" i="4"/>
  <c r="M660" i="4"/>
  <c r="O660" i="4" s="1"/>
  <c r="N612" i="4"/>
  <c r="M612" i="4"/>
  <c r="O612" i="4" s="1"/>
  <c r="N604" i="4"/>
  <c r="M604" i="4"/>
  <c r="O604" i="4" s="1"/>
  <c r="N596" i="4"/>
  <c r="M596" i="4"/>
  <c r="O596" i="4" s="1"/>
  <c r="N588" i="4"/>
  <c r="M588" i="4"/>
  <c r="O588" i="4" s="1"/>
  <c r="N580" i="4"/>
  <c r="M580" i="4"/>
  <c r="O580" i="4" s="1"/>
  <c r="N572" i="4"/>
  <c r="M572" i="4"/>
  <c r="O572" i="4" s="1"/>
  <c r="N564" i="4"/>
  <c r="M564" i="4"/>
  <c r="O564" i="4" s="1"/>
  <c r="N556" i="4"/>
  <c r="M556" i="4"/>
  <c r="O556" i="4" s="1"/>
  <c r="N548" i="4"/>
  <c r="M548" i="4"/>
  <c r="O548" i="4" s="1"/>
  <c r="N540" i="4"/>
  <c r="M540" i="4"/>
  <c r="O540" i="4" s="1"/>
  <c r="N532" i="4"/>
  <c r="M532" i="4"/>
  <c r="O532" i="4" s="1"/>
  <c r="N524" i="4"/>
  <c r="M524" i="4"/>
  <c r="O524" i="4" s="1"/>
  <c r="N516" i="4"/>
  <c r="M516" i="4"/>
  <c r="O516" i="4" s="1"/>
  <c r="N508" i="4"/>
  <c r="M508" i="4"/>
  <c r="O508" i="4" s="1"/>
  <c r="N500" i="4"/>
  <c r="M500" i="4"/>
  <c r="O500" i="4" s="1"/>
  <c r="N492" i="4"/>
  <c r="M492" i="4"/>
  <c r="O492" i="4" s="1"/>
  <c r="N484" i="4"/>
  <c r="M484" i="4"/>
  <c r="O484" i="4" s="1"/>
  <c r="N476" i="4"/>
  <c r="M476" i="4"/>
  <c r="O476" i="4" s="1"/>
  <c r="N468" i="4"/>
  <c r="M468" i="4"/>
  <c r="O468" i="4" s="1"/>
  <c r="N460" i="4"/>
  <c r="M460" i="4"/>
  <c r="O460" i="4" s="1"/>
  <c r="N452" i="4"/>
  <c r="M452" i="4"/>
  <c r="O452" i="4" s="1"/>
  <c r="N436" i="4"/>
  <c r="M436" i="4"/>
  <c r="O436" i="4" s="1"/>
  <c r="N428" i="4"/>
  <c r="M428" i="4"/>
  <c r="O428" i="4" s="1"/>
  <c r="N420" i="4"/>
  <c r="M420" i="4"/>
  <c r="O420" i="4" s="1"/>
  <c r="N412" i="4"/>
  <c r="M412" i="4"/>
  <c r="O412" i="4" s="1"/>
  <c r="N404" i="4"/>
  <c r="M404" i="4"/>
  <c r="O404" i="4" s="1"/>
  <c r="N396" i="4"/>
  <c r="M396" i="4"/>
  <c r="O396" i="4" s="1"/>
  <c r="N388" i="4"/>
  <c r="M388" i="4"/>
  <c r="O388" i="4" s="1"/>
  <c r="O979" i="4"/>
  <c r="O259" i="4"/>
  <c r="N932" i="4"/>
  <c r="N906" i="4"/>
  <c r="P906" i="4" s="1"/>
  <c r="X906" i="5" s="1"/>
  <c r="N738" i="4"/>
  <c r="N530" i="4"/>
  <c r="N258" i="4"/>
  <c r="N114" i="4"/>
  <c r="N1059" i="4"/>
  <c r="M1059" i="4"/>
  <c r="O1059" i="4" s="1"/>
  <c r="N1051" i="4"/>
  <c r="M1051" i="4"/>
  <c r="O1051" i="4" s="1"/>
  <c r="N1035" i="4"/>
  <c r="M1035" i="4"/>
  <c r="O1035" i="4" s="1"/>
  <c r="N1027" i="4"/>
  <c r="M1027" i="4"/>
  <c r="O1027" i="4" s="1"/>
  <c r="N1019" i="4"/>
  <c r="M1019" i="4"/>
  <c r="O1019" i="4" s="1"/>
  <c r="N1011" i="4"/>
  <c r="M1011" i="4"/>
  <c r="O1011" i="4" s="1"/>
  <c r="N1003" i="4"/>
  <c r="M1003" i="4"/>
  <c r="O1003" i="4" s="1"/>
  <c r="N995" i="4"/>
  <c r="M995" i="4"/>
  <c r="O995" i="4" s="1"/>
  <c r="N987" i="4"/>
  <c r="M987" i="4"/>
  <c r="O987" i="4" s="1"/>
  <c r="N971" i="4"/>
  <c r="M971" i="4"/>
  <c r="O971" i="4" s="1"/>
  <c r="N963" i="4"/>
  <c r="M963" i="4"/>
  <c r="O963" i="4" s="1"/>
  <c r="N955" i="4"/>
  <c r="M955" i="4"/>
  <c r="O955" i="4" s="1"/>
  <c r="N947" i="4"/>
  <c r="M947" i="4"/>
  <c r="O947" i="4" s="1"/>
  <c r="O939" i="4"/>
  <c r="N931" i="4"/>
  <c r="P931" i="4" s="1"/>
  <c r="M931" i="4"/>
  <c r="O931" i="4" s="1"/>
  <c r="N923" i="4"/>
  <c r="M923" i="4"/>
  <c r="O923" i="4" s="1"/>
  <c r="N907" i="4"/>
  <c r="M907" i="4"/>
  <c r="O907" i="4" s="1"/>
  <c r="N899" i="4"/>
  <c r="M899" i="4"/>
  <c r="O899" i="4" s="1"/>
  <c r="O891" i="4"/>
  <c r="N883" i="4"/>
  <c r="M883" i="4"/>
  <c r="O883" i="4" s="1"/>
  <c r="O875" i="4"/>
  <c r="O811" i="4"/>
  <c r="O795" i="4"/>
  <c r="O763" i="4"/>
  <c r="O715" i="4"/>
  <c r="O675" i="4"/>
  <c r="O659" i="4"/>
  <c r="O611" i="4"/>
  <c r="O547" i="4"/>
  <c r="O483" i="4"/>
  <c r="O435" i="4"/>
  <c r="O371" i="4"/>
  <c r="O307" i="4"/>
  <c r="O227" i="4"/>
  <c r="O163" i="4"/>
  <c r="O99" i="4"/>
  <c r="O35" i="4"/>
  <c r="O131" i="4"/>
  <c r="N988" i="4"/>
  <c r="M988" i="4"/>
  <c r="O988" i="4" s="1"/>
  <c r="N876" i="4"/>
  <c r="M876" i="4"/>
  <c r="O876" i="4" s="1"/>
  <c r="N828" i="4"/>
  <c r="M828" i="4"/>
  <c r="O828" i="4" s="1"/>
  <c r="N644" i="4"/>
  <c r="M644" i="4"/>
  <c r="O644" i="4" s="1"/>
  <c r="N1066" i="4"/>
  <c r="M1066" i="4"/>
  <c r="O1066" i="4" s="1"/>
  <c r="N1010" i="4"/>
  <c r="M1010" i="4"/>
  <c r="O1010" i="4" s="1"/>
  <c r="N962" i="4"/>
  <c r="M962" i="4"/>
  <c r="O962" i="4" s="1"/>
  <c r="N914" i="4"/>
  <c r="M914" i="4"/>
  <c r="O914" i="4" s="1"/>
  <c r="N866" i="4"/>
  <c r="M866" i="4"/>
  <c r="O866" i="4" s="1"/>
  <c r="N818" i="4"/>
  <c r="M818" i="4"/>
  <c r="O818" i="4" s="1"/>
  <c r="N666" i="4"/>
  <c r="M666" i="4"/>
  <c r="O666" i="4" s="1"/>
  <c r="N626" i="4"/>
  <c r="M626" i="4"/>
  <c r="O626" i="4" s="1"/>
  <c r="N546" i="4"/>
  <c r="M546" i="4"/>
  <c r="O546" i="4" s="1"/>
  <c r="O506" i="4"/>
  <c r="N466" i="4"/>
  <c r="P466" i="4" s="1"/>
  <c r="X466" i="5" s="1"/>
  <c r="M466" i="4"/>
  <c r="O466" i="4" s="1"/>
  <c r="N426" i="4"/>
  <c r="M426" i="4"/>
  <c r="O426" i="4" s="1"/>
  <c r="N386" i="4"/>
  <c r="M386" i="4"/>
  <c r="O386" i="4" s="1"/>
  <c r="N346" i="4"/>
  <c r="M346" i="4"/>
  <c r="O346" i="4" s="1"/>
  <c r="N298" i="4"/>
  <c r="P298" i="4" s="1"/>
  <c r="M298" i="4"/>
  <c r="O298" i="4" s="1"/>
  <c r="N266" i="4"/>
  <c r="M266" i="4"/>
  <c r="O266" i="4" s="1"/>
  <c r="N234" i="4"/>
  <c r="M234" i="4"/>
  <c r="O234" i="4" s="1"/>
  <c r="O194" i="4"/>
  <c r="N146" i="4"/>
  <c r="M146" i="4"/>
  <c r="O146" i="4" s="1"/>
  <c r="N106" i="4"/>
  <c r="M106" i="4"/>
  <c r="O106" i="4" s="1"/>
  <c r="N66" i="4"/>
  <c r="M66" i="4"/>
  <c r="O66" i="4" s="1"/>
  <c r="N18" i="4"/>
  <c r="M18" i="4"/>
  <c r="O18" i="4" s="1"/>
  <c r="X838" i="5"/>
  <c r="X750" i="5"/>
  <c r="X662" i="5"/>
  <c r="O851" i="4"/>
  <c r="N1052" i="4"/>
  <c r="M1052" i="4"/>
  <c r="O1052" i="4" s="1"/>
  <c r="N980" i="4"/>
  <c r="M980" i="4"/>
  <c r="O980" i="4" s="1"/>
  <c r="N924" i="4"/>
  <c r="M924" i="4"/>
  <c r="O924" i="4" s="1"/>
  <c r="N868" i="4"/>
  <c r="M868" i="4"/>
  <c r="O868" i="4" s="1"/>
  <c r="N820" i="4"/>
  <c r="M820" i="4"/>
  <c r="O820" i="4" s="1"/>
  <c r="N780" i="4"/>
  <c r="M780" i="4"/>
  <c r="O780" i="4" s="1"/>
  <c r="N740" i="4"/>
  <c r="M740" i="4"/>
  <c r="O740" i="4" s="1"/>
  <c r="N700" i="4"/>
  <c r="M700" i="4"/>
  <c r="O700" i="4" s="1"/>
  <c r="N636" i="4"/>
  <c r="M636" i="4"/>
  <c r="O636" i="4" s="1"/>
  <c r="N1058" i="4"/>
  <c r="M1058" i="4"/>
  <c r="O1058" i="4" s="1"/>
  <c r="N1002" i="4"/>
  <c r="M1002" i="4"/>
  <c r="O1002" i="4" s="1"/>
  <c r="N954" i="4"/>
  <c r="M954" i="4"/>
  <c r="O954" i="4" s="1"/>
  <c r="N826" i="4"/>
  <c r="M826" i="4"/>
  <c r="O826" i="4" s="1"/>
  <c r="N778" i="4"/>
  <c r="M778" i="4"/>
  <c r="O778" i="4" s="1"/>
  <c r="N746" i="4"/>
  <c r="M746" i="4"/>
  <c r="O746" i="4" s="1"/>
  <c r="N706" i="4"/>
  <c r="M706" i="4"/>
  <c r="O706" i="4" s="1"/>
  <c r="N674" i="4"/>
  <c r="M674" i="4"/>
  <c r="O674" i="4" s="1"/>
  <c r="N634" i="4"/>
  <c r="M634" i="4"/>
  <c r="O634" i="4" s="1"/>
  <c r="N594" i="4"/>
  <c r="M594" i="4"/>
  <c r="O594" i="4" s="1"/>
  <c r="N554" i="4"/>
  <c r="M554" i="4"/>
  <c r="O554" i="4" s="1"/>
  <c r="N514" i="4"/>
  <c r="M514" i="4"/>
  <c r="O514" i="4" s="1"/>
  <c r="N482" i="4"/>
  <c r="M482" i="4"/>
  <c r="O482" i="4" s="1"/>
  <c r="N442" i="4"/>
  <c r="M442" i="4"/>
  <c r="O442" i="4" s="1"/>
  <c r="N402" i="4"/>
  <c r="M402" i="4"/>
  <c r="O402" i="4" s="1"/>
  <c r="N354" i="4"/>
  <c r="M354" i="4"/>
  <c r="O354" i="4" s="1"/>
  <c r="N306" i="4"/>
  <c r="M306" i="4"/>
  <c r="O306" i="4" s="1"/>
  <c r="N218" i="4"/>
  <c r="M218" i="4"/>
  <c r="O218" i="4" s="1"/>
  <c r="N178" i="4"/>
  <c r="M178" i="4"/>
  <c r="O178" i="4" s="1"/>
  <c r="N130" i="4"/>
  <c r="M130" i="4"/>
  <c r="O130" i="4" s="1"/>
  <c r="N74" i="4"/>
  <c r="M74" i="4"/>
  <c r="O74" i="4" s="1"/>
  <c r="N34" i="4"/>
  <c r="M34" i="4"/>
  <c r="O34" i="4" s="1"/>
  <c r="N1007" i="4"/>
  <c r="N959" i="4"/>
  <c r="P959" i="4" s="1"/>
  <c r="X959" i="5" s="1"/>
  <c r="N935" i="4"/>
  <c r="N879" i="4"/>
  <c r="N855" i="4"/>
  <c r="N786" i="4"/>
  <c r="N1065" i="4"/>
  <c r="M1065" i="4"/>
  <c r="O1065" i="4" s="1"/>
  <c r="N1057" i="4"/>
  <c r="M1057" i="4"/>
  <c r="O1057" i="4" s="1"/>
  <c r="N1049" i="4"/>
  <c r="M1049" i="4"/>
  <c r="O1049" i="4" s="1"/>
  <c r="N1041" i="4"/>
  <c r="M1041" i="4"/>
  <c r="O1041" i="4" s="1"/>
  <c r="N1033" i="4"/>
  <c r="M1033" i="4"/>
  <c r="O1033" i="4" s="1"/>
  <c r="O1025" i="4"/>
  <c r="O1017" i="4"/>
  <c r="O1009" i="4"/>
  <c r="N1001" i="4"/>
  <c r="M1001" i="4"/>
  <c r="O1001" i="4" s="1"/>
  <c r="N993" i="4"/>
  <c r="M993" i="4"/>
  <c r="O993" i="4" s="1"/>
  <c r="N985" i="4"/>
  <c r="M985" i="4"/>
  <c r="O985" i="4" s="1"/>
  <c r="N977" i="4"/>
  <c r="P977" i="4" s="1"/>
  <c r="X977" i="5" s="1"/>
  <c r="M977" i="4"/>
  <c r="O977" i="4" s="1"/>
  <c r="N969" i="4"/>
  <c r="M969" i="4"/>
  <c r="O969" i="4" s="1"/>
  <c r="N961" i="4"/>
  <c r="M961" i="4"/>
  <c r="O961" i="4" s="1"/>
  <c r="N953" i="4"/>
  <c r="M953" i="4"/>
  <c r="O953" i="4" s="1"/>
  <c r="N945" i="4"/>
  <c r="P945" i="4" s="1"/>
  <c r="M945" i="4"/>
  <c r="O945" i="4" s="1"/>
  <c r="O937" i="4"/>
  <c r="N929" i="4"/>
  <c r="M929" i="4"/>
  <c r="O929" i="4" s="1"/>
  <c r="N921" i="4"/>
  <c r="M921" i="4"/>
  <c r="O921" i="4" s="1"/>
  <c r="N913" i="4"/>
  <c r="M913" i="4"/>
  <c r="O913" i="4" s="1"/>
  <c r="O905" i="4"/>
  <c r="N897" i="4"/>
  <c r="M897" i="4"/>
  <c r="O897" i="4" s="1"/>
  <c r="N889" i="4"/>
  <c r="M889" i="4"/>
  <c r="O889" i="4" s="1"/>
  <c r="O881" i="4"/>
  <c r="O873" i="4"/>
  <c r="N865" i="4"/>
  <c r="P865" i="4" s="1"/>
  <c r="X865" i="5" s="1"/>
  <c r="M865" i="4"/>
  <c r="O865" i="4" s="1"/>
  <c r="O857" i="4"/>
  <c r="O649" i="4"/>
  <c r="O521" i="4"/>
  <c r="O393" i="4"/>
  <c r="O265" i="4"/>
  <c r="O225" i="4"/>
  <c r="O787" i="4"/>
  <c r="N1044" i="4"/>
  <c r="M1044" i="4"/>
  <c r="O1044" i="4" s="1"/>
  <c r="N1020" i="4"/>
  <c r="M1020" i="4"/>
  <c r="O1020" i="4" s="1"/>
  <c r="N1012" i="4"/>
  <c r="M1012" i="4"/>
  <c r="O1012" i="4" s="1"/>
  <c r="N956" i="4"/>
  <c r="M956" i="4"/>
  <c r="O956" i="4" s="1"/>
  <c r="N900" i="4"/>
  <c r="M900" i="4"/>
  <c r="O900" i="4" s="1"/>
  <c r="N844" i="4"/>
  <c r="M844" i="4"/>
  <c r="O844" i="4" s="1"/>
  <c r="N804" i="4"/>
  <c r="M804" i="4"/>
  <c r="O804" i="4" s="1"/>
  <c r="N764" i="4"/>
  <c r="M764" i="4"/>
  <c r="O764" i="4" s="1"/>
  <c r="N732" i="4"/>
  <c r="M732" i="4"/>
  <c r="O732" i="4" s="1"/>
  <c r="N692" i="4"/>
  <c r="M692" i="4"/>
  <c r="O692" i="4" s="1"/>
  <c r="N628" i="4"/>
  <c r="M628" i="4"/>
  <c r="O628" i="4" s="1"/>
  <c r="N1042" i="4"/>
  <c r="M1042" i="4"/>
  <c r="O1042" i="4" s="1"/>
  <c r="N986" i="4"/>
  <c r="M986" i="4"/>
  <c r="O986" i="4" s="1"/>
  <c r="N938" i="4"/>
  <c r="M938" i="4"/>
  <c r="O938" i="4" s="1"/>
  <c r="N890" i="4"/>
  <c r="M890" i="4"/>
  <c r="O890" i="4" s="1"/>
  <c r="N842" i="4"/>
  <c r="M842" i="4"/>
  <c r="O842" i="4" s="1"/>
  <c r="N794" i="4"/>
  <c r="M794" i="4"/>
  <c r="O794" i="4" s="1"/>
  <c r="N754" i="4"/>
  <c r="M754" i="4"/>
  <c r="O754" i="4" s="1"/>
  <c r="N722" i="4"/>
  <c r="M722" i="4"/>
  <c r="O722" i="4" s="1"/>
  <c r="N698" i="4"/>
  <c r="M698" i="4"/>
  <c r="O698" i="4" s="1"/>
  <c r="N658" i="4"/>
  <c r="M658" i="4"/>
  <c r="O658" i="4" s="1"/>
  <c r="N618" i="4"/>
  <c r="M618" i="4"/>
  <c r="O618" i="4" s="1"/>
  <c r="N578" i="4"/>
  <c r="M578" i="4"/>
  <c r="O578" i="4" s="1"/>
  <c r="N490" i="4"/>
  <c r="M490" i="4"/>
  <c r="O490" i="4" s="1"/>
  <c r="N450" i="4"/>
  <c r="M450" i="4"/>
  <c r="O450" i="4" s="1"/>
  <c r="N410" i="4"/>
  <c r="M410" i="4"/>
  <c r="O410" i="4" s="1"/>
  <c r="N370" i="4"/>
  <c r="M370" i="4"/>
  <c r="O370" i="4" s="1"/>
  <c r="N282" i="4"/>
  <c r="M282" i="4"/>
  <c r="O282" i="4" s="1"/>
  <c r="N242" i="4"/>
  <c r="M242" i="4"/>
  <c r="O242" i="4" s="1"/>
  <c r="N202" i="4"/>
  <c r="M202" i="4"/>
  <c r="O202" i="4" s="1"/>
  <c r="N154" i="4"/>
  <c r="M154" i="4"/>
  <c r="O154" i="4" s="1"/>
  <c r="N122" i="4"/>
  <c r="M122" i="4"/>
  <c r="O122" i="4" s="1"/>
  <c r="N98" i="4"/>
  <c r="M98" i="4"/>
  <c r="O98" i="4" s="1"/>
  <c r="N58" i="4"/>
  <c r="M58" i="4"/>
  <c r="O58" i="4" s="1"/>
  <c r="N26" i="4"/>
  <c r="M26" i="4"/>
  <c r="O26" i="4" s="1"/>
  <c r="N858" i="4"/>
  <c r="N210" i="4"/>
  <c r="P210" i="4" s="1"/>
  <c r="N1064" i="4"/>
  <c r="M1064" i="4"/>
  <c r="O1064" i="4" s="1"/>
  <c r="O1056" i="4"/>
  <c r="N1048" i="4"/>
  <c r="M1048" i="4"/>
  <c r="O1048" i="4" s="1"/>
  <c r="N1040" i="4"/>
  <c r="M1040" i="4"/>
  <c r="O1040" i="4" s="1"/>
  <c r="N1032" i="4"/>
  <c r="P1032" i="4" s="1"/>
  <c r="M1032" i="4"/>
  <c r="O1032" i="4" s="1"/>
  <c r="O1024" i="4"/>
  <c r="O1016" i="4"/>
  <c r="O1008" i="4"/>
  <c r="O1000" i="4"/>
  <c r="O992" i="4"/>
  <c r="O984" i="4"/>
  <c r="O976" i="4"/>
  <c r="O968" i="4"/>
  <c r="O960" i="4"/>
  <c r="O952" i="4"/>
  <c r="O944" i="4"/>
  <c r="O936" i="4"/>
  <c r="O928" i="4"/>
  <c r="O920" i="4"/>
  <c r="O912" i="4"/>
  <c r="O904" i="4"/>
  <c r="O896" i="4"/>
  <c r="O888" i="4"/>
  <c r="O880" i="4"/>
  <c r="O872" i="4"/>
  <c r="O723" i="4"/>
  <c r="N1004" i="4"/>
  <c r="M1004" i="4"/>
  <c r="O1004" i="4" s="1"/>
  <c r="N948" i="4"/>
  <c r="M948" i="4"/>
  <c r="O948" i="4" s="1"/>
  <c r="N892" i="4"/>
  <c r="M892" i="4"/>
  <c r="O892" i="4" s="1"/>
  <c r="N836" i="4"/>
  <c r="M836" i="4"/>
  <c r="O836" i="4" s="1"/>
  <c r="N796" i="4"/>
  <c r="M796" i="4"/>
  <c r="O796" i="4" s="1"/>
  <c r="N756" i="4"/>
  <c r="M756" i="4"/>
  <c r="O756" i="4" s="1"/>
  <c r="N724" i="4"/>
  <c r="M724" i="4"/>
  <c r="O724" i="4" s="1"/>
  <c r="N684" i="4"/>
  <c r="M684" i="4"/>
  <c r="O684" i="4" s="1"/>
  <c r="N620" i="4"/>
  <c r="M620" i="4"/>
  <c r="O620" i="4" s="1"/>
  <c r="N1034" i="4"/>
  <c r="M1034" i="4"/>
  <c r="O1034" i="4" s="1"/>
  <c r="N978" i="4"/>
  <c r="M978" i="4"/>
  <c r="O978" i="4" s="1"/>
  <c r="N930" i="4"/>
  <c r="M930" i="4"/>
  <c r="O930" i="4" s="1"/>
  <c r="N898" i="4"/>
  <c r="M898" i="4"/>
  <c r="O898" i="4" s="1"/>
  <c r="N850" i="4"/>
  <c r="M850" i="4"/>
  <c r="O850" i="4" s="1"/>
  <c r="N802" i="4"/>
  <c r="M802" i="4"/>
  <c r="O802" i="4" s="1"/>
  <c r="N762" i="4"/>
  <c r="M762" i="4"/>
  <c r="O762" i="4" s="1"/>
  <c r="N730" i="4"/>
  <c r="M730" i="4"/>
  <c r="O730" i="4" s="1"/>
  <c r="N650" i="4"/>
  <c r="M650" i="4"/>
  <c r="O650" i="4" s="1"/>
  <c r="N610" i="4"/>
  <c r="M610" i="4"/>
  <c r="O610" i="4" s="1"/>
  <c r="N570" i="4"/>
  <c r="M570" i="4"/>
  <c r="O570" i="4" s="1"/>
  <c r="N538" i="4"/>
  <c r="M538" i="4"/>
  <c r="O538" i="4" s="1"/>
  <c r="N498" i="4"/>
  <c r="M498" i="4"/>
  <c r="O498" i="4" s="1"/>
  <c r="N418" i="4"/>
  <c r="M418" i="4"/>
  <c r="O418" i="4" s="1"/>
  <c r="O362" i="4"/>
  <c r="N330" i="4"/>
  <c r="M330" i="4"/>
  <c r="O330" i="4" s="1"/>
  <c r="N290" i="4"/>
  <c r="M290" i="4"/>
  <c r="O290" i="4" s="1"/>
  <c r="N250" i="4"/>
  <c r="M250" i="4"/>
  <c r="O250" i="4" s="1"/>
  <c r="N170" i="4"/>
  <c r="M170" i="4"/>
  <c r="O170" i="4" s="1"/>
  <c r="N82" i="4"/>
  <c r="M82" i="4"/>
  <c r="O82" i="4" s="1"/>
  <c r="N50" i="4"/>
  <c r="P50" i="4" s="1"/>
  <c r="X50" i="5" s="1"/>
  <c r="M50" i="4"/>
  <c r="O50" i="4" s="1"/>
  <c r="N10" i="4"/>
  <c r="M10" i="4"/>
  <c r="O10" i="4" s="1"/>
  <c r="N138" i="4"/>
  <c r="N882" i="4"/>
  <c r="N874" i="4"/>
  <c r="N458" i="4"/>
  <c r="N362" i="4"/>
  <c r="P362" i="4" s="1"/>
  <c r="X362" i="5" s="1"/>
  <c r="O1063" i="4"/>
  <c r="N1055" i="4"/>
  <c r="M1055" i="4"/>
  <c r="O1055" i="4" s="1"/>
  <c r="N1047" i="4"/>
  <c r="M1047" i="4"/>
  <c r="O1047" i="4" s="1"/>
  <c r="N1039" i="4"/>
  <c r="M1039" i="4"/>
  <c r="O1039" i="4" s="1"/>
  <c r="O1031" i="4"/>
  <c r="O1023" i="4"/>
  <c r="N1015" i="4"/>
  <c r="M1015" i="4"/>
  <c r="O1015" i="4" s="1"/>
  <c r="O1007" i="4"/>
  <c r="O999" i="4"/>
  <c r="N991" i="4"/>
  <c r="M991" i="4"/>
  <c r="O991" i="4" s="1"/>
  <c r="O983" i="4"/>
  <c r="N975" i="4"/>
  <c r="M975" i="4"/>
  <c r="O975" i="4" s="1"/>
  <c r="N967" i="4"/>
  <c r="M967" i="4"/>
  <c r="O967" i="4" s="1"/>
  <c r="O959" i="4"/>
  <c r="O951" i="4"/>
  <c r="O943" i="4"/>
  <c r="O935" i="4"/>
  <c r="O927" i="4"/>
  <c r="O919" i="4"/>
  <c r="O911" i="4"/>
  <c r="O903" i="4"/>
  <c r="O895" i="4"/>
  <c r="O887" i="4"/>
  <c r="O879" i="4"/>
  <c r="O871" i="4"/>
  <c r="O863" i="4"/>
  <c r="O855" i="4"/>
  <c r="O847" i="4"/>
  <c r="O839" i="4"/>
  <c r="O831" i="4"/>
  <c r="O823" i="4"/>
  <c r="O815" i="4"/>
  <c r="O807" i="4"/>
  <c r="O799" i="4"/>
  <c r="O791" i="4"/>
  <c r="O783" i="4"/>
  <c r="O643" i="4"/>
  <c r="O849" i="4"/>
  <c r="N841" i="4"/>
  <c r="M841" i="4"/>
  <c r="O841" i="4" s="1"/>
  <c r="N833" i="4"/>
  <c r="M833" i="4"/>
  <c r="O833" i="4" s="1"/>
  <c r="N825" i="4"/>
  <c r="M825" i="4"/>
  <c r="O825" i="4" s="1"/>
  <c r="N817" i="4"/>
  <c r="M817" i="4"/>
  <c r="O817" i="4" s="1"/>
  <c r="O809" i="4"/>
  <c r="N801" i="4"/>
  <c r="M801" i="4"/>
  <c r="O801" i="4" s="1"/>
  <c r="N793" i="4"/>
  <c r="M793" i="4"/>
  <c r="O793" i="4" s="1"/>
  <c r="O785" i="4"/>
  <c r="N777" i="4"/>
  <c r="M777" i="4"/>
  <c r="O777" i="4" s="1"/>
  <c r="N769" i="4"/>
  <c r="M769" i="4"/>
  <c r="O769" i="4" s="1"/>
  <c r="O761" i="4"/>
  <c r="N753" i="4"/>
  <c r="M753" i="4"/>
  <c r="O753" i="4" s="1"/>
  <c r="N745" i="4"/>
  <c r="M745" i="4"/>
  <c r="O745" i="4" s="1"/>
  <c r="O737" i="4"/>
  <c r="N729" i="4"/>
  <c r="M729" i="4"/>
  <c r="O729" i="4" s="1"/>
  <c r="O721" i="4"/>
  <c r="O713" i="4"/>
  <c r="N705" i="4"/>
  <c r="M705" i="4"/>
  <c r="O705" i="4" s="1"/>
  <c r="N697" i="4"/>
  <c r="M697" i="4"/>
  <c r="O697" i="4" s="1"/>
  <c r="O689" i="4"/>
  <c r="N681" i="4"/>
  <c r="M681" i="4"/>
  <c r="O681" i="4" s="1"/>
  <c r="O673" i="4"/>
  <c r="O665" i="4"/>
  <c r="O657" i="4"/>
  <c r="O641" i="4"/>
  <c r="O633" i="4"/>
  <c r="O625" i="4"/>
  <c r="O617" i="4"/>
  <c r="O609" i="4"/>
  <c r="O601" i="4"/>
  <c r="O593" i="4"/>
  <c r="O585" i="4"/>
  <c r="O577" i="4"/>
  <c r="O569" i="4"/>
  <c r="O561" i="4"/>
  <c r="O553" i="4"/>
  <c r="O545" i="4"/>
  <c r="O537" i="4"/>
  <c r="O529" i="4"/>
  <c r="O513" i="4"/>
  <c r="O505" i="4"/>
  <c r="O497" i="4"/>
  <c r="O489" i="4"/>
  <c r="O481" i="4"/>
  <c r="O473" i="4"/>
  <c r="O465" i="4"/>
  <c r="O457" i="4"/>
  <c r="O449" i="4"/>
  <c r="O441" i="4"/>
  <c r="O433" i="4"/>
  <c r="O425" i="4"/>
  <c r="O417" i="4"/>
  <c r="O409" i="4"/>
  <c r="O401" i="4"/>
  <c r="O385" i="4"/>
  <c r="O377" i="4"/>
  <c r="O369" i="4"/>
  <c r="O361" i="4"/>
  <c r="O353" i="4"/>
  <c r="O345" i="4"/>
  <c r="O337" i="4"/>
  <c r="O329" i="4"/>
  <c r="O321" i="4"/>
  <c r="O313" i="4"/>
  <c r="O305" i="4"/>
  <c r="O297" i="4"/>
  <c r="O289" i="4"/>
  <c r="O281" i="4"/>
  <c r="O273" i="4"/>
  <c r="O257" i="4"/>
  <c r="O249" i="4"/>
  <c r="O241" i="4"/>
  <c r="O233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105" i="4"/>
  <c r="O97" i="4"/>
  <c r="O89" i="4"/>
  <c r="O81" i="4"/>
  <c r="O73" i="4"/>
  <c r="O65" i="4"/>
  <c r="O57" i="4"/>
  <c r="O49" i="4"/>
  <c r="O41" i="4"/>
  <c r="O33" i="4"/>
  <c r="O25" i="4"/>
  <c r="O17" i="4"/>
  <c r="O9" i="4"/>
  <c r="X935" i="5"/>
  <c r="X847" i="5"/>
  <c r="X759" i="5"/>
  <c r="X671" i="5"/>
  <c r="X582" i="5"/>
  <c r="M843" i="4"/>
  <c r="O843" i="4" s="1"/>
  <c r="M779" i="4"/>
  <c r="O779" i="4" s="1"/>
  <c r="M627" i="4"/>
  <c r="O627" i="4" s="1"/>
  <c r="M499" i="4"/>
  <c r="O499" i="4" s="1"/>
  <c r="M243" i="4"/>
  <c r="O243" i="4" s="1"/>
  <c r="M115" i="4"/>
  <c r="O115" i="4" s="1"/>
  <c r="O864" i="4"/>
  <c r="O856" i="4"/>
  <c r="O848" i="4"/>
  <c r="O840" i="4"/>
  <c r="O832" i="4"/>
  <c r="O824" i="4"/>
  <c r="O816" i="4"/>
  <c r="O808" i="4"/>
  <c r="O800" i="4"/>
  <c r="O792" i="4"/>
  <c r="O784" i="4"/>
  <c r="O776" i="4"/>
  <c r="O768" i="4"/>
  <c r="O760" i="4"/>
  <c r="O752" i="4"/>
  <c r="O744" i="4"/>
  <c r="O736" i="4"/>
  <c r="O728" i="4"/>
  <c r="O720" i="4"/>
  <c r="O712" i="4"/>
  <c r="O704" i="4"/>
  <c r="O696" i="4"/>
  <c r="O688" i="4"/>
  <c r="O680" i="4"/>
  <c r="O672" i="4"/>
  <c r="O664" i="4"/>
  <c r="O656" i="4"/>
  <c r="O648" i="4"/>
  <c r="O640" i="4"/>
  <c r="O632" i="4"/>
  <c r="O624" i="4"/>
  <c r="O616" i="4"/>
  <c r="O608" i="4"/>
  <c r="O600" i="4"/>
  <c r="O592" i="4"/>
  <c r="O584" i="4"/>
  <c r="O576" i="4"/>
  <c r="O568" i="4"/>
  <c r="O560" i="4"/>
  <c r="O552" i="4"/>
  <c r="O544" i="4"/>
  <c r="O536" i="4"/>
  <c r="O528" i="4"/>
  <c r="O520" i="4"/>
  <c r="O512" i="4"/>
  <c r="O504" i="4"/>
  <c r="O496" i="4"/>
  <c r="O488" i="4"/>
  <c r="O480" i="4"/>
  <c r="O472" i="4"/>
  <c r="O464" i="4"/>
  <c r="O456" i="4"/>
  <c r="O448" i="4"/>
  <c r="O440" i="4"/>
  <c r="O432" i="4"/>
  <c r="O424" i="4"/>
  <c r="O416" i="4"/>
  <c r="O408" i="4"/>
  <c r="O400" i="4"/>
  <c r="O392" i="4"/>
  <c r="O384" i="4"/>
  <c r="O376" i="4"/>
  <c r="O368" i="4"/>
  <c r="O360" i="4"/>
  <c r="O352" i="4"/>
  <c r="O344" i="4"/>
  <c r="O336" i="4"/>
  <c r="O328" i="4"/>
  <c r="O320" i="4"/>
  <c r="O312" i="4"/>
  <c r="O304" i="4"/>
  <c r="O296" i="4"/>
  <c r="O288" i="4"/>
  <c r="O280" i="4"/>
  <c r="O272" i="4"/>
  <c r="O264" i="4"/>
  <c r="O256" i="4"/>
  <c r="O248" i="4"/>
  <c r="O240" i="4"/>
  <c r="O232" i="4"/>
  <c r="O224" i="4"/>
  <c r="O216" i="4"/>
  <c r="O208" i="4"/>
  <c r="O200" i="4"/>
  <c r="O192" i="4"/>
  <c r="O184" i="4"/>
  <c r="O176" i="4"/>
  <c r="O168" i="4"/>
  <c r="O160" i="4"/>
  <c r="O152" i="4"/>
  <c r="O144" i="4"/>
  <c r="O136" i="4"/>
  <c r="O128" i="4"/>
  <c r="O120" i="4"/>
  <c r="O112" i="4"/>
  <c r="O104" i="4"/>
  <c r="O96" i="4"/>
  <c r="O88" i="4"/>
  <c r="O80" i="4"/>
  <c r="O72" i="4"/>
  <c r="O64" i="4"/>
  <c r="O56" i="4"/>
  <c r="O48" i="4"/>
  <c r="O40" i="4"/>
  <c r="O32" i="4"/>
  <c r="O24" i="4"/>
  <c r="O16" i="4"/>
  <c r="O8" i="4"/>
  <c r="X967" i="5"/>
  <c r="X880" i="5"/>
  <c r="X792" i="5"/>
  <c r="X616" i="5"/>
  <c r="X526" i="5"/>
  <c r="M835" i="4"/>
  <c r="O835" i="4" s="1"/>
  <c r="M771" i="4"/>
  <c r="O771" i="4" s="1"/>
  <c r="M707" i="4"/>
  <c r="O707" i="4" s="1"/>
  <c r="M355" i="4"/>
  <c r="O355" i="4" s="1"/>
  <c r="O775" i="4"/>
  <c r="O767" i="4"/>
  <c r="O759" i="4"/>
  <c r="O751" i="4"/>
  <c r="O743" i="4"/>
  <c r="O735" i="4"/>
  <c r="O719" i="4"/>
  <c r="O711" i="4"/>
  <c r="O703" i="4"/>
  <c r="O695" i="4"/>
  <c r="O687" i="4"/>
  <c r="O679" i="4"/>
  <c r="O671" i="4"/>
  <c r="O663" i="4"/>
  <c r="O655" i="4"/>
  <c r="O647" i="4"/>
  <c r="O639" i="4"/>
  <c r="O631" i="4"/>
  <c r="O623" i="4"/>
  <c r="O615" i="4"/>
  <c r="O607" i="4"/>
  <c r="O599" i="4"/>
  <c r="O591" i="4"/>
  <c r="O583" i="4"/>
  <c r="O575" i="4"/>
  <c r="O567" i="4"/>
  <c r="O559" i="4"/>
  <c r="O551" i="4"/>
  <c r="O543" i="4"/>
  <c r="O535" i="4"/>
  <c r="O527" i="4"/>
  <c r="O519" i="4"/>
  <c r="O511" i="4"/>
  <c r="O503" i="4"/>
  <c r="O495" i="4"/>
  <c r="O487" i="4"/>
  <c r="O479" i="4"/>
  <c r="O471" i="4"/>
  <c r="O463" i="4"/>
  <c r="O455" i="4"/>
  <c r="O447" i="4"/>
  <c r="O439" i="4"/>
  <c r="O431" i="4"/>
  <c r="O423" i="4"/>
  <c r="O415" i="4"/>
  <c r="O407" i="4"/>
  <c r="O399" i="4"/>
  <c r="O391" i="4"/>
  <c r="O383" i="4"/>
  <c r="O375" i="4"/>
  <c r="O367" i="4"/>
  <c r="O359" i="4"/>
  <c r="O351" i="4"/>
  <c r="O343" i="4"/>
  <c r="O335" i="4"/>
  <c r="O327" i="4"/>
  <c r="O319" i="4"/>
  <c r="O311" i="4"/>
  <c r="O303" i="4"/>
  <c r="O295" i="4"/>
  <c r="O287" i="4"/>
  <c r="O279" i="4"/>
  <c r="O271" i="4"/>
  <c r="O263" i="4"/>
  <c r="O255" i="4"/>
  <c r="O247" i="4"/>
  <c r="O239" i="4"/>
  <c r="O231" i="4"/>
  <c r="O223" i="4"/>
  <c r="O215" i="4"/>
  <c r="O207" i="4"/>
  <c r="O199" i="4"/>
  <c r="O191" i="4"/>
  <c r="O183" i="4"/>
  <c r="O175" i="4"/>
  <c r="O167" i="4"/>
  <c r="O159" i="4"/>
  <c r="O151" i="4"/>
  <c r="O143" i="4"/>
  <c r="O135" i="4"/>
  <c r="O127" i="4"/>
  <c r="O119" i="4"/>
  <c r="O111" i="4"/>
  <c r="O103" i="4"/>
  <c r="O95" i="4"/>
  <c r="O87" i="4"/>
  <c r="O79" i="4"/>
  <c r="O71" i="4"/>
  <c r="O63" i="4"/>
  <c r="O55" i="4"/>
  <c r="O47" i="4"/>
  <c r="O39" i="4"/>
  <c r="O31" i="4"/>
  <c r="O23" i="4"/>
  <c r="O15" i="4"/>
  <c r="O7" i="4"/>
  <c r="X1009" i="5"/>
  <c r="X923" i="5"/>
  <c r="X835" i="5"/>
  <c r="X747" i="5"/>
  <c r="X659" i="5"/>
  <c r="M827" i="4"/>
  <c r="O827" i="4" s="1"/>
  <c r="M699" i="4"/>
  <c r="O699" i="4" s="1"/>
  <c r="M595" i="4"/>
  <c r="O595" i="4" s="1"/>
  <c r="M467" i="4"/>
  <c r="O467" i="4" s="1"/>
  <c r="M339" i="4"/>
  <c r="O339" i="4" s="1"/>
  <c r="M211" i="4"/>
  <c r="O211" i="4" s="1"/>
  <c r="M83" i="4"/>
  <c r="O83" i="4" s="1"/>
  <c r="N878" i="4"/>
  <c r="M878" i="4"/>
  <c r="O878" i="4" s="1"/>
  <c r="N870" i="4"/>
  <c r="M870" i="4"/>
  <c r="O870" i="4" s="1"/>
  <c r="N862" i="4"/>
  <c r="M862" i="4"/>
  <c r="O862" i="4" s="1"/>
  <c r="N854" i="4"/>
  <c r="M854" i="4"/>
  <c r="O854" i="4" s="1"/>
  <c r="N846" i="4"/>
  <c r="M846" i="4"/>
  <c r="O846" i="4" s="1"/>
  <c r="N838" i="4"/>
  <c r="M838" i="4"/>
  <c r="O838" i="4" s="1"/>
  <c r="N830" i="4"/>
  <c r="M830" i="4"/>
  <c r="O830" i="4" s="1"/>
  <c r="N822" i="4"/>
  <c r="M822" i="4"/>
  <c r="O822" i="4" s="1"/>
  <c r="N814" i="4"/>
  <c r="M814" i="4"/>
  <c r="O814" i="4" s="1"/>
  <c r="N806" i="4"/>
  <c r="M806" i="4"/>
  <c r="O806" i="4" s="1"/>
  <c r="N798" i="4"/>
  <c r="M798" i="4"/>
  <c r="O798" i="4" s="1"/>
  <c r="N790" i="4"/>
  <c r="M790" i="4"/>
  <c r="O790" i="4" s="1"/>
  <c r="O782" i="4"/>
  <c r="N774" i="4"/>
  <c r="P774" i="4" s="1"/>
  <c r="X774" i="5" s="1"/>
  <c r="M774" i="4"/>
  <c r="O774" i="4" s="1"/>
  <c r="N766" i="4"/>
  <c r="M766" i="4"/>
  <c r="O766" i="4" s="1"/>
  <c r="N758" i="4"/>
  <c r="M758" i="4"/>
  <c r="O758" i="4" s="1"/>
  <c r="N750" i="4"/>
  <c r="M750" i="4"/>
  <c r="O750" i="4" s="1"/>
  <c r="N742" i="4"/>
  <c r="M742" i="4"/>
  <c r="O742" i="4" s="1"/>
  <c r="N734" i="4"/>
  <c r="M734" i="4"/>
  <c r="O734" i="4" s="1"/>
  <c r="N726" i="4"/>
  <c r="M726" i="4"/>
  <c r="O726" i="4" s="1"/>
  <c r="N718" i="4"/>
  <c r="M718" i="4"/>
  <c r="O718" i="4" s="1"/>
  <c r="N710" i="4"/>
  <c r="P710" i="4" s="1"/>
  <c r="X710" i="5" s="1"/>
  <c r="M710" i="4"/>
  <c r="O710" i="4" s="1"/>
  <c r="N702" i="4"/>
  <c r="M702" i="4"/>
  <c r="O702" i="4" s="1"/>
  <c r="N694" i="4"/>
  <c r="M694" i="4"/>
  <c r="O694" i="4" s="1"/>
  <c r="N686" i="4"/>
  <c r="M686" i="4"/>
  <c r="O686" i="4" s="1"/>
  <c r="N678" i="4"/>
  <c r="P678" i="4" s="1"/>
  <c r="X678" i="5" s="1"/>
  <c r="M678" i="4"/>
  <c r="O678" i="4" s="1"/>
  <c r="N670" i="4"/>
  <c r="M670" i="4"/>
  <c r="O670" i="4" s="1"/>
  <c r="N662" i="4"/>
  <c r="M662" i="4"/>
  <c r="O662" i="4" s="1"/>
  <c r="N654" i="4"/>
  <c r="M654" i="4"/>
  <c r="O654" i="4" s="1"/>
  <c r="N646" i="4"/>
  <c r="P646" i="4" s="1"/>
  <c r="X646" i="5" s="1"/>
  <c r="M646" i="4"/>
  <c r="O646" i="4" s="1"/>
  <c r="N638" i="4"/>
  <c r="M638" i="4"/>
  <c r="O638" i="4" s="1"/>
  <c r="N630" i="4"/>
  <c r="M630" i="4"/>
  <c r="O630" i="4" s="1"/>
  <c r="O622" i="4"/>
  <c r="N614" i="4"/>
  <c r="M614" i="4"/>
  <c r="O614" i="4" s="1"/>
  <c r="N606" i="4"/>
  <c r="M606" i="4"/>
  <c r="O606" i="4" s="1"/>
  <c r="N598" i="4"/>
  <c r="M598" i="4"/>
  <c r="O598" i="4" s="1"/>
  <c r="N590" i="4"/>
  <c r="M590" i="4"/>
  <c r="O590" i="4" s="1"/>
  <c r="N582" i="4"/>
  <c r="M582" i="4"/>
  <c r="O582" i="4" s="1"/>
  <c r="N574" i="4"/>
  <c r="M574" i="4"/>
  <c r="O574" i="4" s="1"/>
  <c r="N566" i="4"/>
  <c r="M566" i="4"/>
  <c r="O566" i="4" s="1"/>
  <c r="N558" i="4"/>
  <c r="M558" i="4"/>
  <c r="O558" i="4" s="1"/>
  <c r="N550" i="4"/>
  <c r="M550" i="4"/>
  <c r="O550" i="4" s="1"/>
  <c r="N542" i="4"/>
  <c r="M542" i="4"/>
  <c r="O542" i="4" s="1"/>
  <c r="N534" i="4"/>
  <c r="M534" i="4"/>
  <c r="O534" i="4" s="1"/>
  <c r="N526" i="4"/>
  <c r="M526" i="4"/>
  <c r="O526" i="4" s="1"/>
  <c r="N518" i="4"/>
  <c r="M518" i="4"/>
  <c r="O518" i="4" s="1"/>
  <c r="N510" i="4"/>
  <c r="M510" i="4"/>
  <c r="O510" i="4" s="1"/>
  <c r="N502" i="4"/>
  <c r="M502" i="4"/>
  <c r="O502" i="4" s="1"/>
  <c r="N494" i="4"/>
  <c r="M494" i="4"/>
  <c r="O494" i="4" s="1"/>
  <c r="N486" i="4"/>
  <c r="M486" i="4"/>
  <c r="O486" i="4" s="1"/>
  <c r="N478" i="4"/>
  <c r="M478" i="4"/>
  <c r="O478" i="4" s="1"/>
  <c r="N470" i="4"/>
  <c r="M470" i="4"/>
  <c r="O470" i="4" s="1"/>
  <c r="N462" i="4"/>
  <c r="M462" i="4"/>
  <c r="O462" i="4" s="1"/>
  <c r="N454" i="4"/>
  <c r="M454" i="4"/>
  <c r="O454" i="4" s="1"/>
  <c r="N446" i="4"/>
  <c r="M446" i="4"/>
  <c r="O446" i="4" s="1"/>
  <c r="N438" i="4"/>
  <c r="M438" i="4"/>
  <c r="O438" i="4" s="1"/>
  <c r="N430" i="4"/>
  <c r="M430" i="4"/>
  <c r="O430" i="4" s="1"/>
  <c r="N422" i="4"/>
  <c r="M422" i="4"/>
  <c r="O422" i="4" s="1"/>
  <c r="N414" i="4"/>
  <c r="M414" i="4"/>
  <c r="O414" i="4" s="1"/>
  <c r="N406" i="4"/>
  <c r="M406" i="4"/>
  <c r="O406" i="4" s="1"/>
  <c r="N398" i="4"/>
  <c r="M398" i="4"/>
  <c r="O398" i="4" s="1"/>
  <c r="N390" i="4"/>
  <c r="M390" i="4"/>
  <c r="O390" i="4" s="1"/>
  <c r="N382" i="4"/>
  <c r="M382" i="4"/>
  <c r="O382" i="4" s="1"/>
  <c r="N374" i="4"/>
  <c r="M374" i="4"/>
  <c r="O374" i="4" s="1"/>
  <c r="N366" i="4"/>
  <c r="M366" i="4"/>
  <c r="O366" i="4" s="1"/>
  <c r="N358" i="4"/>
  <c r="M358" i="4"/>
  <c r="O358" i="4" s="1"/>
  <c r="N350" i="4"/>
  <c r="M350" i="4"/>
  <c r="O350" i="4" s="1"/>
  <c r="N342" i="4"/>
  <c r="M342" i="4"/>
  <c r="O342" i="4" s="1"/>
  <c r="N334" i="4"/>
  <c r="M334" i="4"/>
  <c r="O334" i="4" s="1"/>
  <c r="N326" i="4"/>
  <c r="M326" i="4"/>
  <c r="O326" i="4" s="1"/>
  <c r="N318" i="4"/>
  <c r="M318" i="4"/>
  <c r="O318" i="4" s="1"/>
  <c r="N310" i="4"/>
  <c r="M310" i="4"/>
  <c r="O310" i="4" s="1"/>
  <c r="N302" i="4"/>
  <c r="M302" i="4"/>
  <c r="O302" i="4" s="1"/>
  <c r="N294" i="4"/>
  <c r="M294" i="4"/>
  <c r="O294" i="4" s="1"/>
  <c r="N286" i="4"/>
  <c r="M286" i="4"/>
  <c r="O286" i="4" s="1"/>
  <c r="N278" i="4"/>
  <c r="M278" i="4"/>
  <c r="O278" i="4" s="1"/>
  <c r="N270" i="4"/>
  <c r="M270" i="4"/>
  <c r="O270" i="4" s="1"/>
  <c r="N262" i="4"/>
  <c r="M262" i="4"/>
  <c r="O262" i="4" s="1"/>
  <c r="N254" i="4"/>
  <c r="M254" i="4"/>
  <c r="O254" i="4" s="1"/>
  <c r="N246" i="4"/>
  <c r="M246" i="4"/>
  <c r="O246" i="4" s="1"/>
  <c r="N238" i="4"/>
  <c r="M238" i="4"/>
  <c r="O238" i="4" s="1"/>
  <c r="N230" i="4"/>
  <c r="M230" i="4"/>
  <c r="O230" i="4" s="1"/>
  <c r="N222" i="4"/>
  <c r="M222" i="4"/>
  <c r="O222" i="4" s="1"/>
  <c r="N214" i="4"/>
  <c r="M214" i="4"/>
  <c r="O214" i="4" s="1"/>
  <c r="N206" i="4"/>
  <c r="M206" i="4"/>
  <c r="O206" i="4" s="1"/>
  <c r="N198" i="4"/>
  <c r="M198" i="4"/>
  <c r="O198" i="4" s="1"/>
  <c r="N190" i="4"/>
  <c r="M190" i="4"/>
  <c r="O190" i="4" s="1"/>
  <c r="N182" i="4"/>
  <c r="M182" i="4"/>
  <c r="O182" i="4" s="1"/>
  <c r="N174" i="4"/>
  <c r="M174" i="4"/>
  <c r="O174" i="4" s="1"/>
  <c r="N166" i="4"/>
  <c r="M166" i="4"/>
  <c r="O166" i="4" s="1"/>
  <c r="N158" i="4"/>
  <c r="M158" i="4"/>
  <c r="O158" i="4" s="1"/>
  <c r="N150" i="4"/>
  <c r="M150" i="4"/>
  <c r="O150" i="4" s="1"/>
  <c r="N142" i="4"/>
  <c r="M142" i="4"/>
  <c r="O142" i="4" s="1"/>
  <c r="N134" i="4"/>
  <c r="M134" i="4"/>
  <c r="O134" i="4" s="1"/>
  <c r="N126" i="4"/>
  <c r="M126" i="4"/>
  <c r="O126" i="4" s="1"/>
  <c r="N118" i="4"/>
  <c r="M118" i="4"/>
  <c r="O118" i="4" s="1"/>
  <c r="N110" i="4"/>
  <c r="M110" i="4"/>
  <c r="O110" i="4" s="1"/>
  <c r="N102" i="4"/>
  <c r="M102" i="4"/>
  <c r="O102" i="4" s="1"/>
  <c r="N94" i="4"/>
  <c r="M94" i="4"/>
  <c r="O94" i="4" s="1"/>
  <c r="N86" i="4"/>
  <c r="M86" i="4"/>
  <c r="O86" i="4" s="1"/>
  <c r="N78" i="4"/>
  <c r="M78" i="4"/>
  <c r="O78" i="4" s="1"/>
  <c r="N70" i="4"/>
  <c r="M70" i="4"/>
  <c r="O70" i="4" s="1"/>
  <c r="N62" i="4"/>
  <c r="M62" i="4"/>
  <c r="O62" i="4" s="1"/>
  <c r="N54" i="4"/>
  <c r="M54" i="4"/>
  <c r="O54" i="4" s="1"/>
  <c r="N46" i="4"/>
  <c r="M46" i="4"/>
  <c r="O46" i="4" s="1"/>
  <c r="N38" i="4"/>
  <c r="M38" i="4"/>
  <c r="O38" i="4" s="1"/>
  <c r="N30" i="4"/>
  <c r="M30" i="4"/>
  <c r="O30" i="4" s="1"/>
  <c r="N22" i="4"/>
  <c r="M22" i="4"/>
  <c r="O22" i="4" s="1"/>
  <c r="N14" i="4"/>
  <c r="M14" i="4"/>
  <c r="O14" i="4" s="1"/>
  <c r="N6" i="4"/>
  <c r="M6" i="4"/>
  <c r="O6" i="4" s="1"/>
  <c r="X778" i="5"/>
  <c r="X690" i="5"/>
  <c r="M819" i="4"/>
  <c r="O819" i="4" s="1"/>
  <c r="M755" i="4"/>
  <c r="O755" i="4" s="1"/>
  <c r="M691" i="4"/>
  <c r="O691" i="4" s="1"/>
  <c r="M579" i="4"/>
  <c r="O579" i="4" s="1"/>
  <c r="M451" i="4"/>
  <c r="O451" i="4" s="1"/>
  <c r="M323" i="4"/>
  <c r="O323" i="4" s="1"/>
  <c r="M195" i="4"/>
  <c r="O195" i="4" s="1"/>
  <c r="M67" i="4"/>
  <c r="O67" i="4" s="1"/>
  <c r="N677" i="4"/>
  <c r="M677" i="4"/>
  <c r="O677" i="4" s="1"/>
  <c r="N669" i="4"/>
  <c r="M669" i="4"/>
  <c r="O669" i="4" s="1"/>
  <c r="N661" i="4"/>
  <c r="M661" i="4"/>
  <c r="O661" i="4" s="1"/>
  <c r="N653" i="4"/>
  <c r="M653" i="4"/>
  <c r="O653" i="4" s="1"/>
  <c r="O645" i="4"/>
  <c r="N637" i="4"/>
  <c r="M637" i="4"/>
  <c r="O637" i="4" s="1"/>
  <c r="N629" i="4"/>
  <c r="M629" i="4"/>
  <c r="O629" i="4" s="1"/>
  <c r="N621" i="4"/>
  <c r="M621" i="4"/>
  <c r="O621" i="4" s="1"/>
  <c r="O613" i="4"/>
  <c r="N605" i="4"/>
  <c r="M605" i="4"/>
  <c r="O605" i="4" s="1"/>
  <c r="N597" i="4"/>
  <c r="M597" i="4"/>
  <c r="O597" i="4" s="1"/>
  <c r="N589" i="4"/>
  <c r="M589" i="4"/>
  <c r="O589" i="4" s="1"/>
  <c r="N581" i="4"/>
  <c r="M581" i="4"/>
  <c r="O581" i="4" s="1"/>
  <c r="O573" i="4"/>
  <c r="N565" i="4"/>
  <c r="M565" i="4"/>
  <c r="O565" i="4" s="1"/>
  <c r="N557" i="4"/>
  <c r="M557" i="4"/>
  <c r="O557" i="4" s="1"/>
  <c r="N549" i="4"/>
  <c r="P549" i="4" s="1"/>
  <c r="M549" i="4"/>
  <c r="O549" i="4" s="1"/>
  <c r="N541" i="4"/>
  <c r="M541" i="4"/>
  <c r="O541" i="4" s="1"/>
  <c r="O533" i="4"/>
  <c r="N525" i="4"/>
  <c r="M525" i="4"/>
  <c r="O525" i="4" s="1"/>
  <c r="N517" i="4"/>
  <c r="M517" i="4"/>
  <c r="O517" i="4" s="1"/>
  <c r="N509" i="4"/>
  <c r="M509" i="4"/>
  <c r="O509" i="4" s="1"/>
  <c r="N501" i="4"/>
  <c r="M501" i="4"/>
  <c r="O501" i="4" s="1"/>
  <c r="N493" i="4"/>
  <c r="M493" i="4"/>
  <c r="O493" i="4" s="1"/>
  <c r="O485" i="4"/>
  <c r="N477" i="4"/>
  <c r="P477" i="4" s="1"/>
  <c r="X477" i="5" s="1"/>
  <c r="M477" i="4"/>
  <c r="O477" i="4" s="1"/>
  <c r="N469" i="4"/>
  <c r="M469" i="4"/>
  <c r="O469" i="4" s="1"/>
  <c r="N461" i="4"/>
  <c r="M461" i="4"/>
  <c r="O461" i="4" s="1"/>
  <c r="N453" i="4"/>
  <c r="M453" i="4"/>
  <c r="O453" i="4" s="1"/>
  <c r="N445" i="4"/>
  <c r="P445" i="4" s="1"/>
  <c r="R445" i="4" s="1"/>
  <c r="S445" i="4" s="1"/>
  <c r="M445" i="4"/>
  <c r="O445" i="4" s="1"/>
  <c r="O437" i="4"/>
  <c r="N429" i="4"/>
  <c r="M429" i="4"/>
  <c r="O429" i="4" s="1"/>
  <c r="N421" i="4"/>
  <c r="M421" i="4"/>
  <c r="O421" i="4" s="1"/>
  <c r="N413" i="4"/>
  <c r="M413" i="4"/>
  <c r="O413" i="4" s="1"/>
  <c r="N405" i="4"/>
  <c r="M405" i="4"/>
  <c r="O405" i="4" s="1"/>
  <c r="N397" i="4"/>
  <c r="M397" i="4"/>
  <c r="O397" i="4" s="1"/>
  <c r="N389" i="4"/>
  <c r="M389" i="4"/>
  <c r="O389" i="4" s="1"/>
  <c r="N381" i="4"/>
  <c r="M381" i="4"/>
  <c r="O381" i="4" s="1"/>
  <c r="O373" i="4"/>
  <c r="N365" i="4"/>
  <c r="M365" i="4"/>
  <c r="O365" i="4" s="1"/>
  <c r="O357" i="4"/>
  <c r="N349" i="4"/>
  <c r="M349" i="4"/>
  <c r="O349" i="4" s="1"/>
  <c r="N341" i="4"/>
  <c r="M341" i="4"/>
  <c r="O341" i="4" s="1"/>
  <c r="N333" i="4"/>
  <c r="M333" i="4"/>
  <c r="O333" i="4" s="1"/>
  <c r="O325" i="4"/>
  <c r="N317" i="4"/>
  <c r="M317" i="4"/>
  <c r="O317" i="4" s="1"/>
  <c r="N309" i="4"/>
  <c r="M309" i="4"/>
  <c r="O309" i="4" s="1"/>
  <c r="N301" i="4"/>
  <c r="P301" i="4" s="1"/>
  <c r="X301" i="5" s="1"/>
  <c r="M301" i="4"/>
  <c r="O301" i="4" s="1"/>
  <c r="N293" i="4"/>
  <c r="M293" i="4"/>
  <c r="O293" i="4" s="1"/>
  <c r="N285" i="4"/>
  <c r="M285" i="4"/>
  <c r="O285" i="4" s="1"/>
  <c r="N277" i="4"/>
  <c r="M277" i="4"/>
  <c r="O277" i="4" s="1"/>
  <c r="O269" i="4"/>
  <c r="N261" i="4"/>
  <c r="M261" i="4"/>
  <c r="O261" i="4" s="1"/>
  <c r="O253" i="4"/>
  <c r="N245" i="4"/>
  <c r="M245" i="4"/>
  <c r="O245" i="4" s="1"/>
  <c r="O237" i="4"/>
  <c r="O229" i="4"/>
  <c r="O221" i="4"/>
  <c r="N213" i="4"/>
  <c r="M213" i="4"/>
  <c r="O213" i="4" s="1"/>
  <c r="N205" i="4"/>
  <c r="M205" i="4"/>
  <c r="O205" i="4" s="1"/>
  <c r="N197" i="4"/>
  <c r="M197" i="4"/>
  <c r="O197" i="4" s="1"/>
  <c r="O189" i="4"/>
  <c r="O181" i="4"/>
  <c r="O173" i="4"/>
  <c r="O165" i="4"/>
  <c r="O157" i="4"/>
  <c r="N149" i="4"/>
  <c r="M149" i="4"/>
  <c r="O149" i="4" s="1"/>
  <c r="O141" i="4"/>
  <c r="O133" i="4"/>
  <c r="N125" i="4"/>
  <c r="P125" i="4" s="1"/>
  <c r="X125" i="5" s="1"/>
  <c r="M125" i="4"/>
  <c r="O125" i="4" s="1"/>
  <c r="N117" i="4"/>
  <c r="M117" i="4"/>
  <c r="O117" i="4" s="1"/>
  <c r="O109" i="4"/>
  <c r="N101" i="4"/>
  <c r="M101" i="4"/>
  <c r="O101" i="4" s="1"/>
  <c r="N93" i="4"/>
  <c r="M93" i="4"/>
  <c r="O93" i="4" s="1"/>
  <c r="N85" i="4"/>
  <c r="M85" i="4"/>
  <c r="O85" i="4" s="1"/>
  <c r="N77" i="4"/>
  <c r="M77" i="4"/>
  <c r="O77" i="4" s="1"/>
  <c r="N69" i="4"/>
  <c r="M69" i="4"/>
  <c r="O69" i="4" s="1"/>
  <c r="N61" i="4"/>
  <c r="M61" i="4"/>
  <c r="O61" i="4" s="1"/>
  <c r="N53" i="4"/>
  <c r="M53" i="4"/>
  <c r="O53" i="4" s="1"/>
  <c r="N45" i="4"/>
  <c r="M45" i="4"/>
  <c r="O45" i="4" s="1"/>
  <c r="N37" i="4"/>
  <c r="M37" i="4"/>
  <c r="O37" i="4" s="1"/>
  <c r="N29" i="4"/>
  <c r="M29" i="4"/>
  <c r="O29" i="4" s="1"/>
  <c r="N21" i="4"/>
  <c r="M21" i="4"/>
  <c r="O21" i="4" s="1"/>
  <c r="N13" i="4"/>
  <c r="M13" i="4"/>
  <c r="O13" i="4" s="1"/>
  <c r="O5" i="4"/>
  <c r="X1007" i="5"/>
  <c r="X657" i="5"/>
  <c r="X370" i="5"/>
  <c r="X174" i="5"/>
  <c r="X76" i="5"/>
  <c r="M747" i="4"/>
  <c r="O747" i="4" s="1"/>
  <c r="M683" i="4"/>
  <c r="O683" i="4" s="1"/>
  <c r="M563" i="4"/>
  <c r="O563" i="4" s="1"/>
  <c r="M179" i="4"/>
  <c r="O179" i="4" s="1"/>
  <c r="M51" i="4"/>
  <c r="O51" i="4" s="1"/>
  <c r="N380" i="4"/>
  <c r="M380" i="4"/>
  <c r="O380" i="4" s="1"/>
  <c r="N372" i="4"/>
  <c r="M372" i="4"/>
  <c r="O372" i="4" s="1"/>
  <c r="N364" i="4"/>
  <c r="M364" i="4"/>
  <c r="O364" i="4" s="1"/>
  <c r="N356" i="4"/>
  <c r="M356" i="4"/>
  <c r="O356" i="4" s="1"/>
  <c r="N348" i="4"/>
  <c r="M348" i="4"/>
  <c r="O348" i="4" s="1"/>
  <c r="N340" i="4"/>
  <c r="M340" i="4"/>
  <c r="O340" i="4" s="1"/>
  <c r="N332" i="4"/>
  <c r="M332" i="4"/>
  <c r="O332" i="4" s="1"/>
  <c r="N324" i="4"/>
  <c r="M324" i="4"/>
  <c r="O324" i="4" s="1"/>
  <c r="N316" i="4"/>
  <c r="M316" i="4"/>
  <c r="O316" i="4" s="1"/>
  <c r="N308" i="4"/>
  <c r="M308" i="4"/>
  <c r="O308" i="4" s="1"/>
  <c r="N300" i="4"/>
  <c r="M300" i="4"/>
  <c r="O300" i="4" s="1"/>
  <c r="N292" i="4"/>
  <c r="M292" i="4"/>
  <c r="O292" i="4" s="1"/>
  <c r="N284" i="4"/>
  <c r="M284" i="4"/>
  <c r="O284" i="4" s="1"/>
  <c r="N276" i="4"/>
  <c r="M276" i="4"/>
  <c r="O276" i="4" s="1"/>
  <c r="N268" i="4"/>
  <c r="M268" i="4"/>
  <c r="O268" i="4" s="1"/>
  <c r="N260" i="4"/>
  <c r="M260" i="4"/>
  <c r="O260" i="4" s="1"/>
  <c r="N252" i="4"/>
  <c r="M252" i="4"/>
  <c r="O252" i="4" s="1"/>
  <c r="N244" i="4"/>
  <c r="M244" i="4"/>
  <c r="O244" i="4" s="1"/>
  <c r="N236" i="4"/>
  <c r="M236" i="4"/>
  <c r="O236" i="4" s="1"/>
  <c r="N228" i="4"/>
  <c r="M228" i="4"/>
  <c r="O228" i="4" s="1"/>
  <c r="N220" i="4"/>
  <c r="M220" i="4"/>
  <c r="O220" i="4" s="1"/>
  <c r="N212" i="4"/>
  <c r="M212" i="4"/>
  <c r="O212" i="4" s="1"/>
  <c r="N204" i="4"/>
  <c r="M204" i="4"/>
  <c r="O204" i="4" s="1"/>
  <c r="N196" i="4"/>
  <c r="M196" i="4"/>
  <c r="O196" i="4" s="1"/>
  <c r="N188" i="4"/>
  <c r="M188" i="4"/>
  <c r="O188" i="4" s="1"/>
  <c r="N180" i="4"/>
  <c r="M180" i="4"/>
  <c r="O180" i="4" s="1"/>
  <c r="N172" i="4"/>
  <c r="M172" i="4"/>
  <c r="O172" i="4" s="1"/>
  <c r="N164" i="4"/>
  <c r="M164" i="4"/>
  <c r="O164" i="4" s="1"/>
  <c r="N156" i="4"/>
  <c r="M156" i="4"/>
  <c r="O156" i="4" s="1"/>
  <c r="O148" i="4"/>
  <c r="N140" i="4"/>
  <c r="M140" i="4"/>
  <c r="O140" i="4" s="1"/>
  <c r="N132" i="4"/>
  <c r="M132" i="4"/>
  <c r="O132" i="4" s="1"/>
  <c r="N124" i="4"/>
  <c r="M124" i="4"/>
  <c r="O124" i="4" s="1"/>
  <c r="N116" i="4"/>
  <c r="M116" i="4"/>
  <c r="O116" i="4" s="1"/>
  <c r="N108" i="4"/>
  <c r="M108" i="4"/>
  <c r="O108" i="4" s="1"/>
  <c r="O100" i="4"/>
  <c r="N92" i="4"/>
  <c r="M92" i="4"/>
  <c r="O92" i="4" s="1"/>
  <c r="N84" i="4"/>
  <c r="M84" i="4"/>
  <c r="O84" i="4" s="1"/>
  <c r="N76" i="4"/>
  <c r="M76" i="4"/>
  <c r="O76" i="4" s="1"/>
  <c r="N68" i="4"/>
  <c r="M68" i="4"/>
  <c r="O68" i="4" s="1"/>
  <c r="N60" i="4"/>
  <c r="M60" i="4"/>
  <c r="O60" i="4" s="1"/>
  <c r="N52" i="4"/>
  <c r="M52" i="4"/>
  <c r="O52" i="4" s="1"/>
  <c r="N44" i="4"/>
  <c r="M44" i="4"/>
  <c r="O44" i="4" s="1"/>
  <c r="N36" i="4"/>
  <c r="M36" i="4"/>
  <c r="O36" i="4" s="1"/>
  <c r="N28" i="4"/>
  <c r="M28" i="4"/>
  <c r="O28" i="4" s="1"/>
  <c r="N20" i="4"/>
  <c r="M20" i="4"/>
  <c r="O20" i="4" s="1"/>
  <c r="N12" i="4"/>
  <c r="M12" i="4"/>
  <c r="O12" i="4" s="1"/>
  <c r="X1025" i="5"/>
  <c r="X928" i="5"/>
  <c r="X840" i="5"/>
  <c r="X752" i="5"/>
  <c r="X664" i="5"/>
  <c r="X574" i="5"/>
  <c r="X482" i="5"/>
  <c r="X385" i="5"/>
  <c r="X358" i="5"/>
  <c r="M867" i="4"/>
  <c r="O867" i="4" s="1"/>
  <c r="M803" i="4"/>
  <c r="O803" i="4" s="1"/>
  <c r="M739" i="4"/>
  <c r="O739" i="4" s="1"/>
  <c r="M419" i="4"/>
  <c r="O419" i="4" s="1"/>
  <c r="M291" i="4"/>
  <c r="O291" i="4" s="1"/>
  <c r="O667" i="4"/>
  <c r="N651" i="4"/>
  <c r="M651" i="4"/>
  <c r="O651" i="4" s="1"/>
  <c r="N635" i="4"/>
  <c r="M635" i="4"/>
  <c r="O635" i="4" s="1"/>
  <c r="O619" i="4"/>
  <c r="O603" i="4"/>
  <c r="N587" i="4"/>
  <c r="P587" i="4" s="1"/>
  <c r="M587" i="4"/>
  <c r="O587" i="4" s="1"/>
  <c r="N571" i="4"/>
  <c r="M571" i="4"/>
  <c r="O571" i="4" s="1"/>
  <c r="N555" i="4"/>
  <c r="M555" i="4"/>
  <c r="O555" i="4" s="1"/>
  <c r="O539" i="4"/>
  <c r="N523" i="4"/>
  <c r="M523" i="4"/>
  <c r="O523" i="4" s="1"/>
  <c r="N507" i="4"/>
  <c r="M507" i="4"/>
  <c r="O507" i="4" s="1"/>
  <c r="O491" i="4"/>
  <c r="N475" i="4"/>
  <c r="M475" i="4"/>
  <c r="O475" i="4" s="1"/>
  <c r="N459" i="4"/>
  <c r="P459" i="4" s="1"/>
  <c r="M459" i="4"/>
  <c r="O459" i="4" s="1"/>
  <c r="N443" i="4"/>
  <c r="M443" i="4"/>
  <c r="O443" i="4" s="1"/>
  <c r="O427" i="4"/>
  <c r="N411" i="4"/>
  <c r="M411" i="4"/>
  <c r="O411" i="4" s="1"/>
  <c r="N395" i="4"/>
  <c r="M395" i="4"/>
  <c r="O395" i="4" s="1"/>
  <c r="N379" i="4"/>
  <c r="M379" i="4"/>
  <c r="O379" i="4" s="1"/>
  <c r="O363" i="4"/>
  <c r="N347" i="4"/>
  <c r="M347" i="4"/>
  <c r="O347" i="4" s="1"/>
  <c r="N331" i="4"/>
  <c r="M331" i="4"/>
  <c r="O331" i="4" s="1"/>
  <c r="N315" i="4"/>
  <c r="P315" i="4" s="1"/>
  <c r="M315" i="4"/>
  <c r="O315" i="4" s="1"/>
  <c r="O299" i="4"/>
  <c r="O283" i="4"/>
  <c r="N267" i="4"/>
  <c r="M267" i="4"/>
  <c r="O267" i="4" s="1"/>
  <c r="N251" i="4"/>
  <c r="M251" i="4"/>
  <c r="O251" i="4" s="1"/>
  <c r="O235" i="4"/>
  <c r="N219" i="4"/>
  <c r="M219" i="4"/>
  <c r="O219" i="4" s="1"/>
  <c r="N203" i="4"/>
  <c r="M203" i="4"/>
  <c r="O203" i="4" s="1"/>
  <c r="N187" i="4"/>
  <c r="M187" i="4"/>
  <c r="O187" i="4" s="1"/>
  <c r="N171" i="4"/>
  <c r="M171" i="4"/>
  <c r="O171" i="4" s="1"/>
  <c r="O155" i="4"/>
  <c r="N139" i="4"/>
  <c r="M139" i="4"/>
  <c r="O139" i="4" s="1"/>
  <c r="N123" i="4"/>
  <c r="M123" i="4"/>
  <c r="O123" i="4" s="1"/>
  <c r="N107" i="4"/>
  <c r="M107" i="4"/>
  <c r="O107" i="4" s="1"/>
  <c r="N91" i="4"/>
  <c r="M91" i="4"/>
  <c r="O91" i="4" s="1"/>
  <c r="N75" i="4"/>
  <c r="M75" i="4"/>
  <c r="O75" i="4" s="1"/>
  <c r="N59" i="4"/>
  <c r="M59" i="4"/>
  <c r="O59" i="4" s="1"/>
  <c r="O43" i="4"/>
  <c r="N27" i="4"/>
  <c r="M27" i="4"/>
  <c r="O27" i="4" s="1"/>
  <c r="N11" i="4"/>
  <c r="M11" i="4"/>
  <c r="O11" i="4" s="1"/>
  <c r="X980" i="5"/>
  <c r="X961" i="5"/>
  <c r="X893" i="5"/>
  <c r="X805" i="5"/>
  <c r="X629" i="5"/>
  <c r="M859" i="4"/>
  <c r="O859" i="4" s="1"/>
  <c r="M731" i="4"/>
  <c r="O731" i="4" s="1"/>
  <c r="M531" i="4"/>
  <c r="O531" i="4" s="1"/>
  <c r="M403" i="4"/>
  <c r="O403" i="4" s="1"/>
  <c r="M275" i="4"/>
  <c r="O275" i="4" s="1"/>
  <c r="M147" i="4"/>
  <c r="O147" i="4" s="1"/>
  <c r="M19" i="4"/>
  <c r="O19" i="4" s="1"/>
  <c r="X173" i="5"/>
  <c r="X74" i="5"/>
  <c r="X539" i="5"/>
  <c r="X441" i="5"/>
  <c r="X347" i="5"/>
  <c r="X246" i="5"/>
  <c r="X144" i="5"/>
  <c r="X45" i="5"/>
  <c r="X528" i="5"/>
  <c r="X431" i="5"/>
  <c r="X230" i="5"/>
  <c r="X33" i="5"/>
  <c r="X8" i="5"/>
  <c r="X514" i="5"/>
  <c r="X317" i="5"/>
  <c r="X218" i="5"/>
  <c r="X120" i="5"/>
  <c r="X16" i="5"/>
  <c r="X428" i="5"/>
  <c r="X401" i="5"/>
  <c r="X326" i="5"/>
  <c r="X130" i="5"/>
  <c r="X30" i="5"/>
  <c r="X510" i="5"/>
  <c r="X314" i="5"/>
  <c r="X216" i="5"/>
  <c r="X116" i="5"/>
  <c r="X13" i="5"/>
  <c r="X557" i="5"/>
  <c r="X484" i="5"/>
  <c r="X288" i="5"/>
  <c r="X60" i="5"/>
  <c r="N542" i="5"/>
  <c r="M542" i="5"/>
  <c r="O542" i="5" s="1"/>
  <c r="N534" i="5"/>
  <c r="M534" i="5"/>
  <c r="O534" i="5" s="1"/>
  <c r="N526" i="5"/>
  <c r="M526" i="5"/>
  <c r="O526" i="5" s="1"/>
  <c r="N518" i="5"/>
  <c r="P518" i="5" s="1"/>
  <c r="M518" i="5"/>
  <c r="O518" i="5" s="1"/>
  <c r="N510" i="5"/>
  <c r="M510" i="5"/>
  <c r="O510" i="5" s="1"/>
  <c r="N502" i="5"/>
  <c r="M502" i="5"/>
  <c r="O502" i="5" s="1"/>
  <c r="N494" i="5"/>
  <c r="P494" i="5" s="1"/>
  <c r="M494" i="5"/>
  <c r="O494" i="5" s="1"/>
  <c r="N486" i="5"/>
  <c r="P486" i="5" s="1"/>
  <c r="M486" i="5"/>
  <c r="O486" i="5" s="1"/>
  <c r="N478" i="5"/>
  <c r="M478" i="5"/>
  <c r="O478" i="5" s="1"/>
  <c r="N470" i="5"/>
  <c r="M470" i="5"/>
  <c r="O470" i="5" s="1"/>
  <c r="N462" i="5"/>
  <c r="P462" i="5" s="1"/>
  <c r="M462" i="5"/>
  <c r="O462" i="5" s="1"/>
  <c r="N454" i="5"/>
  <c r="P454" i="5" s="1"/>
  <c r="M454" i="5"/>
  <c r="O454" i="5" s="1"/>
  <c r="N446" i="5"/>
  <c r="M446" i="5"/>
  <c r="O446" i="5" s="1"/>
  <c r="N438" i="5"/>
  <c r="M438" i="5"/>
  <c r="O438" i="5" s="1"/>
  <c r="N430" i="5"/>
  <c r="P430" i="5" s="1"/>
  <c r="M430" i="5"/>
  <c r="O430" i="5" s="1"/>
  <c r="N422" i="5"/>
  <c r="P422" i="5" s="1"/>
  <c r="M422" i="5"/>
  <c r="O422" i="5" s="1"/>
  <c r="N414" i="5"/>
  <c r="M414" i="5"/>
  <c r="O414" i="5" s="1"/>
  <c r="N406" i="5"/>
  <c r="M406" i="5"/>
  <c r="O406" i="5" s="1"/>
  <c r="N398" i="5"/>
  <c r="M398" i="5"/>
  <c r="O398" i="5" s="1"/>
  <c r="N390" i="5"/>
  <c r="P390" i="5" s="1"/>
  <c r="M390" i="5"/>
  <c r="O390" i="5" s="1"/>
  <c r="N382" i="5"/>
  <c r="M382" i="5"/>
  <c r="O382" i="5" s="1"/>
  <c r="N374" i="5"/>
  <c r="M374" i="5"/>
  <c r="O374" i="5" s="1"/>
  <c r="N366" i="5"/>
  <c r="P366" i="5" s="1"/>
  <c r="M366" i="5"/>
  <c r="O366" i="5" s="1"/>
  <c r="N358" i="5"/>
  <c r="P358" i="5" s="1"/>
  <c r="M358" i="5"/>
  <c r="O358" i="5" s="1"/>
  <c r="N350" i="5"/>
  <c r="M350" i="5"/>
  <c r="O350" i="5" s="1"/>
  <c r="N342" i="5"/>
  <c r="M342" i="5"/>
  <c r="O342" i="5" s="1"/>
  <c r="N334" i="5"/>
  <c r="P334" i="5" s="1"/>
  <c r="M334" i="5"/>
  <c r="O334" i="5" s="1"/>
  <c r="N326" i="5"/>
  <c r="P326" i="5" s="1"/>
  <c r="M326" i="5"/>
  <c r="O326" i="5" s="1"/>
  <c r="N318" i="5"/>
  <c r="M318" i="5"/>
  <c r="O318" i="5" s="1"/>
  <c r="N310" i="5"/>
  <c r="M310" i="5"/>
  <c r="O310" i="5" s="1"/>
  <c r="N302" i="5"/>
  <c r="P302" i="5" s="1"/>
  <c r="M302" i="5"/>
  <c r="O302" i="5" s="1"/>
  <c r="N294" i="5"/>
  <c r="P294" i="5" s="1"/>
  <c r="M294" i="5"/>
  <c r="O294" i="5" s="1"/>
  <c r="N286" i="5"/>
  <c r="M286" i="5"/>
  <c r="O286" i="5" s="1"/>
  <c r="N278" i="5"/>
  <c r="M278" i="5"/>
  <c r="O278" i="5" s="1"/>
  <c r="N270" i="5"/>
  <c r="M270" i="5"/>
  <c r="O270" i="5" s="1"/>
  <c r="N262" i="5"/>
  <c r="P262" i="5" s="1"/>
  <c r="M262" i="5"/>
  <c r="O262" i="5" s="1"/>
  <c r="N254" i="5"/>
  <c r="M254" i="5"/>
  <c r="O254" i="5" s="1"/>
  <c r="N246" i="5"/>
  <c r="M246" i="5"/>
  <c r="O246" i="5" s="1"/>
  <c r="N238" i="5"/>
  <c r="P238" i="5" s="1"/>
  <c r="M238" i="5"/>
  <c r="O238" i="5" s="1"/>
  <c r="N230" i="5"/>
  <c r="P230" i="5" s="1"/>
  <c r="M230" i="5"/>
  <c r="O230" i="5" s="1"/>
  <c r="N222" i="5"/>
  <c r="M222" i="5"/>
  <c r="O222" i="5" s="1"/>
  <c r="N214" i="5"/>
  <c r="M214" i="5"/>
  <c r="O214" i="5" s="1"/>
  <c r="N206" i="5"/>
  <c r="P206" i="5" s="1"/>
  <c r="M206" i="5"/>
  <c r="O206" i="5" s="1"/>
  <c r="N198" i="5"/>
  <c r="P198" i="5" s="1"/>
  <c r="M198" i="5"/>
  <c r="O198" i="5" s="1"/>
  <c r="N190" i="5"/>
  <c r="M190" i="5"/>
  <c r="O190" i="5" s="1"/>
  <c r="N182" i="5"/>
  <c r="M182" i="5"/>
  <c r="O182" i="5" s="1"/>
  <c r="N174" i="5"/>
  <c r="P174" i="5" s="1"/>
  <c r="M174" i="5"/>
  <c r="O174" i="5" s="1"/>
  <c r="N166" i="5"/>
  <c r="P166" i="5" s="1"/>
  <c r="M166" i="5"/>
  <c r="O166" i="5" s="1"/>
  <c r="N158" i="5"/>
  <c r="M158" i="5"/>
  <c r="O158" i="5" s="1"/>
  <c r="N150" i="5"/>
  <c r="M150" i="5"/>
  <c r="O150" i="5" s="1"/>
  <c r="N142" i="5"/>
  <c r="P142" i="5" s="1"/>
  <c r="M142" i="5"/>
  <c r="O142" i="5" s="1"/>
  <c r="N134" i="5"/>
  <c r="P134" i="5" s="1"/>
  <c r="M134" i="5"/>
  <c r="O134" i="5" s="1"/>
  <c r="N126" i="5"/>
  <c r="M126" i="5"/>
  <c r="O126" i="5" s="1"/>
  <c r="N118" i="5"/>
  <c r="M118" i="5"/>
  <c r="O118" i="5" s="1"/>
  <c r="N110" i="5"/>
  <c r="P110" i="5" s="1"/>
  <c r="M110" i="5"/>
  <c r="O110" i="5" s="1"/>
  <c r="N102" i="5"/>
  <c r="P102" i="5" s="1"/>
  <c r="M102" i="5"/>
  <c r="O102" i="5" s="1"/>
  <c r="N94" i="5"/>
  <c r="M94" i="5"/>
  <c r="O94" i="5" s="1"/>
  <c r="N86" i="5"/>
  <c r="M86" i="5"/>
  <c r="O86" i="5" s="1"/>
  <c r="N78" i="5"/>
  <c r="P78" i="5" s="1"/>
  <c r="M78" i="5"/>
  <c r="O78" i="5" s="1"/>
  <c r="N70" i="5"/>
  <c r="P70" i="5" s="1"/>
  <c r="M70" i="5"/>
  <c r="O70" i="5" s="1"/>
  <c r="N62" i="5"/>
  <c r="M62" i="5"/>
  <c r="O62" i="5" s="1"/>
  <c r="N54" i="5"/>
  <c r="M54" i="5"/>
  <c r="O54" i="5" s="1"/>
  <c r="N46" i="5"/>
  <c r="P46" i="5" s="1"/>
  <c r="M46" i="5"/>
  <c r="O46" i="5" s="1"/>
  <c r="N38" i="5"/>
  <c r="P38" i="5" s="1"/>
  <c r="M38" i="5"/>
  <c r="O38" i="5" s="1"/>
  <c r="N30" i="5"/>
  <c r="M30" i="5"/>
  <c r="O30" i="5" s="1"/>
  <c r="N22" i="5"/>
  <c r="M22" i="5"/>
  <c r="O22" i="5" s="1"/>
  <c r="N14" i="5"/>
  <c r="P14" i="5" s="1"/>
  <c r="M14" i="5"/>
  <c r="O14" i="5" s="1"/>
  <c r="N6" i="5"/>
  <c r="P6" i="5" s="1"/>
  <c r="M6" i="5"/>
  <c r="O6" i="5" s="1"/>
  <c r="M954" i="5"/>
  <c r="O954" i="5" s="1"/>
  <c r="M946" i="5"/>
  <c r="O946" i="5" s="1"/>
  <c r="M938" i="5"/>
  <c r="O938" i="5" s="1"/>
  <c r="M930" i="5"/>
  <c r="O930" i="5" s="1"/>
  <c r="M922" i="5"/>
  <c r="O922" i="5" s="1"/>
  <c r="M914" i="5"/>
  <c r="O914" i="5" s="1"/>
  <c r="M906" i="5"/>
  <c r="O906" i="5" s="1"/>
  <c r="M898" i="5"/>
  <c r="O898" i="5" s="1"/>
  <c r="M890" i="5"/>
  <c r="O890" i="5" s="1"/>
  <c r="M882" i="5"/>
  <c r="O882" i="5" s="1"/>
  <c r="M874" i="5"/>
  <c r="O874" i="5" s="1"/>
  <c r="M866" i="5"/>
  <c r="O866" i="5" s="1"/>
  <c r="M858" i="5"/>
  <c r="O858" i="5" s="1"/>
  <c r="M850" i="5"/>
  <c r="O850" i="5" s="1"/>
  <c r="M842" i="5"/>
  <c r="O842" i="5" s="1"/>
  <c r="M834" i="5"/>
  <c r="O834" i="5" s="1"/>
  <c r="M826" i="5"/>
  <c r="O826" i="5" s="1"/>
  <c r="M818" i="5"/>
  <c r="O818" i="5" s="1"/>
  <c r="M810" i="5"/>
  <c r="O810" i="5" s="1"/>
  <c r="M802" i="5"/>
  <c r="O802" i="5" s="1"/>
  <c r="M794" i="5"/>
  <c r="O794" i="5" s="1"/>
  <c r="M786" i="5"/>
  <c r="O786" i="5" s="1"/>
  <c r="M778" i="5"/>
  <c r="O778" i="5" s="1"/>
  <c r="M770" i="5"/>
  <c r="O770" i="5" s="1"/>
  <c r="M762" i="5"/>
  <c r="O762" i="5" s="1"/>
  <c r="M754" i="5"/>
  <c r="O754" i="5" s="1"/>
  <c r="M746" i="5"/>
  <c r="O746" i="5" s="1"/>
  <c r="M738" i="5"/>
  <c r="O738" i="5" s="1"/>
  <c r="M730" i="5"/>
  <c r="O730" i="5" s="1"/>
  <c r="M722" i="5"/>
  <c r="O722" i="5" s="1"/>
  <c r="M714" i="5"/>
  <c r="O714" i="5" s="1"/>
  <c r="M706" i="5"/>
  <c r="O706" i="5" s="1"/>
  <c r="M698" i="5"/>
  <c r="O698" i="5" s="1"/>
  <c r="M690" i="5"/>
  <c r="O690" i="5" s="1"/>
  <c r="M682" i="5"/>
  <c r="O682" i="5" s="1"/>
  <c r="M674" i="5"/>
  <c r="O674" i="5" s="1"/>
  <c r="M666" i="5"/>
  <c r="O666" i="5" s="1"/>
  <c r="M658" i="5"/>
  <c r="O658" i="5" s="1"/>
  <c r="M650" i="5"/>
  <c r="O650" i="5" s="1"/>
  <c r="M642" i="5"/>
  <c r="O642" i="5" s="1"/>
  <c r="M634" i="5"/>
  <c r="O634" i="5" s="1"/>
  <c r="M626" i="5"/>
  <c r="O626" i="5" s="1"/>
  <c r="M618" i="5"/>
  <c r="O618" i="5" s="1"/>
  <c r="M610" i="5"/>
  <c r="O610" i="5" s="1"/>
  <c r="M602" i="5"/>
  <c r="O602" i="5" s="1"/>
  <c r="M594" i="5"/>
  <c r="O594" i="5" s="1"/>
  <c r="M586" i="5"/>
  <c r="O586" i="5" s="1"/>
  <c r="M578" i="5"/>
  <c r="O578" i="5" s="1"/>
  <c r="M570" i="5"/>
  <c r="O570" i="5" s="1"/>
  <c r="M562" i="5"/>
  <c r="O562" i="5" s="1"/>
  <c r="M554" i="5"/>
  <c r="O554" i="5" s="1"/>
  <c r="M546" i="5"/>
  <c r="O546" i="5" s="1"/>
  <c r="M533" i="5"/>
  <c r="O533" i="5" s="1"/>
  <c r="N525" i="5"/>
  <c r="P525" i="5" s="1"/>
  <c r="M525" i="5"/>
  <c r="O525" i="5" s="1"/>
  <c r="N517" i="5"/>
  <c r="P517" i="5" s="1"/>
  <c r="M517" i="5"/>
  <c r="O517" i="5" s="1"/>
  <c r="N509" i="5"/>
  <c r="P509" i="5" s="1"/>
  <c r="M509" i="5"/>
  <c r="O509" i="5" s="1"/>
  <c r="N501" i="5"/>
  <c r="P501" i="5" s="1"/>
  <c r="M501" i="5"/>
  <c r="O501" i="5" s="1"/>
  <c r="N493" i="5"/>
  <c r="P493" i="5" s="1"/>
  <c r="M493" i="5"/>
  <c r="O493" i="5" s="1"/>
  <c r="N485" i="5"/>
  <c r="P485" i="5" s="1"/>
  <c r="M485" i="5"/>
  <c r="O485" i="5" s="1"/>
  <c r="N477" i="5"/>
  <c r="M477" i="5"/>
  <c r="O477" i="5" s="1"/>
  <c r="N469" i="5"/>
  <c r="P469" i="5" s="1"/>
  <c r="M469" i="5"/>
  <c r="O469" i="5" s="1"/>
  <c r="N461" i="5"/>
  <c r="P461" i="5" s="1"/>
  <c r="M461" i="5"/>
  <c r="O461" i="5" s="1"/>
  <c r="N453" i="5"/>
  <c r="P453" i="5" s="1"/>
  <c r="M453" i="5"/>
  <c r="O453" i="5" s="1"/>
  <c r="N445" i="5"/>
  <c r="P445" i="5" s="1"/>
  <c r="M445" i="5"/>
  <c r="O445" i="5" s="1"/>
  <c r="N437" i="5"/>
  <c r="P437" i="5" s="1"/>
  <c r="M437" i="5"/>
  <c r="O437" i="5" s="1"/>
  <c r="N429" i="5"/>
  <c r="M429" i="5"/>
  <c r="O429" i="5" s="1"/>
  <c r="N421" i="5"/>
  <c r="P421" i="5" s="1"/>
  <c r="M421" i="5"/>
  <c r="O421" i="5" s="1"/>
  <c r="N413" i="5"/>
  <c r="P413" i="5" s="1"/>
  <c r="R413" i="5" s="1"/>
  <c r="S413" i="5" s="1"/>
  <c r="M413" i="5"/>
  <c r="O413" i="5" s="1"/>
  <c r="N405" i="5"/>
  <c r="P405" i="5" s="1"/>
  <c r="M405" i="5"/>
  <c r="O405" i="5" s="1"/>
  <c r="N397" i="5"/>
  <c r="P397" i="5" s="1"/>
  <c r="M397" i="5"/>
  <c r="O397" i="5" s="1"/>
  <c r="N389" i="5"/>
  <c r="P389" i="5" s="1"/>
  <c r="M389" i="5"/>
  <c r="O389" i="5" s="1"/>
  <c r="N381" i="5"/>
  <c r="P381" i="5" s="1"/>
  <c r="M381" i="5"/>
  <c r="O381" i="5" s="1"/>
  <c r="N373" i="5"/>
  <c r="P373" i="5" s="1"/>
  <c r="M373" i="5"/>
  <c r="O373" i="5" s="1"/>
  <c r="N365" i="5"/>
  <c r="P365" i="5" s="1"/>
  <c r="M365" i="5"/>
  <c r="O365" i="5" s="1"/>
  <c r="N357" i="5"/>
  <c r="P357" i="5" s="1"/>
  <c r="M357" i="5"/>
  <c r="O357" i="5" s="1"/>
  <c r="N349" i="5"/>
  <c r="P349" i="5" s="1"/>
  <c r="M349" i="5"/>
  <c r="O349" i="5" s="1"/>
  <c r="N341" i="5"/>
  <c r="P341" i="5" s="1"/>
  <c r="M341" i="5"/>
  <c r="O341" i="5" s="1"/>
  <c r="N333" i="5"/>
  <c r="P333" i="5" s="1"/>
  <c r="M333" i="5"/>
  <c r="O333" i="5" s="1"/>
  <c r="N325" i="5"/>
  <c r="P325" i="5" s="1"/>
  <c r="M325" i="5"/>
  <c r="O325" i="5" s="1"/>
  <c r="N317" i="5"/>
  <c r="M317" i="5"/>
  <c r="O317" i="5" s="1"/>
  <c r="N309" i="5"/>
  <c r="P309" i="5" s="1"/>
  <c r="M309" i="5"/>
  <c r="O309" i="5" s="1"/>
  <c r="N301" i="5"/>
  <c r="P301" i="5" s="1"/>
  <c r="M301" i="5"/>
  <c r="O301" i="5" s="1"/>
  <c r="N293" i="5"/>
  <c r="P293" i="5" s="1"/>
  <c r="M293" i="5"/>
  <c r="O293" i="5" s="1"/>
  <c r="N285" i="5"/>
  <c r="P285" i="5" s="1"/>
  <c r="M285" i="5"/>
  <c r="O285" i="5" s="1"/>
  <c r="N277" i="5"/>
  <c r="M277" i="5"/>
  <c r="O277" i="5" s="1"/>
  <c r="N269" i="5"/>
  <c r="P269" i="5" s="1"/>
  <c r="M269" i="5"/>
  <c r="O269" i="5" s="1"/>
  <c r="N261" i="5"/>
  <c r="P261" i="5" s="1"/>
  <c r="M261" i="5"/>
  <c r="O261" i="5" s="1"/>
  <c r="N253" i="5"/>
  <c r="M253" i="5"/>
  <c r="O253" i="5" s="1"/>
  <c r="N245" i="5"/>
  <c r="P245" i="5" s="1"/>
  <c r="M245" i="5"/>
  <c r="O245" i="5" s="1"/>
  <c r="N237" i="5"/>
  <c r="P237" i="5" s="1"/>
  <c r="M237" i="5"/>
  <c r="O237" i="5" s="1"/>
  <c r="N229" i="5"/>
  <c r="P229" i="5" s="1"/>
  <c r="R229" i="5" s="1"/>
  <c r="S229" i="5" s="1"/>
  <c r="M229" i="5"/>
  <c r="O229" i="5" s="1"/>
  <c r="N221" i="5"/>
  <c r="P221" i="5" s="1"/>
  <c r="M221" i="5"/>
  <c r="O221" i="5" s="1"/>
  <c r="N213" i="5"/>
  <c r="P213" i="5" s="1"/>
  <c r="M213" i="5"/>
  <c r="O213" i="5" s="1"/>
  <c r="N205" i="5"/>
  <c r="P205" i="5" s="1"/>
  <c r="M205" i="5"/>
  <c r="O205" i="5" s="1"/>
  <c r="N197" i="5"/>
  <c r="P197" i="5" s="1"/>
  <c r="M197" i="5"/>
  <c r="O197" i="5" s="1"/>
  <c r="N189" i="5"/>
  <c r="P189" i="5" s="1"/>
  <c r="M189" i="5"/>
  <c r="O189" i="5" s="1"/>
  <c r="N181" i="5"/>
  <c r="P181" i="5" s="1"/>
  <c r="M181" i="5"/>
  <c r="O181" i="5" s="1"/>
  <c r="N173" i="5"/>
  <c r="P173" i="5" s="1"/>
  <c r="M173" i="5"/>
  <c r="O173" i="5" s="1"/>
  <c r="N165" i="5"/>
  <c r="P165" i="5" s="1"/>
  <c r="M165" i="5"/>
  <c r="O165" i="5" s="1"/>
  <c r="N157" i="5"/>
  <c r="P157" i="5" s="1"/>
  <c r="M157" i="5"/>
  <c r="O157" i="5" s="1"/>
  <c r="N149" i="5"/>
  <c r="P149" i="5" s="1"/>
  <c r="M149" i="5"/>
  <c r="O149" i="5" s="1"/>
  <c r="N141" i="5"/>
  <c r="P141" i="5" s="1"/>
  <c r="M141" i="5"/>
  <c r="O141" i="5" s="1"/>
  <c r="N133" i="5"/>
  <c r="P133" i="5" s="1"/>
  <c r="M133" i="5"/>
  <c r="O133" i="5" s="1"/>
  <c r="N125" i="5"/>
  <c r="P125" i="5" s="1"/>
  <c r="M125" i="5"/>
  <c r="O125" i="5" s="1"/>
  <c r="N117" i="5"/>
  <c r="P117" i="5" s="1"/>
  <c r="M117" i="5"/>
  <c r="O117" i="5" s="1"/>
  <c r="N109" i="5"/>
  <c r="P109" i="5" s="1"/>
  <c r="M109" i="5"/>
  <c r="O109" i="5" s="1"/>
  <c r="N101" i="5"/>
  <c r="P101" i="5" s="1"/>
  <c r="M101" i="5"/>
  <c r="O101" i="5" s="1"/>
  <c r="N93" i="5"/>
  <c r="P93" i="5" s="1"/>
  <c r="M93" i="5"/>
  <c r="O93" i="5" s="1"/>
  <c r="N85" i="5"/>
  <c r="P85" i="5" s="1"/>
  <c r="M85" i="5"/>
  <c r="O85" i="5" s="1"/>
  <c r="N77" i="5"/>
  <c r="P77" i="5" s="1"/>
  <c r="M77" i="5"/>
  <c r="O77" i="5" s="1"/>
  <c r="N69" i="5"/>
  <c r="P69" i="5" s="1"/>
  <c r="M69" i="5"/>
  <c r="O69" i="5" s="1"/>
  <c r="N61" i="5"/>
  <c r="P61" i="5" s="1"/>
  <c r="M61" i="5"/>
  <c r="O61" i="5" s="1"/>
  <c r="N53" i="5"/>
  <c r="P53" i="5" s="1"/>
  <c r="M53" i="5"/>
  <c r="O53" i="5" s="1"/>
  <c r="N45" i="5"/>
  <c r="P45" i="5" s="1"/>
  <c r="M45" i="5"/>
  <c r="O45" i="5" s="1"/>
  <c r="N37" i="5"/>
  <c r="P37" i="5" s="1"/>
  <c r="R37" i="5" s="1"/>
  <c r="S37" i="5" s="1"/>
  <c r="M37" i="5"/>
  <c r="O37" i="5" s="1"/>
  <c r="N29" i="5"/>
  <c r="P29" i="5" s="1"/>
  <c r="M29" i="5"/>
  <c r="O29" i="5" s="1"/>
  <c r="N21" i="5"/>
  <c r="P21" i="5" s="1"/>
  <c r="R21" i="5" s="1"/>
  <c r="S21" i="5" s="1"/>
  <c r="M21" i="5"/>
  <c r="O21" i="5" s="1"/>
  <c r="N13" i="5"/>
  <c r="P13" i="5" s="1"/>
  <c r="M13" i="5"/>
  <c r="O13" i="5" s="1"/>
  <c r="N5" i="5"/>
  <c r="P5" i="5" s="1"/>
  <c r="M5" i="5"/>
  <c r="O5" i="5" s="1"/>
  <c r="M953" i="5"/>
  <c r="O953" i="5" s="1"/>
  <c r="M945" i="5"/>
  <c r="O945" i="5" s="1"/>
  <c r="M937" i="5"/>
  <c r="O937" i="5" s="1"/>
  <c r="M929" i="5"/>
  <c r="O929" i="5" s="1"/>
  <c r="M921" i="5"/>
  <c r="O921" i="5" s="1"/>
  <c r="M913" i="5"/>
  <c r="O913" i="5" s="1"/>
  <c r="M905" i="5"/>
  <c r="O905" i="5" s="1"/>
  <c r="M897" i="5"/>
  <c r="O897" i="5" s="1"/>
  <c r="M889" i="5"/>
  <c r="O889" i="5" s="1"/>
  <c r="M881" i="5"/>
  <c r="O881" i="5" s="1"/>
  <c r="M873" i="5"/>
  <c r="O873" i="5" s="1"/>
  <c r="M865" i="5"/>
  <c r="O865" i="5" s="1"/>
  <c r="M857" i="5"/>
  <c r="O857" i="5" s="1"/>
  <c r="M849" i="5"/>
  <c r="O849" i="5" s="1"/>
  <c r="M841" i="5"/>
  <c r="O841" i="5" s="1"/>
  <c r="M833" i="5"/>
  <c r="O833" i="5" s="1"/>
  <c r="M825" i="5"/>
  <c r="O825" i="5" s="1"/>
  <c r="M817" i="5"/>
  <c r="O817" i="5" s="1"/>
  <c r="M809" i="5"/>
  <c r="O809" i="5" s="1"/>
  <c r="M801" i="5"/>
  <c r="O801" i="5" s="1"/>
  <c r="M793" i="5"/>
  <c r="O793" i="5" s="1"/>
  <c r="M785" i="5"/>
  <c r="O785" i="5" s="1"/>
  <c r="M777" i="5"/>
  <c r="O777" i="5" s="1"/>
  <c r="M769" i="5"/>
  <c r="O769" i="5" s="1"/>
  <c r="M761" i="5"/>
  <c r="O761" i="5" s="1"/>
  <c r="M753" i="5"/>
  <c r="O753" i="5" s="1"/>
  <c r="M745" i="5"/>
  <c r="O745" i="5" s="1"/>
  <c r="M737" i="5"/>
  <c r="O737" i="5" s="1"/>
  <c r="M729" i="5"/>
  <c r="O729" i="5" s="1"/>
  <c r="M721" i="5"/>
  <c r="O721" i="5" s="1"/>
  <c r="M713" i="5"/>
  <c r="O713" i="5" s="1"/>
  <c r="M705" i="5"/>
  <c r="O705" i="5" s="1"/>
  <c r="M697" i="5"/>
  <c r="O697" i="5" s="1"/>
  <c r="M689" i="5"/>
  <c r="O689" i="5" s="1"/>
  <c r="M681" i="5"/>
  <c r="O681" i="5" s="1"/>
  <c r="M673" i="5"/>
  <c r="O673" i="5" s="1"/>
  <c r="M665" i="5"/>
  <c r="O665" i="5" s="1"/>
  <c r="M657" i="5"/>
  <c r="O657" i="5" s="1"/>
  <c r="M649" i="5"/>
  <c r="O649" i="5" s="1"/>
  <c r="M641" i="5"/>
  <c r="O641" i="5" s="1"/>
  <c r="M633" i="5"/>
  <c r="O633" i="5" s="1"/>
  <c r="M625" i="5"/>
  <c r="O625" i="5" s="1"/>
  <c r="M617" i="5"/>
  <c r="O617" i="5" s="1"/>
  <c r="M609" i="5"/>
  <c r="O609" i="5" s="1"/>
  <c r="M601" i="5"/>
  <c r="O601" i="5" s="1"/>
  <c r="M593" i="5"/>
  <c r="O593" i="5" s="1"/>
  <c r="M585" i="5"/>
  <c r="O585" i="5" s="1"/>
  <c r="M577" i="5"/>
  <c r="O577" i="5" s="1"/>
  <c r="M569" i="5"/>
  <c r="O569" i="5" s="1"/>
  <c r="M561" i="5"/>
  <c r="O561" i="5" s="1"/>
  <c r="M553" i="5"/>
  <c r="O553" i="5" s="1"/>
  <c r="M545" i="5"/>
  <c r="O545" i="5" s="1"/>
  <c r="M532" i="5"/>
  <c r="O532" i="5" s="1"/>
  <c r="N516" i="5"/>
  <c r="P516" i="5" s="1"/>
  <c r="M516" i="5"/>
  <c r="O516" i="5" s="1"/>
  <c r="N508" i="5"/>
  <c r="M508" i="5"/>
  <c r="O508" i="5" s="1"/>
  <c r="N500" i="5"/>
  <c r="M500" i="5"/>
  <c r="O500" i="5" s="1"/>
  <c r="N492" i="5"/>
  <c r="P492" i="5" s="1"/>
  <c r="M492" i="5"/>
  <c r="O492" i="5" s="1"/>
  <c r="N484" i="5"/>
  <c r="P484" i="5" s="1"/>
  <c r="M484" i="5"/>
  <c r="O484" i="5" s="1"/>
  <c r="N476" i="5"/>
  <c r="M476" i="5"/>
  <c r="O476" i="5" s="1"/>
  <c r="N468" i="5"/>
  <c r="P468" i="5" s="1"/>
  <c r="M468" i="5"/>
  <c r="O468" i="5" s="1"/>
  <c r="N460" i="5"/>
  <c r="P460" i="5" s="1"/>
  <c r="M460" i="5"/>
  <c r="O460" i="5" s="1"/>
  <c r="N452" i="5"/>
  <c r="P452" i="5" s="1"/>
  <c r="M452" i="5"/>
  <c r="O452" i="5" s="1"/>
  <c r="N444" i="5"/>
  <c r="M444" i="5"/>
  <c r="O444" i="5" s="1"/>
  <c r="N436" i="5"/>
  <c r="M436" i="5"/>
  <c r="O436" i="5" s="1"/>
  <c r="N428" i="5"/>
  <c r="P428" i="5" s="1"/>
  <c r="M428" i="5"/>
  <c r="O428" i="5" s="1"/>
  <c r="N420" i="5"/>
  <c r="P420" i="5" s="1"/>
  <c r="M420" i="5"/>
  <c r="O420" i="5" s="1"/>
  <c r="N412" i="5"/>
  <c r="M412" i="5"/>
  <c r="O412" i="5" s="1"/>
  <c r="N404" i="5"/>
  <c r="M404" i="5"/>
  <c r="O404" i="5" s="1"/>
  <c r="N396" i="5"/>
  <c r="P396" i="5" s="1"/>
  <c r="M396" i="5"/>
  <c r="O396" i="5" s="1"/>
  <c r="N388" i="5"/>
  <c r="P388" i="5" s="1"/>
  <c r="M388" i="5"/>
  <c r="O388" i="5" s="1"/>
  <c r="N380" i="5"/>
  <c r="M380" i="5"/>
  <c r="O380" i="5" s="1"/>
  <c r="N372" i="5"/>
  <c r="P372" i="5" s="1"/>
  <c r="M372" i="5"/>
  <c r="O372" i="5" s="1"/>
  <c r="N364" i="5"/>
  <c r="P364" i="5" s="1"/>
  <c r="M364" i="5"/>
  <c r="O364" i="5" s="1"/>
  <c r="N356" i="5"/>
  <c r="P356" i="5" s="1"/>
  <c r="M356" i="5"/>
  <c r="O356" i="5" s="1"/>
  <c r="N348" i="5"/>
  <c r="M348" i="5"/>
  <c r="O348" i="5" s="1"/>
  <c r="N340" i="5"/>
  <c r="M340" i="5"/>
  <c r="O340" i="5" s="1"/>
  <c r="N332" i="5"/>
  <c r="M332" i="5"/>
  <c r="O332" i="5" s="1"/>
  <c r="N324" i="5"/>
  <c r="P324" i="5" s="1"/>
  <c r="M324" i="5"/>
  <c r="O324" i="5" s="1"/>
  <c r="N316" i="5"/>
  <c r="M316" i="5"/>
  <c r="O316" i="5" s="1"/>
  <c r="N308" i="5"/>
  <c r="M308" i="5"/>
  <c r="O308" i="5" s="1"/>
  <c r="N300" i="5"/>
  <c r="P300" i="5" s="1"/>
  <c r="M300" i="5"/>
  <c r="O300" i="5" s="1"/>
  <c r="N292" i="5"/>
  <c r="P292" i="5" s="1"/>
  <c r="M292" i="5"/>
  <c r="O292" i="5" s="1"/>
  <c r="N284" i="5"/>
  <c r="M284" i="5"/>
  <c r="O284" i="5" s="1"/>
  <c r="N276" i="5"/>
  <c r="P276" i="5" s="1"/>
  <c r="M276" i="5"/>
  <c r="O276" i="5" s="1"/>
  <c r="N268" i="5"/>
  <c r="M268" i="5"/>
  <c r="O268" i="5" s="1"/>
  <c r="N260" i="5"/>
  <c r="P260" i="5" s="1"/>
  <c r="M260" i="5"/>
  <c r="O260" i="5" s="1"/>
  <c r="N252" i="5"/>
  <c r="M252" i="5"/>
  <c r="O252" i="5" s="1"/>
  <c r="N244" i="5"/>
  <c r="M244" i="5"/>
  <c r="O244" i="5" s="1"/>
  <c r="N236" i="5"/>
  <c r="P236" i="5" s="1"/>
  <c r="M236" i="5"/>
  <c r="O236" i="5" s="1"/>
  <c r="N228" i="5"/>
  <c r="P228" i="5" s="1"/>
  <c r="M228" i="5"/>
  <c r="O228" i="5" s="1"/>
  <c r="N220" i="5"/>
  <c r="M220" i="5"/>
  <c r="O220" i="5" s="1"/>
  <c r="N212" i="5"/>
  <c r="M212" i="5"/>
  <c r="O212" i="5" s="1"/>
  <c r="N204" i="5"/>
  <c r="P204" i="5" s="1"/>
  <c r="M204" i="5"/>
  <c r="O204" i="5" s="1"/>
  <c r="N196" i="5"/>
  <c r="P196" i="5" s="1"/>
  <c r="M196" i="5"/>
  <c r="O196" i="5" s="1"/>
  <c r="N188" i="5"/>
  <c r="M188" i="5"/>
  <c r="O188" i="5" s="1"/>
  <c r="N180" i="5"/>
  <c r="P180" i="5" s="1"/>
  <c r="M180" i="5"/>
  <c r="O180" i="5" s="1"/>
  <c r="N172" i="5"/>
  <c r="P172" i="5" s="1"/>
  <c r="M172" i="5"/>
  <c r="O172" i="5" s="1"/>
  <c r="N164" i="5"/>
  <c r="P164" i="5" s="1"/>
  <c r="M164" i="5"/>
  <c r="O164" i="5" s="1"/>
  <c r="N156" i="5"/>
  <c r="M156" i="5"/>
  <c r="O156" i="5" s="1"/>
  <c r="N148" i="5"/>
  <c r="M148" i="5"/>
  <c r="O148" i="5" s="1"/>
  <c r="N140" i="5"/>
  <c r="P140" i="5" s="1"/>
  <c r="M140" i="5"/>
  <c r="O140" i="5" s="1"/>
  <c r="N132" i="5"/>
  <c r="P132" i="5" s="1"/>
  <c r="M132" i="5"/>
  <c r="O132" i="5" s="1"/>
  <c r="N124" i="5"/>
  <c r="M124" i="5"/>
  <c r="O124" i="5" s="1"/>
  <c r="N116" i="5"/>
  <c r="P116" i="5" s="1"/>
  <c r="M116" i="5"/>
  <c r="O116" i="5" s="1"/>
  <c r="N108" i="5"/>
  <c r="P108" i="5" s="1"/>
  <c r="M108" i="5"/>
  <c r="O108" i="5" s="1"/>
  <c r="N100" i="5"/>
  <c r="P100" i="5" s="1"/>
  <c r="M100" i="5"/>
  <c r="O100" i="5" s="1"/>
  <c r="N92" i="5"/>
  <c r="M92" i="5"/>
  <c r="O92" i="5" s="1"/>
  <c r="N84" i="5"/>
  <c r="M84" i="5"/>
  <c r="O84" i="5" s="1"/>
  <c r="N76" i="5"/>
  <c r="M76" i="5"/>
  <c r="O76" i="5" s="1"/>
  <c r="N68" i="5"/>
  <c r="P68" i="5" s="1"/>
  <c r="M68" i="5"/>
  <c r="O68" i="5" s="1"/>
  <c r="N60" i="5"/>
  <c r="M60" i="5"/>
  <c r="O60" i="5" s="1"/>
  <c r="N52" i="5"/>
  <c r="P52" i="5" s="1"/>
  <c r="M52" i="5"/>
  <c r="O52" i="5" s="1"/>
  <c r="N44" i="5"/>
  <c r="P44" i="5" s="1"/>
  <c r="M44" i="5"/>
  <c r="O44" i="5" s="1"/>
  <c r="N36" i="5"/>
  <c r="P36" i="5" s="1"/>
  <c r="M36" i="5"/>
  <c r="O36" i="5" s="1"/>
  <c r="N28" i="5"/>
  <c r="M28" i="5"/>
  <c r="O28" i="5" s="1"/>
  <c r="N20" i="5"/>
  <c r="M20" i="5"/>
  <c r="O20" i="5" s="1"/>
  <c r="N12" i="5"/>
  <c r="M12" i="5"/>
  <c r="O12" i="5" s="1"/>
  <c r="N4" i="5"/>
  <c r="P4" i="5" s="1"/>
  <c r="M4" i="5"/>
  <c r="O4" i="5" s="1"/>
  <c r="M952" i="5"/>
  <c r="O952" i="5" s="1"/>
  <c r="M944" i="5"/>
  <c r="O944" i="5" s="1"/>
  <c r="M936" i="5"/>
  <c r="O936" i="5" s="1"/>
  <c r="M928" i="5"/>
  <c r="O928" i="5" s="1"/>
  <c r="M920" i="5"/>
  <c r="O920" i="5" s="1"/>
  <c r="M912" i="5"/>
  <c r="O912" i="5" s="1"/>
  <c r="M904" i="5"/>
  <c r="O904" i="5" s="1"/>
  <c r="M896" i="5"/>
  <c r="O896" i="5" s="1"/>
  <c r="M888" i="5"/>
  <c r="O888" i="5" s="1"/>
  <c r="M880" i="5"/>
  <c r="O880" i="5" s="1"/>
  <c r="M872" i="5"/>
  <c r="O872" i="5" s="1"/>
  <c r="M864" i="5"/>
  <c r="O864" i="5" s="1"/>
  <c r="M856" i="5"/>
  <c r="O856" i="5" s="1"/>
  <c r="M848" i="5"/>
  <c r="O848" i="5" s="1"/>
  <c r="M840" i="5"/>
  <c r="O840" i="5" s="1"/>
  <c r="M832" i="5"/>
  <c r="O832" i="5" s="1"/>
  <c r="M824" i="5"/>
  <c r="O824" i="5" s="1"/>
  <c r="M816" i="5"/>
  <c r="O816" i="5" s="1"/>
  <c r="M808" i="5"/>
  <c r="O808" i="5" s="1"/>
  <c r="M800" i="5"/>
  <c r="O800" i="5" s="1"/>
  <c r="M792" i="5"/>
  <c r="O792" i="5" s="1"/>
  <c r="M784" i="5"/>
  <c r="O784" i="5" s="1"/>
  <c r="M776" i="5"/>
  <c r="O776" i="5" s="1"/>
  <c r="M768" i="5"/>
  <c r="O768" i="5" s="1"/>
  <c r="M760" i="5"/>
  <c r="O760" i="5" s="1"/>
  <c r="M752" i="5"/>
  <c r="O752" i="5" s="1"/>
  <c r="M744" i="5"/>
  <c r="O744" i="5" s="1"/>
  <c r="M736" i="5"/>
  <c r="O736" i="5" s="1"/>
  <c r="M728" i="5"/>
  <c r="O728" i="5" s="1"/>
  <c r="M720" i="5"/>
  <c r="O720" i="5" s="1"/>
  <c r="M712" i="5"/>
  <c r="O712" i="5" s="1"/>
  <c r="M704" i="5"/>
  <c r="O704" i="5" s="1"/>
  <c r="M696" i="5"/>
  <c r="O696" i="5" s="1"/>
  <c r="M688" i="5"/>
  <c r="O688" i="5" s="1"/>
  <c r="M680" i="5"/>
  <c r="O680" i="5" s="1"/>
  <c r="M672" i="5"/>
  <c r="O672" i="5" s="1"/>
  <c r="M664" i="5"/>
  <c r="O664" i="5" s="1"/>
  <c r="M656" i="5"/>
  <c r="O656" i="5" s="1"/>
  <c r="M648" i="5"/>
  <c r="O648" i="5" s="1"/>
  <c r="M640" i="5"/>
  <c r="O640" i="5" s="1"/>
  <c r="M632" i="5"/>
  <c r="O632" i="5" s="1"/>
  <c r="M624" i="5"/>
  <c r="O624" i="5" s="1"/>
  <c r="M616" i="5"/>
  <c r="O616" i="5" s="1"/>
  <c r="M608" i="5"/>
  <c r="O608" i="5" s="1"/>
  <c r="M600" i="5"/>
  <c r="O600" i="5" s="1"/>
  <c r="M592" i="5"/>
  <c r="O592" i="5" s="1"/>
  <c r="M584" i="5"/>
  <c r="O584" i="5" s="1"/>
  <c r="M576" i="5"/>
  <c r="O576" i="5" s="1"/>
  <c r="M568" i="5"/>
  <c r="O568" i="5" s="1"/>
  <c r="M560" i="5"/>
  <c r="O560" i="5" s="1"/>
  <c r="M552" i="5"/>
  <c r="O552" i="5" s="1"/>
  <c r="M544" i="5"/>
  <c r="O544" i="5" s="1"/>
  <c r="M530" i="5"/>
  <c r="O530" i="5" s="1"/>
  <c r="N539" i="5"/>
  <c r="P539" i="5" s="1"/>
  <c r="M539" i="5"/>
  <c r="O539" i="5" s="1"/>
  <c r="N531" i="5"/>
  <c r="P531" i="5" s="1"/>
  <c r="M531" i="5"/>
  <c r="O531" i="5" s="1"/>
  <c r="N523" i="5"/>
  <c r="M523" i="5"/>
  <c r="O523" i="5" s="1"/>
  <c r="N515" i="5"/>
  <c r="P515" i="5" s="1"/>
  <c r="M515" i="5"/>
  <c r="O515" i="5" s="1"/>
  <c r="N507" i="5"/>
  <c r="P507" i="5" s="1"/>
  <c r="M507" i="5"/>
  <c r="O507" i="5" s="1"/>
  <c r="N499" i="5"/>
  <c r="P499" i="5" s="1"/>
  <c r="M499" i="5"/>
  <c r="O499" i="5" s="1"/>
  <c r="N491" i="5"/>
  <c r="P491" i="5" s="1"/>
  <c r="M491" i="5"/>
  <c r="O491" i="5" s="1"/>
  <c r="N483" i="5"/>
  <c r="P483" i="5" s="1"/>
  <c r="M483" i="5"/>
  <c r="O483" i="5" s="1"/>
  <c r="N475" i="5"/>
  <c r="P475" i="5" s="1"/>
  <c r="M475" i="5"/>
  <c r="O475" i="5" s="1"/>
  <c r="N467" i="5"/>
  <c r="P467" i="5" s="1"/>
  <c r="M467" i="5"/>
  <c r="O467" i="5" s="1"/>
  <c r="N459" i="5"/>
  <c r="P459" i="5" s="1"/>
  <c r="M459" i="5"/>
  <c r="O459" i="5" s="1"/>
  <c r="N451" i="5"/>
  <c r="P451" i="5" s="1"/>
  <c r="M451" i="5"/>
  <c r="O451" i="5" s="1"/>
  <c r="N443" i="5"/>
  <c r="P443" i="5" s="1"/>
  <c r="M443" i="5"/>
  <c r="O443" i="5" s="1"/>
  <c r="N435" i="5"/>
  <c r="P435" i="5" s="1"/>
  <c r="M435" i="5"/>
  <c r="O435" i="5" s="1"/>
  <c r="N427" i="5"/>
  <c r="P427" i="5" s="1"/>
  <c r="M427" i="5"/>
  <c r="O427" i="5" s="1"/>
  <c r="N419" i="5"/>
  <c r="P419" i="5" s="1"/>
  <c r="M419" i="5"/>
  <c r="O419" i="5" s="1"/>
  <c r="N411" i="5"/>
  <c r="P411" i="5" s="1"/>
  <c r="M411" i="5"/>
  <c r="O411" i="5" s="1"/>
  <c r="N403" i="5"/>
  <c r="P403" i="5" s="1"/>
  <c r="M403" i="5"/>
  <c r="O403" i="5" s="1"/>
  <c r="N395" i="5"/>
  <c r="P395" i="5" s="1"/>
  <c r="M395" i="5"/>
  <c r="O395" i="5" s="1"/>
  <c r="N387" i="5"/>
  <c r="P387" i="5" s="1"/>
  <c r="M387" i="5"/>
  <c r="O387" i="5" s="1"/>
  <c r="N379" i="5"/>
  <c r="P379" i="5" s="1"/>
  <c r="M379" i="5"/>
  <c r="O379" i="5" s="1"/>
  <c r="N371" i="5"/>
  <c r="P371" i="5" s="1"/>
  <c r="M371" i="5"/>
  <c r="O371" i="5" s="1"/>
  <c r="N363" i="5"/>
  <c r="M363" i="5"/>
  <c r="O363" i="5" s="1"/>
  <c r="N355" i="5"/>
  <c r="P355" i="5" s="1"/>
  <c r="M355" i="5"/>
  <c r="O355" i="5" s="1"/>
  <c r="N347" i="5"/>
  <c r="P347" i="5" s="1"/>
  <c r="M347" i="5"/>
  <c r="O347" i="5" s="1"/>
  <c r="N339" i="5"/>
  <c r="P339" i="5" s="1"/>
  <c r="M339" i="5"/>
  <c r="O339" i="5" s="1"/>
  <c r="N331" i="5"/>
  <c r="P331" i="5" s="1"/>
  <c r="M331" i="5"/>
  <c r="O331" i="5" s="1"/>
  <c r="N323" i="5"/>
  <c r="P323" i="5" s="1"/>
  <c r="M323" i="5"/>
  <c r="O323" i="5" s="1"/>
  <c r="N315" i="5"/>
  <c r="P315" i="5" s="1"/>
  <c r="M315" i="5"/>
  <c r="O315" i="5" s="1"/>
  <c r="N307" i="5"/>
  <c r="P307" i="5" s="1"/>
  <c r="M307" i="5"/>
  <c r="O307" i="5" s="1"/>
  <c r="N299" i="5"/>
  <c r="M299" i="5"/>
  <c r="O299" i="5" s="1"/>
  <c r="N291" i="5"/>
  <c r="P291" i="5" s="1"/>
  <c r="M291" i="5"/>
  <c r="O291" i="5" s="1"/>
  <c r="N283" i="5"/>
  <c r="P283" i="5" s="1"/>
  <c r="M283" i="5"/>
  <c r="O283" i="5" s="1"/>
  <c r="N275" i="5"/>
  <c r="P275" i="5" s="1"/>
  <c r="M275" i="5"/>
  <c r="O275" i="5" s="1"/>
  <c r="N267" i="5"/>
  <c r="P267" i="5" s="1"/>
  <c r="M267" i="5"/>
  <c r="O267" i="5" s="1"/>
  <c r="N259" i="5"/>
  <c r="P259" i="5" s="1"/>
  <c r="M259" i="5"/>
  <c r="O259" i="5" s="1"/>
  <c r="N251" i="5"/>
  <c r="P251" i="5" s="1"/>
  <c r="M251" i="5"/>
  <c r="O251" i="5" s="1"/>
  <c r="N243" i="5"/>
  <c r="P243" i="5" s="1"/>
  <c r="M243" i="5"/>
  <c r="O243" i="5" s="1"/>
  <c r="N235" i="5"/>
  <c r="M235" i="5"/>
  <c r="O235" i="5" s="1"/>
  <c r="N227" i="5"/>
  <c r="P227" i="5" s="1"/>
  <c r="M227" i="5"/>
  <c r="O227" i="5" s="1"/>
  <c r="N219" i="5"/>
  <c r="P219" i="5" s="1"/>
  <c r="M219" i="5"/>
  <c r="O219" i="5" s="1"/>
  <c r="N211" i="5"/>
  <c r="P211" i="5" s="1"/>
  <c r="M211" i="5"/>
  <c r="O211" i="5" s="1"/>
  <c r="N203" i="5"/>
  <c r="P203" i="5" s="1"/>
  <c r="M203" i="5"/>
  <c r="O203" i="5" s="1"/>
  <c r="N195" i="5"/>
  <c r="P195" i="5" s="1"/>
  <c r="M195" i="5"/>
  <c r="O195" i="5" s="1"/>
  <c r="N187" i="5"/>
  <c r="P187" i="5" s="1"/>
  <c r="M187" i="5"/>
  <c r="O187" i="5" s="1"/>
  <c r="N179" i="5"/>
  <c r="P179" i="5" s="1"/>
  <c r="M179" i="5"/>
  <c r="O179" i="5" s="1"/>
  <c r="N171" i="5"/>
  <c r="P171" i="5" s="1"/>
  <c r="M171" i="5"/>
  <c r="O171" i="5" s="1"/>
  <c r="N163" i="5"/>
  <c r="P163" i="5" s="1"/>
  <c r="M163" i="5"/>
  <c r="O163" i="5" s="1"/>
  <c r="N155" i="5"/>
  <c r="P155" i="5" s="1"/>
  <c r="M155" i="5"/>
  <c r="O155" i="5" s="1"/>
  <c r="N147" i="5"/>
  <c r="P147" i="5" s="1"/>
  <c r="M147" i="5"/>
  <c r="O147" i="5" s="1"/>
  <c r="N139" i="5"/>
  <c r="P139" i="5" s="1"/>
  <c r="M139" i="5"/>
  <c r="O139" i="5" s="1"/>
  <c r="N131" i="5"/>
  <c r="P131" i="5" s="1"/>
  <c r="M131" i="5"/>
  <c r="O131" i="5" s="1"/>
  <c r="N123" i="5"/>
  <c r="P123" i="5" s="1"/>
  <c r="M123" i="5"/>
  <c r="O123" i="5" s="1"/>
  <c r="N115" i="5"/>
  <c r="P115" i="5" s="1"/>
  <c r="R115" i="5" s="1"/>
  <c r="S115" i="5" s="1"/>
  <c r="M115" i="5"/>
  <c r="O115" i="5" s="1"/>
  <c r="N107" i="5"/>
  <c r="P107" i="5" s="1"/>
  <c r="M107" i="5"/>
  <c r="O107" i="5" s="1"/>
  <c r="N99" i="5"/>
  <c r="P99" i="5" s="1"/>
  <c r="M99" i="5"/>
  <c r="O99" i="5" s="1"/>
  <c r="N91" i="5"/>
  <c r="P91" i="5" s="1"/>
  <c r="M91" i="5"/>
  <c r="O91" i="5" s="1"/>
  <c r="N83" i="5"/>
  <c r="P83" i="5" s="1"/>
  <c r="M83" i="5"/>
  <c r="O83" i="5" s="1"/>
  <c r="N75" i="5"/>
  <c r="P75" i="5" s="1"/>
  <c r="M75" i="5"/>
  <c r="O75" i="5" s="1"/>
  <c r="N67" i="5"/>
  <c r="P67" i="5" s="1"/>
  <c r="M67" i="5"/>
  <c r="O67" i="5" s="1"/>
  <c r="N59" i="5"/>
  <c r="P59" i="5" s="1"/>
  <c r="M59" i="5"/>
  <c r="O59" i="5" s="1"/>
  <c r="N51" i="5"/>
  <c r="P51" i="5" s="1"/>
  <c r="M51" i="5"/>
  <c r="O51" i="5" s="1"/>
  <c r="N43" i="5"/>
  <c r="P43" i="5" s="1"/>
  <c r="M43" i="5"/>
  <c r="O43" i="5" s="1"/>
  <c r="N35" i="5"/>
  <c r="P35" i="5" s="1"/>
  <c r="M35" i="5"/>
  <c r="O35" i="5" s="1"/>
  <c r="N27" i="5"/>
  <c r="P27" i="5" s="1"/>
  <c r="M27" i="5"/>
  <c r="O27" i="5" s="1"/>
  <c r="N19" i="5"/>
  <c r="P19" i="5" s="1"/>
  <c r="M19" i="5"/>
  <c r="O19" i="5" s="1"/>
  <c r="N11" i="5"/>
  <c r="P11" i="5" s="1"/>
  <c r="M11" i="5"/>
  <c r="O11" i="5" s="1"/>
  <c r="N3" i="5"/>
  <c r="P3" i="5" s="1"/>
  <c r="M3" i="5"/>
  <c r="O3" i="5" s="1"/>
  <c r="M2" i="5"/>
  <c r="O2" i="5" s="1"/>
  <c r="M951" i="5"/>
  <c r="O951" i="5" s="1"/>
  <c r="M943" i="5"/>
  <c r="O943" i="5" s="1"/>
  <c r="M935" i="5"/>
  <c r="O935" i="5" s="1"/>
  <c r="M927" i="5"/>
  <c r="O927" i="5" s="1"/>
  <c r="M919" i="5"/>
  <c r="O919" i="5" s="1"/>
  <c r="M911" i="5"/>
  <c r="O911" i="5" s="1"/>
  <c r="M903" i="5"/>
  <c r="O903" i="5" s="1"/>
  <c r="M895" i="5"/>
  <c r="O895" i="5" s="1"/>
  <c r="M887" i="5"/>
  <c r="O887" i="5" s="1"/>
  <c r="M879" i="5"/>
  <c r="O879" i="5" s="1"/>
  <c r="M871" i="5"/>
  <c r="O871" i="5" s="1"/>
  <c r="M863" i="5"/>
  <c r="O863" i="5" s="1"/>
  <c r="M855" i="5"/>
  <c r="O855" i="5" s="1"/>
  <c r="M847" i="5"/>
  <c r="O847" i="5" s="1"/>
  <c r="M839" i="5"/>
  <c r="O839" i="5" s="1"/>
  <c r="M831" i="5"/>
  <c r="O831" i="5" s="1"/>
  <c r="M823" i="5"/>
  <c r="O823" i="5" s="1"/>
  <c r="M815" i="5"/>
  <c r="O815" i="5" s="1"/>
  <c r="M807" i="5"/>
  <c r="O807" i="5" s="1"/>
  <c r="M799" i="5"/>
  <c r="O799" i="5" s="1"/>
  <c r="M791" i="5"/>
  <c r="O791" i="5" s="1"/>
  <c r="M783" i="5"/>
  <c r="O783" i="5" s="1"/>
  <c r="M775" i="5"/>
  <c r="O775" i="5" s="1"/>
  <c r="M767" i="5"/>
  <c r="O767" i="5" s="1"/>
  <c r="M759" i="5"/>
  <c r="O759" i="5" s="1"/>
  <c r="M751" i="5"/>
  <c r="O751" i="5" s="1"/>
  <c r="M743" i="5"/>
  <c r="O743" i="5" s="1"/>
  <c r="M735" i="5"/>
  <c r="O735" i="5" s="1"/>
  <c r="M727" i="5"/>
  <c r="O727" i="5" s="1"/>
  <c r="M719" i="5"/>
  <c r="O719" i="5" s="1"/>
  <c r="M711" i="5"/>
  <c r="O711" i="5" s="1"/>
  <c r="M703" i="5"/>
  <c r="O703" i="5" s="1"/>
  <c r="M695" i="5"/>
  <c r="O695" i="5" s="1"/>
  <c r="M687" i="5"/>
  <c r="O687" i="5" s="1"/>
  <c r="M679" i="5"/>
  <c r="O679" i="5" s="1"/>
  <c r="M671" i="5"/>
  <c r="O671" i="5" s="1"/>
  <c r="M663" i="5"/>
  <c r="O663" i="5" s="1"/>
  <c r="M655" i="5"/>
  <c r="O655" i="5" s="1"/>
  <c r="M647" i="5"/>
  <c r="O647" i="5" s="1"/>
  <c r="M639" i="5"/>
  <c r="O639" i="5" s="1"/>
  <c r="M631" i="5"/>
  <c r="O631" i="5" s="1"/>
  <c r="M623" i="5"/>
  <c r="O623" i="5" s="1"/>
  <c r="M615" i="5"/>
  <c r="O615" i="5" s="1"/>
  <c r="M607" i="5"/>
  <c r="O607" i="5" s="1"/>
  <c r="M599" i="5"/>
  <c r="O599" i="5" s="1"/>
  <c r="M591" i="5"/>
  <c r="O591" i="5" s="1"/>
  <c r="M583" i="5"/>
  <c r="O583" i="5" s="1"/>
  <c r="M575" i="5"/>
  <c r="O575" i="5" s="1"/>
  <c r="M567" i="5"/>
  <c r="O567" i="5" s="1"/>
  <c r="M559" i="5"/>
  <c r="O559" i="5" s="1"/>
  <c r="M551" i="5"/>
  <c r="O551" i="5" s="1"/>
  <c r="M541" i="5"/>
  <c r="O541" i="5" s="1"/>
  <c r="M529" i="5"/>
  <c r="O529" i="5" s="1"/>
  <c r="N522" i="5"/>
  <c r="P522" i="5" s="1"/>
  <c r="M522" i="5"/>
  <c r="O522" i="5" s="1"/>
  <c r="N514" i="5"/>
  <c r="P514" i="5" s="1"/>
  <c r="M514" i="5"/>
  <c r="O514" i="5" s="1"/>
  <c r="N506" i="5"/>
  <c r="P506" i="5" s="1"/>
  <c r="M506" i="5"/>
  <c r="O506" i="5" s="1"/>
  <c r="N498" i="5"/>
  <c r="P498" i="5" s="1"/>
  <c r="M498" i="5"/>
  <c r="O498" i="5" s="1"/>
  <c r="N490" i="5"/>
  <c r="P490" i="5" s="1"/>
  <c r="M490" i="5"/>
  <c r="O490" i="5" s="1"/>
  <c r="N482" i="5"/>
  <c r="P482" i="5" s="1"/>
  <c r="M482" i="5"/>
  <c r="O482" i="5" s="1"/>
  <c r="N474" i="5"/>
  <c r="P474" i="5" s="1"/>
  <c r="M474" i="5"/>
  <c r="O474" i="5" s="1"/>
  <c r="N466" i="5"/>
  <c r="M466" i="5"/>
  <c r="O466" i="5" s="1"/>
  <c r="N458" i="5"/>
  <c r="P458" i="5" s="1"/>
  <c r="M458" i="5"/>
  <c r="O458" i="5" s="1"/>
  <c r="N450" i="5"/>
  <c r="P450" i="5" s="1"/>
  <c r="M450" i="5"/>
  <c r="O450" i="5" s="1"/>
  <c r="N442" i="5"/>
  <c r="P442" i="5" s="1"/>
  <c r="M442" i="5"/>
  <c r="O442" i="5" s="1"/>
  <c r="N434" i="5"/>
  <c r="P434" i="5" s="1"/>
  <c r="M434" i="5"/>
  <c r="O434" i="5" s="1"/>
  <c r="N426" i="5"/>
  <c r="P426" i="5" s="1"/>
  <c r="M426" i="5"/>
  <c r="O426" i="5" s="1"/>
  <c r="N418" i="5"/>
  <c r="P418" i="5" s="1"/>
  <c r="M418" i="5"/>
  <c r="O418" i="5" s="1"/>
  <c r="N410" i="5"/>
  <c r="P410" i="5" s="1"/>
  <c r="M410" i="5"/>
  <c r="O410" i="5" s="1"/>
  <c r="N402" i="5"/>
  <c r="P402" i="5" s="1"/>
  <c r="M402" i="5"/>
  <c r="O402" i="5" s="1"/>
  <c r="N394" i="5"/>
  <c r="P394" i="5" s="1"/>
  <c r="M394" i="5"/>
  <c r="O394" i="5" s="1"/>
  <c r="N386" i="5"/>
  <c r="P386" i="5" s="1"/>
  <c r="M386" i="5"/>
  <c r="O386" i="5" s="1"/>
  <c r="N378" i="5"/>
  <c r="P378" i="5" s="1"/>
  <c r="M378" i="5"/>
  <c r="O378" i="5" s="1"/>
  <c r="N370" i="5"/>
  <c r="M370" i="5"/>
  <c r="O370" i="5" s="1"/>
  <c r="N362" i="5"/>
  <c r="P362" i="5" s="1"/>
  <c r="M362" i="5"/>
  <c r="O362" i="5" s="1"/>
  <c r="N354" i="5"/>
  <c r="P354" i="5" s="1"/>
  <c r="M354" i="5"/>
  <c r="O354" i="5" s="1"/>
  <c r="N346" i="5"/>
  <c r="P346" i="5" s="1"/>
  <c r="M346" i="5"/>
  <c r="O346" i="5" s="1"/>
  <c r="N338" i="5"/>
  <c r="P338" i="5" s="1"/>
  <c r="M338" i="5"/>
  <c r="O338" i="5" s="1"/>
  <c r="N330" i="5"/>
  <c r="P330" i="5" s="1"/>
  <c r="M330" i="5"/>
  <c r="O330" i="5" s="1"/>
  <c r="N322" i="5"/>
  <c r="P322" i="5" s="1"/>
  <c r="M322" i="5"/>
  <c r="O322" i="5" s="1"/>
  <c r="N314" i="5"/>
  <c r="P314" i="5" s="1"/>
  <c r="M314" i="5"/>
  <c r="O314" i="5" s="1"/>
  <c r="N306" i="5"/>
  <c r="P306" i="5" s="1"/>
  <c r="M306" i="5"/>
  <c r="O306" i="5" s="1"/>
  <c r="N298" i="5"/>
  <c r="P298" i="5" s="1"/>
  <c r="M298" i="5"/>
  <c r="O298" i="5" s="1"/>
  <c r="N290" i="5"/>
  <c r="P290" i="5" s="1"/>
  <c r="M290" i="5"/>
  <c r="O290" i="5" s="1"/>
  <c r="N282" i="5"/>
  <c r="P282" i="5" s="1"/>
  <c r="M282" i="5"/>
  <c r="O282" i="5" s="1"/>
  <c r="N274" i="5"/>
  <c r="P274" i="5" s="1"/>
  <c r="M274" i="5"/>
  <c r="O274" i="5" s="1"/>
  <c r="N266" i="5"/>
  <c r="P266" i="5" s="1"/>
  <c r="M266" i="5"/>
  <c r="O266" i="5" s="1"/>
  <c r="N258" i="5"/>
  <c r="P258" i="5" s="1"/>
  <c r="M258" i="5"/>
  <c r="O258" i="5" s="1"/>
  <c r="N250" i="5"/>
  <c r="P250" i="5" s="1"/>
  <c r="M250" i="5"/>
  <c r="O250" i="5" s="1"/>
  <c r="N242" i="5"/>
  <c r="P242" i="5" s="1"/>
  <c r="M242" i="5"/>
  <c r="O242" i="5" s="1"/>
  <c r="N234" i="5"/>
  <c r="P234" i="5" s="1"/>
  <c r="M234" i="5"/>
  <c r="O234" i="5" s="1"/>
  <c r="O226" i="5"/>
  <c r="N218" i="5"/>
  <c r="P218" i="5" s="1"/>
  <c r="M218" i="5"/>
  <c r="O218" i="5" s="1"/>
  <c r="N210" i="5"/>
  <c r="M210" i="5"/>
  <c r="O210" i="5" s="1"/>
  <c r="N202" i="5"/>
  <c r="P202" i="5" s="1"/>
  <c r="M202" i="5"/>
  <c r="O202" i="5" s="1"/>
  <c r="N194" i="5"/>
  <c r="P194" i="5" s="1"/>
  <c r="M194" i="5"/>
  <c r="O194" i="5" s="1"/>
  <c r="N186" i="5"/>
  <c r="P186" i="5" s="1"/>
  <c r="M186" i="5"/>
  <c r="O186" i="5" s="1"/>
  <c r="N178" i="5"/>
  <c r="M178" i="5"/>
  <c r="O178" i="5" s="1"/>
  <c r="N170" i="5"/>
  <c r="M170" i="5"/>
  <c r="O170" i="5" s="1"/>
  <c r="N162" i="5"/>
  <c r="M162" i="5"/>
  <c r="O162" i="5" s="1"/>
  <c r="N154" i="5"/>
  <c r="P154" i="5" s="1"/>
  <c r="M154" i="5"/>
  <c r="O154" i="5" s="1"/>
  <c r="N146" i="5"/>
  <c r="M146" i="5"/>
  <c r="O146" i="5" s="1"/>
  <c r="O138" i="5"/>
  <c r="N130" i="5"/>
  <c r="P130" i="5" s="1"/>
  <c r="M130" i="5"/>
  <c r="O130" i="5" s="1"/>
  <c r="N122" i="5"/>
  <c r="P122" i="5" s="1"/>
  <c r="M122" i="5"/>
  <c r="O122" i="5" s="1"/>
  <c r="N114" i="5"/>
  <c r="P114" i="5" s="1"/>
  <c r="M114" i="5"/>
  <c r="O114" i="5" s="1"/>
  <c r="N106" i="5"/>
  <c r="M106" i="5"/>
  <c r="O106" i="5" s="1"/>
  <c r="N98" i="5"/>
  <c r="P98" i="5" s="1"/>
  <c r="M98" i="5"/>
  <c r="O98" i="5" s="1"/>
  <c r="N90" i="5"/>
  <c r="P90" i="5" s="1"/>
  <c r="M90" i="5"/>
  <c r="O90" i="5" s="1"/>
  <c r="N82" i="5"/>
  <c r="P82" i="5" s="1"/>
  <c r="M82" i="5"/>
  <c r="O82" i="5" s="1"/>
  <c r="N74" i="5"/>
  <c r="P74" i="5" s="1"/>
  <c r="M74" i="5"/>
  <c r="O74" i="5" s="1"/>
  <c r="N66" i="5"/>
  <c r="P66" i="5" s="1"/>
  <c r="M66" i="5"/>
  <c r="O66" i="5" s="1"/>
  <c r="N58" i="5"/>
  <c r="P58" i="5" s="1"/>
  <c r="M58" i="5"/>
  <c r="O58" i="5" s="1"/>
  <c r="N50" i="5"/>
  <c r="P50" i="5" s="1"/>
  <c r="M50" i="5"/>
  <c r="O50" i="5" s="1"/>
  <c r="N42" i="5"/>
  <c r="P42" i="5" s="1"/>
  <c r="M42" i="5"/>
  <c r="O42" i="5" s="1"/>
  <c r="N34" i="5"/>
  <c r="P34" i="5" s="1"/>
  <c r="M34" i="5"/>
  <c r="O34" i="5" s="1"/>
  <c r="N26" i="5"/>
  <c r="P26" i="5" s="1"/>
  <c r="M26" i="5"/>
  <c r="O26" i="5" s="1"/>
  <c r="N18" i="5"/>
  <c r="P18" i="5" s="1"/>
  <c r="M18" i="5"/>
  <c r="O18" i="5" s="1"/>
  <c r="N10" i="5"/>
  <c r="P10" i="5" s="1"/>
  <c r="M10" i="5"/>
  <c r="O10" i="5" s="1"/>
  <c r="N7" i="5"/>
  <c r="P7" i="5" s="1"/>
  <c r="M958" i="5"/>
  <c r="O958" i="5" s="1"/>
  <c r="M950" i="5"/>
  <c r="O950" i="5" s="1"/>
  <c r="M942" i="5"/>
  <c r="O942" i="5" s="1"/>
  <c r="M934" i="5"/>
  <c r="O934" i="5" s="1"/>
  <c r="M926" i="5"/>
  <c r="O926" i="5" s="1"/>
  <c r="M918" i="5"/>
  <c r="O918" i="5" s="1"/>
  <c r="M910" i="5"/>
  <c r="O910" i="5" s="1"/>
  <c r="M902" i="5"/>
  <c r="O902" i="5" s="1"/>
  <c r="M894" i="5"/>
  <c r="O894" i="5" s="1"/>
  <c r="M886" i="5"/>
  <c r="O886" i="5" s="1"/>
  <c r="M878" i="5"/>
  <c r="O878" i="5" s="1"/>
  <c r="M870" i="5"/>
  <c r="O870" i="5" s="1"/>
  <c r="M862" i="5"/>
  <c r="O862" i="5" s="1"/>
  <c r="M854" i="5"/>
  <c r="O854" i="5" s="1"/>
  <c r="M846" i="5"/>
  <c r="O846" i="5" s="1"/>
  <c r="M838" i="5"/>
  <c r="O838" i="5" s="1"/>
  <c r="M830" i="5"/>
  <c r="O830" i="5" s="1"/>
  <c r="M822" i="5"/>
  <c r="O822" i="5" s="1"/>
  <c r="M814" i="5"/>
  <c r="O814" i="5" s="1"/>
  <c r="M806" i="5"/>
  <c r="O806" i="5" s="1"/>
  <c r="M798" i="5"/>
  <c r="O798" i="5" s="1"/>
  <c r="M790" i="5"/>
  <c r="O790" i="5" s="1"/>
  <c r="M782" i="5"/>
  <c r="O782" i="5" s="1"/>
  <c r="M774" i="5"/>
  <c r="O774" i="5" s="1"/>
  <c r="M766" i="5"/>
  <c r="O766" i="5" s="1"/>
  <c r="M758" i="5"/>
  <c r="O758" i="5" s="1"/>
  <c r="M750" i="5"/>
  <c r="O750" i="5" s="1"/>
  <c r="M742" i="5"/>
  <c r="O742" i="5" s="1"/>
  <c r="M734" i="5"/>
  <c r="O734" i="5" s="1"/>
  <c r="M726" i="5"/>
  <c r="O726" i="5" s="1"/>
  <c r="M718" i="5"/>
  <c r="O718" i="5" s="1"/>
  <c r="M710" i="5"/>
  <c r="O710" i="5" s="1"/>
  <c r="M702" i="5"/>
  <c r="O702" i="5" s="1"/>
  <c r="M694" i="5"/>
  <c r="O694" i="5" s="1"/>
  <c r="M686" i="5"/>
  <c r="O686" i="5" s="1"/>
  <c r="M678" i="5"/>
  <c r="O678" i="5" s="1"/>
  <c r="M670" i="5"/>
  <c r="O670" i="5" s="1"/>
  <c r="M662" i="5"/>
  <c r="O662" i="5" s="1"/>
  <c r="M654" i="5"/>
  <c r="O654" i="5" s="1"/>
  <c r="M646" i="5"/>
  <c r="O646" i="5" s="1"/>
  <c r="M638" i="5"/>
  <c r="O638" i="5" s="1"/>
  <c r="M630" i="5"/>
  <c r="O630" i="5" s="1"/>
  <c r="M622" i="5"/>
  <c r="O622" i="5" s="1"/>
  <c r="M614" i="5"/>
  <c r="O614" i="5" s="1"/>
  <c r="M606" i="5"/>
  <c r="O606" i="5" s="1"/>
  <c r="M598" i="5"/>
  <c r="O598" i="5" s="1"/>
  <c r="M590" i="5"/>
  <c r="O590" i="5" s="1"/>
  <c r="M582" i="5"/>
  <c r="O582" i="5" s="1"/>
  <c r="M574" i="5"/>
  <c r="O574" i="5" s="1"/>
  <c r="M566" i="5"/>
  <c r="O566" i="5" s="1"/>
  <c r="M558" i="5"/>
  <c r="O558" i="5" s="1"/>
  <c r="M550" i="5"/>
  <c r="O550" i="5" s="1"/>
  <c r="M540" i="5"/>
  <c r="O540" i="5" s="1"/>
  <c r="M528" i="5"/>
  <c r="O528" i="5" s="1"/>
  <c r="N521" i="5"/>
  <c r="P521" i="5" s="1"/>
  <c r="M521" i="5"/>
  <c r="O521" i="5" s="1"/>
  <c r="N513" i="5"/>
  <c r="P513" i="5" s="1"/>
  <c r="M513" i="5"/>
  <c r="O513" i="5" s="1"/>
  <c r="N505" i="5"/>
  <c r="P505" i="5" s="1"/>
  <c r="M505" i="5"/>
  <c r="O505" i="5" s="1"/>
  <c r="N497" i="5"/>
  <c r="M497" i="5"/>
  <c r="O497" i="5" s="1"/>
  <c r="N489" i="5"/>
  <c r="M489" i="5"/>
  <c r="O489" i="5" s="1"/>
  <c r="N481" i="5"/>
  <c r="M481" i="5"/>
  <c r="O481" i="5" s="1"/>
  <c r="N473" i="5"/>
  <c r="P473" i="5" s="1"/>
  <c r="M473" i="5"/>
  <c r="O473" i="5" s="1"/>
  <c r="N465" i="5"/>
  <c r="M465" i="5"/>
  <c r="O465" i="5" s="1"/>
  <c r="N457" i="5"/>
  <c r="P457" i="5" s="1"/>
  <c r="M457" i="5"/>
  <c r="O457" i="5" s="1"/>
  <c r="N449" i="5"/>
  <c r="P449" i="5" s="1"/>
  <c r="M449" i="5"/>
  <c r="O449" i="5" s="1"/>
  <c r="N441" i="5"/>
  <c r="P441" i="5" s="1"/>
  <c r="M441" i="5"/>
  <c r="O441" i="5" s="1"/>
  <c r="N433" i="5"/>
  <c r="M433" i="5"/>
  <c r="O433" i="5" s="1"/>
  <c r="N425" i="5"/>
  <c r="M425" i="5"/>
  <c r="O425" i="5" s="1"/>
  <c r="N417" i="5"/>
  <c r="P417" i="5" s="1"/>
  <c r="M417" i="5"/>
  <c r="O417" i="5" s="1"/>
  <c r="N409" i="5"/>
  <c r="P409" i="5" s="1"/>
  <c r="M409" i="5"/>
  <c r="O409" i="5" s="1"/>
  <c r="N401" i="5"/>
  <c r="M401" i="5"/>
  <c r="O401" i="5" s="1"/>
  <c r="N393" i="5"/>
  <c r="P393" i="5" s="1"/>
  <c r="M393" i="5"/>
  <c r="O393" i="5" s="1"/>
  <c r="N385" i="5"/>
  <c r="M385" i="5"/>
  <c r="O385" i="5" s="1"/>
  <c r="N377" i="5"/>
  <c r="P377" i="5" s="1"/>
  <c r="M377" i="5"/>
  <c r="O377" i="5" s="1"/>
  <c r="N369" i="5"/>
  <c r="M369" i="5"/>
  <c r="O369" i="5" s="1"/>
  <c r="N361" i="5"/>
  <c r="P361" i="5" s="1"/>
  <c r="M361" i="5"/>
  <c r="O361" i="5" s="1"/>
  <c r="N353" i="5"/>
  <c r="P353" i="5" s="1"/>
  <c r="M353" i="5"/>
  <c r="O353" i="5" s="1"/>
  <c r="N345" i="5"/>
  <c r="P345" i="5" s="1"/>
  <c r="M345" i="5"/>
  <c r="O345" i="5" s="1"/>
  <c r="N337" i="5"/>
  <c r="M337" i="5"/>
  <c r="O337" i="5" s="1"/>
  <c r="N329" i="5"/>
  <c r="M329" i="5"/>
  <c r="O329" i="5" s="1"/>
  <c r="N321" i="5"/>
  <c r="P321" i="5" s="1"/>
  <c r="M321" i="5"/>
  <c r="O321" i="5" s="1"/>
  <c r="N313" i="5"/>
  <c r="P313" i="5" s="1"/>
  <c r="M313" i="5"/>
  <c r="O313" i="5" s="1"/>
  <c r="N305" i="5"/>
  <c r="M305" i="5"/>
  <c r="O305" i="5" s="1"/>
  <c r="N297" i="5"/>
  <c r="P297" i="5" s="1"/>
  <c r="M297" i="5"/>
  <c r="O297" i="5" s="1"/>
  <c r="N289" i="5"/>
  <c r="P289" i="5" s="1"/>
  <c r="M289" i="5"/>
  <c r="O289" i="5" s="1"/>
  <c r="N281" i="5"/>
  <c r="P281" i="5" s="1"/>
  <c r="M281" i="5"/>
  <c r="O281" i="5" s="1"/>
  <c r="N273" i="5"/>
  <c r="M273" i="5"/>
  <c r="O273" i="5" s="1"/>
  <c r="N265" i="5"/>
  <c r="M265" i="5"/>
  <c r="O265" i="5" s="1"/>
  <c r="N257" i="5"/>
  <c r="P257" i="5" s="1"/>
  <c r="M257" i="5"/>
  <c r="O257" i="5" s="1"/>
  <c r="N249" i="5"/>
  <c r="P249" i="5" s="1"/>
  <c r="M249" i="5"/>
  <c r="O249" i="5" s="1"/>
  <c r="N241" i="5"/>
  <c r="M241" i="5"/>
  <c r="O241" i="5" s="1"/>
  <c r="N233" i="5"/>
  <c r="P233" i="5" s="1"/>
  <c r="M233" i="5"/>
  <c r="O233" i="5" s="1"/>
  <c r="N225" i="5"/>
  <c r="M225" i="5"/>
  <c r="O225" i="5" s="1"/>
  <c r="N217" i="5"/>
  <c r="P217" i="5" s="1"/>
  <c r="M217" i="5"/>
  <c r="O217" i="5" s="1"/>
  <c r="N209" i="5"/>
  <c r="M209" i="5"/>
  <c r="O209" i="5" s="1"/>
  <c r="N201" i="5"/>
  <c r="M201" i="5"/>
  <c r="O201" i="5" s="1"/>
  <c r="N193" i="5"/>
  <c r="P193" i="5" s="1"/>
  <c r="M193" i="5"/>
  <c r="O193" i="5" s="1"/>
  <c r="N185" i="5"/>
  <c r="P185" i="5" s="1"/>
  <c r="M185" i="5"/>
  <c r="O185" i="5" s="1"/>
  <c r="N177" i="5"/>
  <c r="M177" i="5"/>
  <c r="O177" i="5" s="1"/>
  <c r="N169" i="5"/>
  <c r="P169" i="5" s="1"/>
  <c r="M169" i="5"/>
  <c r="O169" i="5" s="1"/>
  <c r="N161" i="5"/>
  <c r="P161" i="5" s="1"/>
  <c r="M161" i="5"/>
  <c r="O161" i="5" s="1"/>
  <c r="N153" i="5"/>
  <c r="P153" i="5" s="1"/>
  <c r="M153" i="5"/>
  <c r="O153" i="5" s="1"/>
  <c r="N145" i="5"/>
  <c r="M145" i="5"/>
  <c r="O145" i="5" s="1"/>
  <c r="N137" i="5"/>
  <c r="M137" i="5"/>
  <c r="O137" i="5" s="1"/>
  <c r="N129" i="5"/>
  <c r="P129" i="5" s="1"/>
  <c r="M129" i="5"/>
  <c r="O129" i="5" s="1"/>
  <c r="N121" i="5"/>
  <c r="P121" i="5" s="1"/>
  <c r="M121" i="5"/>
  <c r="O121" i="5" s="1"/>
  <c r="N113" i="5"/>
  <c r="M113" i="5"/>
  <c r="O113" i="5" s="1"/>
  <c r="N105" i="5"/>
  <c r="P105" i="5" s="1"/>
  <c r="M105" i="5"/>
  <c r="O105" i="5" s="1"/>
  <c r="N97" i="5"/>
  <c r="M97" i="5"/>
  <c r="O97" i="5" s="1"/>
  <c r="N89" i="5"/>
  <c r="P89" i="5" s="1"/>
  <c r="M89" i="5"/>
  <c r="O89" i="5" s="1"/>
  <c r="N81" i="5"/>
  <c r="M81" i="5"/>
  <c r="O81" i="5" s="1"/>
  <c r="N73" i="5"/>
  <c r="P73" i="5" s="1"/>
  <c r="M73" i="5"/>
  <c r="O73" i="5" s="1"/>
  <c r="N65" i="5"/>
  <c r="P65" i="5" s="1"/>
  <c r="M65" i="5"/>
  <c r="O65" i="5" s="1"/>
  <c r="N57" i="5"/>
  <c r="P57" i="5" s="1"/>
  <c r="M57" i="5"/>
  <c r="O57" i="5" s="1"/>
  <c r="N49" i="5"/>
  <c r="M49" i="5"/>
  <c r="O49" i="5" s="1"/>
  <c r="N41" i="5"/>
  <c r="M41" i="5"/>
  <c r="O41" i="5" s="1"/>
  <c r="N33" i="5"/>
  <c r="M33" i="5"/>
  <c r="O33" i="5" s="1"/>
  <c r="N25" i="5"/>
  <c r="P25" i="5" s="1"/>
  <c r="M25" i="5"/>
  <c r="O25" i="5" s="1"/>
  <c r="N17" i="5"/>
  <c r="M17" i="5"/>
  <c r="O17" i="5" s="1"/>
  <c r="N9" i="5"/>
  <c r="M9" i="5"/>
  <c r="O9" i="5" s="1"/>
  <c r="N138" i="5"/>
  <c r="P138" i="5" s="1"/>
  <c r="M957" i="5"/>
  <c r="O957" i="5" s="1"/>
  <c r="M949" i="5"/>
  <c r="O949" i="5" s="1"/>
  <c r="M941" i="5"/>
  <c r="O941" i="5" s="1"/>
  <c r="M933" i="5"/>
  <c r="O933" i="5" s="1"/>
  <c r="M925" i="5"/>
  <c r="O925" i="5" s="1"/>
  <c r="M917" i="5"/>
  <c r="O917" i="5" s="1"/>
  <c r="M909" i="5"/>
  <c r="O909" i="5" s="1"/>
  <c r="M901" i="5"/>
  <c r="O901" i="5" s="1"/>
  <c r="M893" i="5"/>
  <c r="O893" i="5" s="1"/>
  <c r="M885" i="5"/>
  <c r="O885" i="5" s="1"/>
  <c r="M877" i="5"/>
  <c r="O877" i="5" s="1"/>
  <c r="M869" i="5"/>
  <c r="O869" i="5" s="1"/>
  <c r="M861" i="5"/>
  <c r="O861" i="5" s="1"/>
  <c r="M853" i="5"/>
  <c r="O853" i="5" s="1"/>
  <c r="M845" i="5"/>
  <c r="O845" i="5" s="1"/>
  <c r="M837" i="5"/>
  <c r="O837" i="5" s="1"/>
  <c r="M829" i="5"/>
  <c r="O829" i="5" s="1"/>
  <c r="M821" i="5"/>
  <c r="O821" i="5" s="1"/>
  <c r="M813" i="5"/>
  <c r="O813" i="5" s="1"/>
  <c r="M805" i="5"/>
  <c r="O805" i="5" s="1"/>
  <c r="M797" i="5"/>
  <c r="O797" i="5" s="1"/>
  <c r="M789" i="5"/>
  <c r="O789" i="5" s="1"/>
  <c r="M781" i="5"/>
  <c r="O781" i="5" s="1"/>
  <c r="M773" i="5"/>
  <c r="O773" i="5" s="1"/>
  <c r="M765" i="5"/>
  <c r="O765" i="5" s="1"/>
  <c r="M757" i="5"/>
  <c r="O757" i="5" s="1"/>
  <c r="M749" i="5"/>
  <c r="O749" i="5" s="1"/>
  <c r="M741" i="5"/>
  <c r="O741" i="5" s="1"/>
  <c r="M733" i="5"/>
  <c r="O733" i="5" s="1"/>
  <c r="M725" i="5"/>
  <c r="O725" i="5" s="1"/>
  <c r="M717" i="5"/>
  <c r="O717" i="5" s="1"/>
  <c r="M709" i="5"/>
  <c r="O709" i="5" s="1"/>
  <c r="M701" i="5"/>
  <c r="O701" i="5" s="1"/>
  <c r="M693" i="5"/>
  <c r="O693" i="5" s="1"/>
  <c r="M685" i="5"/>
  <c r="O685" i="5" s="1"/>
  <c r="M677" i="5"/>
  <c r="O677" i="5" s="1"/>
  <c r="M669" i="5"/>
  <c r="O669" i="5" s="1"/>
  <c r="M661" i="5"/>
  <c r="O661" i="5" s="1"/>
  <c r="M653" i="5"/>
  <c r="O653" i="5" s="1"/>
  <c r="M645" i="5"/>
  <c r="O645" i="5" s="1"/>
  <c r="M637" i="5"/>
  <c r="O637" i="5" s="1"/>
  <c r="M629" i="5"/>
  <c r="O629" i="5" s="1"/>
  <c r="M621" i="5"/>
  <c r="O621" i="5" s="1"/>
  <c r="M613" i="5"/>
  <c r="O613" i="5" s="1"/>
  <c r="M605" i="5"/>
  <c r="O605" i="5" s="1"/>
  <c r="M597" i="5"/>
  <c r="O597" i="5" s="1"/>
  <c r="M589" i="5"/>
  <c r="O589" i="5" s="1"/>
  <c r="M581" i="5"/>
  <c r="O581" i="5" s="1"/>
  <c r="M573" i="5"/>
  <c r="O573" i="5" s="1"/>
  <c r="M565" i="5"/>
  <c r="O565" i="5" s="1"/>
  <c r="M557" i="5"/>
  <c r="O557" i="5" s="1"/>
  <c r="M549" i="5"/>
  <c r="O549" i="5" s="1"/>
  <c r="M538" i="5"/>
  <c r="O538" i="5" s="1"/>
  <c r="M524" i="5"/>
  <c r="O524" i="5" s="1"/>
  <c r="N520" i="5"/>
  <c r="P520" i="5" s="1"/>
  <c r="M520" i="5"/>
  <c r="O520" i="5" s="1"/>
  <c r="N512" i="5"/>
  <c r="P512" i="5" s="1"/>
  <c r="M512" i="5"/>
  <c r="O512" i="5" s="1"/>
  <c r="N504" i="5"/>
  <c r="P504" i="5" s="1"/>
  <c r="M504" i="5"/>
  <c r="O504" i="5" s="1"/>
  <c r="N496" i="5"/>
  <c r="P496" i="5" s="1"/>
  <c r="M496" i="5"/>
  <c r="O496" i="5" s="1"/>
  <c r="N488" i="5"/>
  <c r="P488" i="5" s="1"/>
  <c r="M488" i="5"/>
  <c r="O488" i="5" s="1"/>
  <c r="N480" i="5"/>
  <c r="M480" i="5"/>
  <c r="O480" i="5" s="1"/>
  <c r="N472" i="5"/>
  <c r="P472" i="5" s="1"/>
  <c r="M472" i="5"/>
  <c r="O472" i="5" s="1"/>
  <c r="N464" i="5"/>
  <c r="P464" i="5" s="1"/>
  <c r="R464" i="5" s="1"/>
  <c r="S464" i="5" s="1"/>
  <c r="M464" i="5"/>
  <c r="O464" i="5" s="1"/>
  <c r="N456" i="5"/>
  <c r="P456" i="5" s="1"/>
  <c r="M456" i="5"/>
  <c r="O456" i="5" s="1"/>
  <c r="N448" i="5"/>
  <c r="P448" i="5" s="1"/>
  <c r="M448" i="5"/>
  <c r="O448" i="5" s="1"/>
  <c r="N440" i="5"/>
  <c r="P440" i="5" s="1"/>
  <c r="M440" i="5"/>
  <c r="O440" i="5" s="1"/>
  <c r="N432" i="5"/>
  <c r="P432" i="5" s="1"/>
  <c r="M432" i="5"/>
  <c r="O432" i="5" s="1"/>
  <c r="N424" i="5"/>
  <c r="P424" i="5" s="1"/>
  <c r="M424" i="5"/>
  <c r="O424" i="5" s="1"/>
  <c r="N416" i="5"/>
  <c r="P416" i="5" s="1"/>
  <c r="M416" i="5"/>
  <c r="O416" i="5" s="1"/>
  <c r="N408" i="5"/>
  <c r="P408" i="5" s="1"/>
  <c r="M408" i="5"/>
  <c r="O408" i="5" s="1"/>
  <c r="N400" i="5"/>
  <c r="P400" i="5" s="1"/>
  <c r="R400" i="5" s="1"/>
  <c r="S400" i="5" s="1"/>
  <c r="M400" i="5"/>
  <c r="O400" i="5" s="1"/>
  <c r="N392" i="5"/>
  <c r="P392" i="5" s="1"/>
  <c r="M392" i="5"/>
  <c r="O392" i="5" s="1"/>
  <c r="N384" i="5"/>
  <c r="P384" i="5" s="1"/>
  <c r="M384" i="5"/>
  <c r="O384" i="5" s="1"/>
  <c r="N376" i="5"/>
  <c r="P376" i="5" s="1"/>
  <c r="M376" i="5"/>
  <c r="O376" i="5" s="1"/>
  <c r="N368" i="5"/>
  <c r="P368" i="5" s="1"/>
  <c r="M368" i="5"/>
  <c r="O368" i="5" s="1"/>
  <c r="N360" i="5"/>
  <c r="P360" i="5" s="1"/>
  <c r="M360" i="5"/>
  <c r="O360" i="5" s="1"/>
  <c r="N352" i="5"/>
  <c r="P352" i="5" s="1"/>
  <c r="M352" i="5"/>
  <c r="O352" i="5" s="1"/>
  <c r="N344" i="5"/>
  <c r="P344" i="5" s="1"/>
  <c r="M344" i="5"/>
  <c r="O344" i="5" s="1"/>
  <c r="N336" i="5"/>
  <c r="P336" i="5" s="1"/>
  <c r="R336" i="5" s="1"/>
  <c r="S336" i="5" s="1"/>
  <c r="M336" i="5"/>
  <c r="O336" i="5" s="1"/>
  <c r="N328" i="5"/>
  <c r="P328" i="5" s="1"/>
  <c r="M328" i="5"/>
  <c r="O328" i="5" s="1"/>
  <c r="N320" i="5"/>
  <c r="P320" i="5" s="1"/>
  <c r="M320" i="5"/>
  <c r="O320" i="5" s="1"/>
  <c r="N312" i="5"/>
  <c r="P312" i="5" s="1"/>
  <c r="M312" i="5"/>
  <c r="O312" i="5" s="1"/>
  <c r="N304" i="5"/>
  <c r="M304" i="5"/>
  <c r="O304" i="5" s="1"/>
  <c r="N296" i="5"/>
  <c r="P296" i="5" s="1"/>
  <c r="M296" i="5"/>
  <c r="O296" i="5" s="1"/>
  <c r="N288" i="5"/>
  <c r="P288" i="5" s="1"/>
  <c r="M288" i="5"/>
  <c r="O288" i="5" s="1"/>
  <c r="N280" i="5"/>
  <c r="P280" i="5" s="1"/>
  <c r="M280" i="5"/>
  <c r="O280" i="5" s="1"/>
  <c r="N272" i="5"/>
  <c r="P272" i="5" s="1"/>
  <c r="R272" i="5" s="1"/>
  <c r="S272" i="5" s="1"/>
  <c r="M272" i="5"/>
  <c r="O272" i="5" s="1"/>
  <c r="N264" i="5"/>
  <c r="P264" i="5" s="1"/>
  <c r="M264" i="5"/>
  <c r="O264" i="5" s="1"/>
  <c r="N256" i="5"/>
  <c r="P256" i="5" s="1"/>
  <c r="M256" i="5"/>
  <c r="O256" i="5" s="1"/>
  <c r="N248" i="5"/>
  <c r="P248" i="5" s="1"/>
  <c r="M248" i="5"/>
  <c r="O248" i="5" s="1"/>
  <c r="N240" i="5"/>
  <c r="M240" i="5"/>
  <c r="O240" i="5" s="1"/>
  <c r="N232" i="5"/>
  <c r="P232" i="5" s="1"/>
  <c r="M232" i="5"/>
  <c r="O232" i="5" s="1"/>
  <c r="N224" i="5"/>
  <c r="P224" i="5" s="1"/>
  <c r="M224" i="5"/>
  <c r="O224" i="5" s="1"/>
  <c r="N216" i="5"/>
  <c r="P216" i="5" s="1"/>
  <c r="M216" i="5"/>
  <c r="O216" i="5" s="1"/>
  <c r="N208" i="5"/>
  <c r="P208" i="5" s="1"/>
  <c r="R208" i="5" s="1"/>
  <c r="S208" i="5" s="1"/>
  <c r="M208" i="5"/>
  <c r="O208" i="5" s="1"/>
  <c r="N200" i="5"/>
  <c r="P200" i="5" s="1"/>
  <c r="M200" i="5"/>
  <c r="O200" i="5" s="1"/>
  <c r="N192" i="5"/>
  <c r="P192" i="5" s="1"/>
  <c r="M192" i="5"/>
  <c r="O192" i="5" s="1"/>
  <c r="N184" i="5"/>
  <c r="P184" i="5" s="1"/>
  <c r="M184" i="5"/>
  <c r="O184" i="5" s="1"/>
  <c r="N176" i="5"/>
  <c r="P176" i="5" s="1"/>
  <c r="M176" i="5"/>
  <c r="O176" i="5" s="1"/>
  <c r="N168" i="5"/>
  <c r="P168" i="5" s="1"/>
  <c r="M168" i="5"/>
  <c r="O168" i="5" s="1"/>
  <c r="N160" i="5"/>
  <c r="P160" i="5" s="1"/>
  <c r="M160" i="5"/>
  <c r="O160" i="5" s="1"/>
  <c r="N152" i="5"/>
  <c r="P152" i="5" s="1"/>
  <c r="M152" i="5"/>
  <c r="O152" i="5" s="1"/>
  <c r="N144" i="5"/>
  <c r="P144" i="5" s="1"/>
  <c r="M144" i="5"/>
  <c r="O144" i="5" s="1"/>
  <c r="N136" i="5"/>
  <c r="P136" i="5" s="1"/>
  <c r="R136" i="5" s="1"/>
  <c r="S136" i="5" s="1"/>
  <c r="M136" i="5"/>
  <c r="O136" i="5" s="1"/>
  <c r="N128" i="5"/>
  <c r="P128" i="5" s="1"/>
  <c r="M128" i="5"/>
  <c r="O128" i="5" s="1"/>
  <c r="N120" i="5"/>
  <c r="P120" i="5" s="1"/>
  <c r="M120" i="5"/>
  <c r="O120" i="5" s="1"/>
  <c r="N112" i="5"/>
  <c r="P112" i="5" s="1"/>
  <c r="M112" i="5"/>
  <c r="O112" i="5" s="1"/>
  <c r="N104" i="5"/>
  <c r="P104" i="5" s="1"/>
  <c r="M104" i="5"/>
  <c r="O104" i="5" s="1"/>
  <c r="N96" i="5"/>
  <c r="P96" i="5" s="1"/>
  <c r="M96" i="5"/>
  <c r="O96" i="5" s="1"/>
  <c r="N88" i="5"/>
  <c r="P88" i="5" s="1"/>
  <c r="M88" i="5"/>
  <c r="O88" i="5" s="1"/>
  <c r="N80" i="5"/>
  <c r="P80" i="5" s="1"/>
  <c r="M80" i="5"/>
  <c r="O80" i="5" s="1"/>
  <c r="N72" i="5"/>
  <c r="P72" i="5" s="1"/>
  <c r="M72" i="5"/>
  <c r="O72" i="5" s="1"/>
  <c r="N64" i="5"/>
  <c r="P64" i="5" s="1"/>
  <c r="M64" i="5"/>
  <c r="O64" i="5" s="1"/>
  <c r="N56" i="5"/>
  <c r="P56" i="5" s="1"/>
  <c r="M56" i="5"/>
  <c r="O56" i="5" s="1"/>
  <c r="N48" i="5"/>
  <c r="M48" i="5"/>
  <c r="O48" i="5" s="1"/>
  <c r="N40" i="5"/>
  <c r="P40" i="5" s="1"/>
  <c r="M40" i="5"/>
  <c r="O40" i="5" s="1"/>
  <c r="N32" i="5"/>
  <c r="P32" i="5" s="1"/>
  <c r="M32" i="5"/>
  <c r="O32" i="5" s="1"/>
  <c r="N24" i="5"/>
  <c r="P24" i="5" s="1"/>
  <c r="M24" i="5"/>
  <c r="O24" i="5" s="1"/>
  <c r="N16" i="5"/>
  <c r="P16" i="5" s="1"/>
  <c r="M16" i="5"/>
  <c r="O16" i="5" s="1"/>
  <c r="N8" i="5"/>
  <c r="P8" i="5" s="1"/>
  <c r="M8" i="5"/>
  <c r="O8" i="5" s="1"/>
  <c r="N226" i="5"/>
  <c r="P226" i="5" s="1"/>
  <c r="M956" i="5"/>
  <c r="O956" i="5" s="1"/>
  <c r="M948" i="5"/>
  <c r="O948" i="5" s="1"/>
  <c r="M940" i="5"/>
  <c r="O940" i="5" s="1"/>
  <c r="M932" i="5"/>
  <c r="O932" i="5" s="1"/>
  <c r="M924" i="5"/>
  <c r="O924" i="5" s="1"/>
  <c r="M916" i="5"/>
  <c r="O916" i="5" s="1"/>
  <c r="M908" i="5"/>
  <c r="O908" i="5" s="1"/>
  <c r="M900" i="5"/>
  <c r="O900" i="5" s="1"/>
  <c r="M892" i="5"/>
  <c r="O892" i="5" s="1"/>
  <c r="M884" i="5"/>
  <c r="O884" i="5" s="1"/>
  <c r="M876" i="5"/>
  <c r="O876" i="5" s="1"/>
  <c r="M868" i="5"/>
  <c r="O868" i="5" s="1"/>
  <c r="M860" i="5"/>
  <c r="O860" i="5" s="1"/>
  <c r="M852" i="5"/>
  <c r="O852" i="5" s="1"/>
  <c r="M844" i="5"/>
  <c r="O844" i="5" s="1"/>
  <c r="M836" i="5"/>
  <c r="O836" i="5" s="1"/>
  <c r="M828" i="5"/>
  <c r="O828" i="5" s="1"/>
  <c r="M820" i="5"/>
  <c r="O820" i="5" s="1"/>
  <c r="M812" i="5"/>
  <c r="O812" i="5" s="1"/>
  <c r="M804" i="5"/>
  <c r="O804" i="5" s="1"/>
  <c r="M796" i="5"/>
  <c r="O796" i="5" s="1"/>
  <c r="M788" i="5"/>
  <c r="O788" i="5" s="1"/>
  <c r="M780" i="5"/>
  <c r="O780" i="5" s="1"/>
  <c r="M772" i="5"/>
  <c r="O772" i="5" s="1"/>
  <c r="M764" i="5"/>
  <c r="O764" i="5" s="1"/>
  <c r="M756" i="5"/>
  <c r="O756" i="5" s="1"/>
  <c r="M748" i="5"/>
  <c r="O748" i="5" s="1"/>
  <c r="M740" i="5"/>
  <c r="O740" i="5" s="1"/>
  <c r="M732" i="5"/>
  <c r="O732" i="5" s="1"/>
  <c r="M724" i="5"/>
  <c r="O724" i="5" s="1"/>
  <c r="M716" i="5"/>
  <c r="O716" i="5" s="1"/>
  <c r="M708" i="5"/>
  <c r="O708" i="5" s="1"/>
  <c r="M700" i="5"/>
  <c r="O700" i="5" s="1"/>
  <c r="M692" i="5"/>
  <c r="O692" i="5" s="1"/>
  <c r="M684" i="5"/>
  <c r="O684" i="5" s="1"/>
  <c r="M676" i="5"/>
  <c r="O676" i="5" s="1"/>
  <c r="M668" i="5"/>
  <c r="O668" i="5" s="1"/>
  <c r="M660" i="5"/>
  <c r="O660" i="5" s="1"/>
  <c r="M652" i="5"/>
  <c r="O652" i="5" s="1"/>
  <c r="M644" i="5"/>
  <c r="O644" i="5" s="1"/>
  <c r="M636" i="5"/>
  <c r="O636" i="5" s="1"/>
  <c r="M628" i="5"/>
  <c r="O628" i="5" s="1"/>
  <c r="M620" i="5"/>
  <c r="O620" i="5" s="1"/>
  <c r="M612" i="5"/>
  <c r="O612" i="5" s="1"/>
  <c r="M604" i="5"/>
  <c r="O604" i="5" s="1"/>
  <c r="M596" i="5"/>
  <c r="O596" i="5" s="1"/>
  <c r="M588" i="5"/>
  <c r="O588" i="5" s="1"/>
  <c r="M580" i="5"/>
  <c r="O580" i="5" s="1"/>
  <c r="M572" i="5"/>
  <c r="O572" i="5" s="1"/>
  <c r="M564" i="5"/>
  <c r="O564" i="5" s="1"/>
  <c r="M556" i="5"/>
  <c r="O556" i="5" s="1"/>
  <c r="M548" i="5"/>
  <c r="O548" i="5" s="1"/>
  <c r="M537" i="5"/>
  <c r="O537" i="5" s="1"/>
  <c r="N543" i="5"/>
  <c r="P543" i="5" s="1"/>
  <c r="M543" i="5"/>
  <c r="O543" i="5" s="1"/>
  <c r="N535" i="5"/>
  <c r="P535" i="5" s="1"/>
  <c r="M535" i="5"/>
  <c r="O535" i="5" s="1"/>
  <c r="N527" i="5"/>
  <c r="P527" i="5" s="1"/>
  <c r="M527" i="5"/>
  <c r="O527" i="5" s="1"/>
  <c r="N519" i="5"/>
  <c r="P519" i="5" s="1"/>
  <c r="M519" i="5"/>
  <c r="O519" i="5" s="1"/>
  <c r="N511" i="5"/>
  <c r="P511" i="5" s="1"/>
  <c r="M511" i="5"/>
  <c r="O511" i="5" s="1"/>
  <c r="N503" i="5"/>
  <c r="P503" i="5" s="1"/>
  <c r="M503" i="5"/>
  <c r="O503" i="5" s="1"/>
  <c r="N495" i="5"/>
  <c r="P495" i="5" s="1"/>
  <c r="M495" i="5"/>
  <c r="O495" i="5" s="1"/>
  <c r="N487" i="5"/>
  <c r="P487" i="5" s="1"/>
  <c r="M487" i="5"/>
  <c r="O487" i="5" s="1"/>
  <c r="N479" i="5"/>
  <c r="P479" i="5" s="1"/>
  <c r="M479" i="5"/>
  <c r="O479" i="5" s="1"/>
  <c r="N471" i="5"/>
  <c r="P471" i="5" s="1"/>
  <c r="M471" i="5"/>
  <c r="O471" i="5" s="1"/>
  <c r="N463" i="5"/>
  <c r="P463" i="5" s="1"/>
  <c r="M463" i="5"/>
  <c r="O463" i="5" s="1"/>
  <c r="N455" i="5"/>
  <c r="M455" i="5"/>
  <c r="O455" i="5" s="1"/>
  <c r="N447" i="5"/>
  <c r="P447" i="5" s="1"/>
  <c r="M447" i="5"/>
  <c r="O447" i="5" s="1"/>
  <c r="N439" i="5"/>
  <c r="P439" i="5" s="1"/>
  <c r="M439" i="5"/>
  <c r="O439" i="5" s="1"/>
  <c r="N431" i="5"/>
  <c r="P431" i="5" s="1"/>
  <c r="M431" i="5"/>
  <c r="O431" i="5" s="1"/>
  <c r="N423" i="5"/>
  <c r="P423" i="5" s="1"/>
  <c r="M423" i="5"/>
  <c r="O423" i="5" s="1"/>
  <c r="N415" i="5"/>
  <c r="P415" i="5" s="1"/>
  <c r="M415" i="5"/>
  <c r="O415" i="5" s="1"/>
  <c r="N407" i="5"/>
  <c r="P407" i="5" s="1"/>
  <c r="M407" i="5"/>
  <c r="O407" i="5" s="1"/>
  <c r="N399" i="5"/>
  <c r="P399" i="5" s="1"/>
  <c r="M399" i="5"/>
  <c r="O399" i="5" s="1"/>
  <c r="N391" i="5"/>
  <c r="M391" i="5"/>
  <c r="O391" i="5" s="1"/>
  <c r="N383" i="5"/>
  <c r="P383" i="5" s="1"/>
  <c r="M383" i="5"/>
  <c r="O383" i="5" s="1"/>
  <c r="N375" i="5"/>
  <c r="P375" i="5" s="1"/>
  <c r="M375" i="5"/>
  <c r="O375" i="5" s="1"/>
  <c r="N367" i="5"/>
  <c r="P367" i="5" s="1"/>
  <c r="M367" i="5"/>
  <c r="O367" i="5" s="1"/>
  <c r="N359" i="5"/>
  <c r="P359" i="5" s="1"/>
  <c r="M359" i="5"/>
  <c r="O359" i="5" s="1"/>
  <c r="N351" i="5"/>
  <c r="P351" i="5" s="1"/>
  <c r="M351" i="5"/>
  <c r="O351" i="5" s="1"/>
  <c r="N343" i="5"/>
  <c r="P343" i="5" s="1"/>
  <c r="M343" i="5"/>
  <c r="O343" i="5" s="1"/>
  <c r="N335" i="5"/>
  <c r="P335" i="5" s="1"/>
  <c r="M335" i="5"/>
  <c r="O335" i="5" s="1"/>
  <c r="N327" i="5"/>
  <c r="P327" i="5" s="1"/>
  <c r="M327" i="5"/>
  <c r="O327" i="5" s="1"/>
  <c r="N319" i="5"/>
  <c r="P319" i="5" s="1"/>
  <c r="M319" i="5"/>
  <c r="O319" i="5" s="1"/>
  <c r="N311" i="5"/>
  <c r="P311" i="5" s="1"/>
  <c r="M311" i="5"/>
  <c r="O311" i="5" s="1"/>
  <c r="N303" i="5"/>
  <c r="P303" i="5" s="1"/>
  <c r="M303" i="5"/>
  <c r="O303" i="5" s="1"/>
  <c r="N295" i="5"/>
  <c r="P295" i="5" s="1"/>
  <c r="M295" i="5"/>
  <c r="O295" i="5" s="1"/>
  <c r="N287" i="5"/>
  <c r="P287" i="5" s="1"/>
  <c r="M287" i="5"/>
  <c r="O287" i="5" s="1"/>
  <c r="N279" i="5"/>
  <c r="P279" i="5" s="1"/>
  <c r="M279" i="5"/>
  <c r="O279" i="5" s="1"/>
  <c r="N271" i="5"/>
  <c r="P271" i="5" s="1"/>
  <c r="M271" i="5"/>
  <c r="O271" i="5" s="1"/>
  <c r="N263" i="5"/>
  <c r="P263" i="5" s="1"/>
  <c r="M263" i="5"/>
  <c r="O263" i="5" s="1"/>
  <c r="N255" i="5"/>
  <c r="P255" i="5" s="1"/>
  <c r="R255" i="5" s="1"/>
  <c r="S255" i="5" s="1"/>
  <c r="M255" i="5"/>
  <c r="O255" i="5" s="1"/>
  <c r="N247" i="5"/>
  <c r="P247" i="5" s="1"/>
  <c r="M247" i="5"/>
  <c r="O247" i="5" s="1"/>
  <c r="N239" i="5"/>
  <c r="P239" i="5" s="1"/>
  <c r="M239" i="5"/>
  <c r="O239" i="5" s="1"/>
  <c r="N231" i="5"/>
  <c r="M231" i="5"/>
  <c r="O231" i="5" s="1"/>
  <c r="N223" i="5"/>
  <c r="P223" i="5" s="1"/>
  <c r="M223" i="5"/>
  <c r="O223" i="5" s="1"/>
  <c r="N215" i="5"/>
  <c r="P215" i="5" s="1"/>
  <c r="M215" i="5"/>
  <c r="O215" i="5" s="1"/>
  <c r="N207" i="5"/>
  <c r="P207" i="5" s="1"/>
  <c r="R207" i="5" s="1"/>
  <c r="S207" i="5" s="1"/>
  <c r="M207" i="5"/>
  <c r="O207" i="5" s="1"/>
  <c r="N199" i="5"/>
  <c r="P199" i="5" s="1"/>
  <c r="M199" i="5"/>
  <c r="O199" i="5" s="1"/>
  <c r="N191" i="5"/>
  <c r="P191" i="5" s="1"/>
  <c r="M191" i="5"/>
  <c r="O191" i="5" s="1"/>
  <c r="N183" i="5"/>
  <c r="P183" i="5" s="1"/>
  <c r="M183" i="5"/>
  <c r="O183" i="5" s="1"/>
  <c r="N175" i="5"/>
  <c r="P175" i="5" s="1"/>
  <c r="M175" i="5"/>
  <c r="O175" i="5" s="1"/>
  <c r="N167" i="5"/>
  <c r="M167" i="5"/>
  <c r="O167" i="5" s="1"/>
  <c r="N159" i="5"/>
  <c r="P159" i="5" s="1"/>
  <c r="M159" i="5"/>
  <c r="O159" i="5" s="1"/>
  <c r="N151" i="5"/>
  <c r="P151" i="5" s="1"/>
  <c r="M151" i="5"/>
  <c r="O151" i="5" s="1"/>
  <c r="N143" i="5"/>
  <c r="P143" i="5" s="1"/>
  <c r="M143" i="5"/>
  <c r="O143" i="5" s="1"/>
  <c r="N135" i="5"/>
  <c r="P135" i="5" s="1"/>
  <c r="M135" i="5"/>
  <c r="O135" i="5" s="1"/>
  <c r="N127" i="5"/>
  <c r="P127" i="5" s="1"/>
  <c r="M127" i="5"/>
  <c r="O127" i="5" s="1"/>
  <c r="N119" i="5"/>
  <c r="P119" i="5" s="1"/>
  <c r="M119" i="5"/>
  <c r="O119" i="5" s="1"/>
  <c r="N111" i="5"/>
  <c r="P111" i="5" s="1"/>
  <c r="M111" i="5"/>
  <c r="O111" i="5" s="1"/>
  <c r="N103" i="5"/>
  <c r="P103" i="5" s="1"/>
  <c r="M103" i="5"/>
  <c r="O103" i="5" s="1"/>
  <c r="N95" i="5"/>
  <c r="P95" i="5" s="1"/>
  <c r="M95" i="5"/>
  <c r="O95" i="5" s="1"/>
  <c r="N87" i="5"/>
  <c r="P87" i="5" s="1"/>
  <c r="M87" i="5"/>
  <c r="O87" i="5" s="1"/>
  <c r="N79" i="5"/>
  <c r="P79" i="5" s="1"/>
  <c r="R79" i="5" s="1"/>
  <c r="S79" i="5" s="1"/>
  <c r="M79" i="5"/>
  <c r="O79" i="5" s="1"/>
  <c r="N71" i="5"/>
  <c r="M71" i="5"/>
  <c r="O71" i="5" s="1"/>
  <c r="N63" i="5"/>
  <c r="P63" i="5" s="1"/>
  <c r="M63" i="5"/>
  <c r="O63" i="5" s="1"/>
  <c r="N55" i="5"/>
  <c r="P55" i="5" s="1"/>
  <c r="M55" i="5"/>
  <c r="O55" i="5" s="1"/>
  <c r="N47" i="5"/>
  <c r="P47" i="5" s="1"/>
  <c r="M47" i="5"/>
  <c r="O47" i="5" s="1"/>
  <c r="N39" i="5"/>
  <c r="M39" i="5"/>
  <c r="O39" i="5" s="1"/>
  <c r="N31" i="5"/>
  <c r="P31" i="5" s="1"/>
  <c r="M31" i="5"/>
  <c r="O31" i="5" s="1"/>
  <c r="N23" i="5"/>
  <c r="P23" i="5" s="1"/>
  <c r="M23" i="5"/>
  <c r="O23" i="5" s="1"/>
  <c r="N15" i="5"/>
  <c r="P15" i="5" s="1"/>
  <c r="M15" i="5"/>
  <c r="O15" i="5" s="1"/>
  <c r="O7" i="5"/>
  <c r="M955" i="5"/>
  <c r="O955" i="5" s="1"/>
  <c r="M947" i="5"/>
  <c r="O947" i="5" s="1"/>
  <c r="M939" i="5"/>
  <c r="O939" i="5" s="1"/>
  <c r="M931" i="5"/>
  <c r="O931" i="5" s="1"/>
  <c r="M923" i="5"/>
  <c r="O923" i="5" s="1"/>
  <c r="M915" i="5"/>
  <c r="O915" i="5" s="1"/>
  <c r="M907" i="5"/>
  <c r="O907" i="5" s="1"/>
  <c r="M899" i="5"/>
  <c r="O899" i="5" s="1"/>
  <c r="M891" i="5"/>
  <c r="O891" i="5" s="1"/>
  <c r="M883" i="5"/>
  <c r="O883" i="5" s="1"/>
  <c r="M875" i="5"/>
  <c r="O875" i="5" s="1"/>
  <c r="M867" i="5"/>
  <c r="O867" i="5" s="1"/>
  <c r="M859" i="5"/>
  <c r="O859" i="5" s="1"/>
  <c r="M851" i="5"/>
  <c r="O851" i="5" s="1"/>
  <c r="M843" i="5"/>
  <c r="O843" i="5" s="1"/>
  <c r="M835" i="5"/>
  <c r="O835" i="5" s="1"/>
  <c r="M827" i="5"/>
  <c r="O827" i="5" s="1"/>
  <c r="M819" i="5"/>
  <c r="O819" i="5" s="1"/>
  <c r="M811" i="5"/>
  <c r="O811" i="5" s="1"/>
  <c r="M803" i="5"/>
  <c r="O803" i="5" s="1"/>
  <c r="M795" i="5"/>
  <c r="O795" i="5" s="1"/>
  <c r="M787" i="5"/>
  <c r="O787" i="5" s="1"/>
  <c r="M779" i="5"/>
  <c r="O779" i="5" s="1"/>
  <c r="M771" i="5"/>
  <c r="O771" i="5" s="1"/>
  <c r="M763" i="5"/>
  <c r="O763" i="5" s="1"/>
  <c r="M755" i="5"/>
  <c r="O755" i="5" s="1"/>
  <c r="M747" i="5"/>
  <c r="O747" i="5" s="1"/>
  <c r="M739" i="5"/>
  <c r="O739" i="5" s="1"/>
  <c r="M731" i="5"/>
  <c r="O731" i="5" s="1"/>
  <c r="M723" i="5"/>
  <c r="O723" i="5" s="1"/>
  <c r="M715" i="5"/>
  <c r="O715" i="5" s="1"/>
  <c r="M707" i="5"/>
  <c r="O707" i="5" s="1"/>
  <c r="M699" i="5"/>
  <c r="O699" i="5" s="1"/>
  <c r="M691" i="5"/>
  <c r="O691" i="5" s="1"/>
  <c r="M683" i="5"/>
  <c r="O683" i="5" s="1"/>
  <c r="M675" i="5"/>
  <c r="O675" i="5" s="1"/>
  <c r="M667" i="5"/>
  <c r="O667" i="5" s="1"/>
  <c r="M659" i="5"/>
  <c r="O659" i="5" s="1"/>
  <c r="M651" i="5"/>
  <c r="O651" i="5" s="1"/>
  <c r="M643" i="5"/>
  <c r="O643" i="5" s="1"/>
  <c r="M635" i="5"/>
  <c r="O635" i="5" s="1"/>
  <c r="M627" i="5"/>
  <c r="O627" i="5" s="1"/>
  <c r="M619" i="5"/>
  <c r="O619" i="5" s="1"/>
  <c r="M611" i="5"/>
  <c r="O611" i="5" s="1"/>
  <c r="M603" i="5"/>
  <c r="O603" i="5" s="1"/>
  <c r="M595" i="5"/>
  <c r="O595" i="5" s="1"/>
  <c r="M587" i="5"/>
  <c r="O587" i="5" s="1"/>
  <c r="M579" i="5"/>
  <c r="O579" i="5" s="1"/>
  <c r="M571" i="5"/>
  <c r="O571" i="5" s="1"/>
  <c r="M563" i="5"/>
  <c r="O563" i="5" s="1"/>
  <c r="M555" i="5"/>
  <c r="O555" i="5" s="1"/>
  <c r="M547" i="5"/>
  <c r="O547" i="5" s="1"/>
  <c r="M536" i="5"/>
  <c r="O536" i="5" s="1"/>
  <c r="M524" i="1"/>
  <c r="O524" i="1" s="1"/>
  <c r="M151" i="1"/>
  <c r="O151" i="1" s="1"/>
  <c r="M510" i="1"/>
  <c r="M124" i="1"/>
  <c r="O124" i="1" s="1"/>
  <c r="I6" i="8"/>
  <c r="M499" i="1"/>
  <c r="O499" i="1" s="1"/>
  <c r="M483" i="1"/>
  <c r="O483" i="1" s="1"/>
  <c r="M709" i="1"/>
  <c r="O709" i="1" s="1"/>
  <c r="M467" i="1"/>
  <c r="M699" i="1"/>
  <c r="O699" i="1" s="1"/>
  <c r="M403" i="1"/>
  <c r="O403" i="1" s="1"/>
  <c r="M667" i="1"/>
  <c r="O667" i="1" s="1"/>
  <c r="M387" i="1"/>
  <c r="O387" i="1" s="1"/>
  <c r="M635" i="1"/>
  <c r="O635" i="1" s="1"/>
  <c r="M348" i="1"/>
  <c r="O348" i="1" s="1"/>
  <c r="I21" i="8"/>
  <c r="I20" i="8"/>
  <c r="I14" i="8"/>
  <c r="I13" i="8"/>
  <c r="I7" i="8"/>
  <c r="M176" i="1"/>
  <c r="M369" i="1"/>
  <c r="O369" i="1" s="1"/>
  <c r="M89" i="1"/>
  <c r="O89" i="1" s="1"/>
  <c r="M623" i="1"/>
  <c r="O623" i="1" s="1"/>
  <c r="O467" i="1"/>
  <c r="M304" i="1"/>
  <c r="O304" i="1" s="1"/>
  <c r="M55" i="1"/>
  <c r="O55" i="1" s="1"/>
  <c r="M588" i="1"/>
  <c r="O588" i="1" s="1"/>
  <c r="M451" i="1"/>
  <c r="O451" i="1" s="1"/>
  <c r="M252" i="1"/>
  <c r="O252" i="1" s="1"/>
  <c r="M574" i="1"/>
  <c r="O574" i="1" s="1"/>
  <c r="M435" i="1"/>
  <c r="O435" i="1" s="1"/>
  <c r="M226" i="1"/>
  <c r="O226" i="1" s="1"/>
  <c r="M563" i="1"/>
  <c r="O563" i="1" s="1"/>
  <c r="M419" i="1"/>
  <c r="O419" i="1" s="1"/>
  <c r="M201" i="1"/>
  <c r="O201" i="1" s="1"/>
  <c r="N813" i="1"/>
  <c r="M813" i="1"/>
  <c r="O813" i="1" s="1"/>
  <c r="N205" i="1"/>
  <c r="P205" i="1" s="1"/>
  <c r="M205" i="1"/>
  <c r="O205" i="1" s="1"/>
  <c r="N861" i="1"/>
  <c r="P861" i="1" s="1"/>
  <c r="M861" i="1"/>
  <c r="O861" i="1" s="1"/>
  <c r="N829" i="1"/>
  <c r="M829" i="1"/>
  <c r="O829" i="1" s="1"/>
  <c r="N797" i="1"/>
  <c r="M797" i="1"/>
  <c r="O797" i="1" s="1"/>
  <c r="N773" i="1"/>
  <c r="P773" i="1" s="1"/>
  <c r="M773" i="1"/>
  <c r="O773" i="1" s="1"/>
  <c r="N749" i="1"/>
  <c r="P749" i="1" s="1"/>
  <c r="M749" i="1"/>
  <c r="O749" i="1" s="1"/>
  <c r="N581" i="1"/>
  <c r="M581" i="1"/>
  <c r="O581" i="1" s="1"/>
  <c r="N525" i="1"/>
  <c r="M525" i="1"/>
  <c r="O525" i="1" s="1"/>
  <c r="N493" i="1"/>
  <c r="P493" i="1" s="1"/>
  <c r="M493" i="1"/>
  <c r="O493" i="1" s="1"/>
  <c r="N461" i="1"/>
  <c r="P461" i="1" s="1"/>
  <c r="M461" i="1"/>
  <c r="O461" i="1" s="1"/>
  <c r="N429" i="1"/>
  <c r="P429" i="1" s="1"/>
  <c r="M429" i="1"/>
  <c r="O429" i="1" s="1"/>
  <c r="N397" i="1"/>
  <c r="M397" i="1"/>
  <c r="O397" i="1" s="1"/>
  <c r="N357" i="1"/>
  <c r="P357" i="1" s="1"/>
  <c r="M357" i="1"/>
  <c r="O357" i="1" s="1"/>
  <c r="N325" i="1"/>
  <c r="P325" i="1" s="1"/>
  <c r="M325" i="1"/>
  <c r="O325" i="1" s="1"/>
  <c r="N301" i="1"/>
  <c r="P301" i="1" s="1"/>
  <c r="M301" i="1"/>
  <c r="O301" i="1" s="1"/>
  <c r="N277" i="1"/>
  <c r="M277" i="1"/>
  <c r="O277" i="1" s="1"/>
  <c r="N253" i="1"/>
  <c r="P253" i="1" s="1"/>
  <c r="M253" i="1"/>
  <c r="O253" i="1" s="1"/>
  <c r="N229" i="1"/>
  <c r="P229" i="1" s="1"/>
  <c r="M229" i="1"/>
  <c r="O229" i="1" s="1"/>
  <c r="N189" i="1"/>
  <c r="P189" i="1" s="1"/>
  <c r="M189" i="1"/>
  <c r="O189" i="1" s="1"/>
  <c r="N165" i="1"/>
  <c r="M165" i="1"/>
  <c r="O165" i="1" s="1"/>
  <c r="N141" i="1"/>
  <c r="P141" i="1" s="1"/>
  <c r="M141" i="1"/>
  <c r="O141" i="1" s="1"/>
  <c r="N109" i="1"/>
  <c r="P109" i="1" s="1"/>
  <c r="M109" i="1"/>
  <c r="O109" i="1" s="1"/>
  <c r="N77" i="1"/>
  <c r="P77" i="1" s="1"/>
  <c r="M77" i="1"/>
  <c r="O77" i="1" s="1"/>
  <c r="N45" i="1"/>
  <c r="M45" i="1"/>
  <c r="O45" i="1" s="1"/>
  <c r="N21" i="1"/>
  <c r="M21" i="1"/>
  <c r="O21" i="1" s="1"/>
  <c r="M831" i="1"/>
  <c r="O831" i="1" s="1"/>
  <c r="M767" i="1"/>
  <c r="O767" i="1" s="1"/>
  <c r="M613" i="1"/>
  <c r="O613" i="1" s="1"/>
  <c r="O510" i="1"/>
  <c r="M823" i="1"/>
  <c r="O823" i="1" s="1"/>
  <c r="M759" i="1"/>
  <c r="O759" i="1" s="1"/>
  <c r="M687" i="1"/>
  <c r="O687" i="1" s="1"/>
  <c r="M599" i="1"/>
  <c r="O599" i="1" s="1"/>
  <c r="O176" i="1"/>
  <c r="M815" i="1"/>
  <c r="O815" i="1" s="1"/>
  <c r="M751" i="1"/>
  <c r="O751" i="1" s="1"/>
  <c r="M677" i="1"/>
  <c r="O677" i="1" s="1"/>
  <c r="M775" i="1"/>
  <c r="O775" i="1" s="1"/>
  <c r="N845" i="1"/>
  <c r="M845" i="1"/>
  <c r="O845" i="1" s="1"/>
  <c r="N733" i="1"/>
  <c r="P733" i="1" s="1"/>
  <c r="M733" i="1"/>
  <c r="O733" i="1" s="1"/>
  <c r="N653" i="1"/>
  <c r="P653" i="1" s="1"/>
  <c r="M653" i="1"/>
  <c r="O653" i="1" s="1"/>
  <c r="N621" i="1"/>
  <c r="P621" i="1" s="1"/>
  <c r="M621" i="1"/>
  <c r="O621" i="1" s="1"/>
  <c r="N589" i="1"/>
  <c r="M589" i="1"/>
  <c r="O589" i="1" s="1"/>
  <c r="N565" i="1"/>
  <c r="P565" i="1" s="1"/>
  <c r="M565" i="1"/>
  <c r="O565" i="1" s="1"/>
  <c r="N533" i="1"/>
  <c r="M533" i="1"/>
  <c r="O533" i="1" s="1"/>
  <c r="N501" i="1"/>
  <c r="P501" i="1" s="1"/>
  <c r="M501" i="1"/>
  <c r="O501" i="1" s="1"/>
  <c r="N469" i="1"/>
  <c r="M469" i="1"/>
  <c r="O469" i="1" s="1"/>
  <c r="N437" i="1"/>
  <c r="P437" i="1" s="1"/>
  <c r="M437" i="1"/>
  <c r="O437" i="1" s="1"/>
  <c r="N405" i="1"/>
  <c r="M405" i="1"/>
  <c r="O405" i="1" s="1"/>
  <c r="N373" i="1"/>
  <c r="P373" i="1" s="1"/>
  <c r="M373" i="1"/>
  <c r="O373" i="1" s="1"/>
  <c r="N341" i="1"/>
  <c r="M341" i="1"/>
  <c r="O341" i="1" s="1"/>
  <c r="N221" i="1"/>
  <c r="P221" i="1" s="1"/>
  <c r="M221" i="1"/>
  <c r="O221" i="1" s="1"/>
  <c r="M807" i="1"/>
  <c r="O807" i="1" s="1"/>
  <c r="M743" i="1"/>
  <c r="O743" i="1" s="1"/>
  <c r="M327" i="1"/>
  <c r="O327" i="1" s="1"/>
  <c r="N4" i="1"/>
  <c r="M4" i="1"/>
  <c r="O4" i="1" s="1"/>
  <c r="M839" i="1"/>
  <c r="O839" i="1" s="1"/>
  <c r="N837" i="1"/>
  <c r="P837" i="1" s="1"/>
  <c r="M837" i="1"/>
  <c r="O837" i="1" s="1"/>
  <c r="N805" i="1"/>
  <c r="P805" i="1" s="1"/>
  <c r="M805" i="1"/>
  <c r="O805" i="1" s="1"/>
  <c r="N781" i="1"/>
  <c r="M781" i="1"/>
  <c r="O781" i="1" s="1"/>
  <c r="N757" i="1"/>
  <c r="M757" i="1"/>
  <c r="O757" i="1" s="1"/>
  <c r="N725" i="1"/>
  <c r="P725" i="1" s="1"/>
  <c r="M725" i="1"/>
  <c r="O725" i="1" s="1"/>
  <c r="N701" i="1"/>
  <c r="P701" i="1" s="1"/>
  <c r="M701" i="1"/>
  <c r="O701" i="1" s="1"/>
  <c r="N685" i="1"/>
  <c r="M685" i="1"/>
  <c r="O685" i="1" s="1"/>
  <c r="N661" i="1"/>
  <c r="P661" i="1" s="1"/>
  <c r="M661" i="1"/>
  <c r="O661" i="1" s="1"/>
  <c r="N629" i="1"/>
  <c r="P629" i="1" s="1"/>
  <c r="M629" i="1"/>
  <c r="O629" i="1" s="1"/>
  <c r="N605" i="1"/>
  <c r="M605" i="1"/>
  <c r="O605" i="1" s="1"/>
  <c r="N573" i="1"/>
  <c r="M573" i="1"/>
  <c r="O573" i="1" s="1"/>
  <c r="N541" i="1"/>
  <c r="P541" i="1" s="1"/>
  <c r="M541" i="1"/>
  <c r="O541" i="1" s="1"/>
  <c r="N509" i="1"/>
  <c r="P509" i="1" s="1"/>
  <c r="M509" i="1"/>
  <c r="O509" i="1" s="1"/>
  <c r="N477" i="1"/>
  <c r="P477" i="1" s="1"/>
  <c r="M477" i="1"/>
  <c r="O477" i="1" s="1"/>
  <c r="N445" i="1"/>
  <c r="M445" i="1"/>
  <c r="O445" i="1" s="1"/>
  <c r="N413" i="1"/>
  <c r="P413" i="1" s="1"/>
  <c r="M413" i="1"/>
  <c r="O413" i="1" s="1"/>
  <c r="N381" i="1"/>
  <c r="P381" i="1" s="1"/>
  <c r="M381" i="1"/>
  <c r="O381" i="1" s="1"/>
  <c r="N349" i="1"/>
  <c r="P349" i="1" s="1"/>
  <c r="M349" i="1"/>
  <c r="O349" i="1" s="1"/>
  <c r="N317" i="1"/>
  <c r="M317" i="1"/>
  <c r="O317" i="1" s="1"/>
  <c r="N293" i="1"/>
  <c r="P293" i="1" s="1"/>
  <c r="M293" i="1"/>
  <c r="O293" i="1" s="1"/>
  <c r="N269" i="1"/>
  <c r="P269" i="1" s="1"/>
  <c r="M269" i="1"/>
  <c r="O269" i="1" s="1"/>
  <c r="N245" i="1"/>
  <c r="M245" i="1"/>
  <c r="O245" i="1" s="1"/>
  <c r="N213" i="1"/>
  <c r="M213" i="1"/>
  <c r="O213" i="1" s="1"/>
  <c r="N173" i="1"/>
  <c r="M173" i="1"/>
  <c r="O173" i="1" s="1"/>
  <c r="N149" i="1"/>
  <c r="P149" i="1" s="1"/>
  <c r="M149" i="1"/>
  <c r="O149" i="1" s="1"/>
  <c r="N125" i="1"/>
  <c r="M125" i="1"/>
  <c r="O125" i="1" s="1"/>
  <c r="N101" i="1"/>
  <c r="M101" i="1"/>
  <c r="O101" i="1" s="1"/>
  <c r="N85" i="1"/>
  <c r="P85" i="1" s="1"/>
  <c r="M85" i="1"/>
  <c r="O85" i="1" s="1"/>
  <c r="N61" i="1"/>
  <c r="P61" i="1" s="1"/>
  <c r="M61" i="1"/>
  <c r="O61" i="1" s="1"/>
  <c r="N29" i="1"/>
  <c r="P29" i="1" s="1"/>
  <c r="M29" i="1"/>
  <c r="O29" i="1" s="1"/>
  <c r="N2" i="1"/>
  <c r="M2" i="1"/>
  <c r="O2" i="1" s="1"/>
  <c r="N857" i="1"/>
  <c r="P857" i="1" s="1"/>
  <c r="M857" i="1"/>
  <c r="O857" i="1" s="1"/>
  <c r="N841" i="1"/>
  <c r="P841" i="1" s="1"/>
  <c r="M841" i="1"/>
  <c r="O841" i="1" s="1"/>
  <c r="N825" i="1"/>
  <c r="M825" i="1"/>
  <c r="O825" i="1" s="1"/>
  <c r="N809" i="1"/>
  <c r="M809" i="1"/>
  <c r="O809" i="1" s="1"/>
  <c r="N793" i="1"/>
  <c r="P793" i="1" s="1"/>
  <c r="M793" i="1"/>
  <c r="O793" i="1" s="1"/>
  <c r="N777" i="1"/>
  <c r="P777" i="1" s="1"/>
  <c r="M777" i="1"/>
  <c r="O777" i="1" s="1"/>
  <c r="N761" i="1"/>
  <c r="P761" i="1" s="1"/>
  <c r="M761" i="1"/>
  <c r="O761" i="1" s="1"/>
  <c r="N737" i="1"/>
  <c r="M737" i="1"/>
  <c r="O737" i="1" s="1"/>
  <c r="N721" i="1"/>
  <c r="P721" i="1" s="1"/>
  <c r="M721" i="1"/>
  <c r="O721" i="1" s="1"/>
  <c r="N705" i="1"/>
  <c r="P705" i="1" s="1"/>
  <c r="M705" i="1"/>
  <c r="O705" i="1" s="1"/>
  <c r="N689" i="1"/>
  <c r="P689" i="1" s="1"/>
  <c r="M689" i="1"/>
  <c r="O689" i="1" s="1"/>
  <c r="N673" i="1"/>
  <c r="M673" i="1"/>
  <c r="O673" i="1" s="1"/>
  <c r="N657" i="1"/>
  <c r="P657" i="1" s="1"/>
  <c r="M657" i="1"/>
  <c r="O657" i="1" s="1"/>
  <c r="N641" i="1"/>
  <c r="P641" i="1" s="1"/>
  <c r="M641" i="1"/>
  <c r="O641" i="1" s="1"/>
  <c r="N625" i="1"/>
  <c r="M625" i="1"/>
  <c r="O625" i="1" s="1"/>
  <c r="N609" i="1"/>
  <c r="M609" i="1"/>
  <c r="O609" i="1" s="1"/>
  <c r="N593" i="1"/>
  <c r="M593" i="1"/>
  <c r="O593" i="1" s="1"/>
  <c r="N577" i="1"/>
  <c r="P577" i="1" s="1"/>
  <c r="M577" i="1"/>
  <c r="O577" i="1" s="1"/>
  <c r="N569" i="1"/>
  <c r="P569" i="1" s="1"/>
  <c r="M569" i="1"/>
  <c r="O569" i="1" s="1"/>
  <c r="N561" i="1"/>
  <c r="M561" i="1"/>
  <c r="O561" i="1" s="1"/>
  <c r="N545" i="1"/>
  <c r="P545" i="1" s="1"/>
  <c r="M545" i="1"/>
  <c r="O545" i="1" s="1"/>
  <c r="N537" i="1"/>
  <c r="P537" i="1" s="1"/>
  <c r="M537" i="1"/>
  <c r="O537" i="1" s="1"/>
  <c r="N529" i="1"/>
  <c r="P529" i="1" s="1"/>
  <c r="M529" i="1"/>
  <c r="O529" i="1" s="1"/>
  <c r="N521" i="1"/>
  <c r="M521" i="1"/>
  <c r="O521" i="1" s="1"/>
  <c r="N513" i="1"/>
  <c r="P513" i="1" s="1"/>
  <c r="M513" i="1"/>
  <c r="O513" i="1" s="1"/>
  <c r="N505" i="1"/>
  <c r="P505" i="1" s="1"/>
  <c r="M505" i="1"/>
  <c r="O505" i="1" s="1"/>
  <c r="N497" i="1"/>
  <c r="P497" i="1" s="1"/>
  <c r="M497" i="1"/>
  <c r="O497" i="1" s="1"/>
  <c r="N489" i="1"/>
  <c r="M489" i="1"/>
  <c r="O489" i="1" s="1"/>
  <c r="N481" i="1"/>
  <c r="P481" i="1" s="1"/>
  <c r="M481" i="1"/>
  <c r="O481" i="1" s="1"/>
  <c r="N473" i="1"/>
  <c r="P473" i="1" s="1"/>
  <c r="M473" i="1"/>
  <c r="O473" i="1" s="1"/>
  <c r="N465" i="1"/>
  <c r="P465" i="1" s="1"/>
  <c r="M465" i="1"/>
  <c r="O465" i="1" s="1"/>
  <c r="N457" i="1"/>
  <c r="M457" i="1"/>
  <c r="O457" i="1" s="1"/>
  <c r="N449" i="1"/>
  <c r="M449" i="1"/>
  <c r="O449" i="1" s="1"/>
  <c r="M863" i="1"/>
  <c r="O863" i="1" s="1"/>
  <c r="M799" i="1"/>
  <c r="O799" i="1" s="1"/>
  <c r="M735" i="1"/>
  <c r="O735" i="1" s="1"/>
  <c r="M655" i="1"/>
  <c r="O655" i="1" s="1"/>
  <c r="N853" i="1"/>
  <c r="M853" i="1"/>
  <c r="O853" i="1" s="1"/>
  <c r="N821" i="1"/>
  <c r="P821" i="1" s="1"/>
  <c r="M821" i="1"/>
  <c r="O821" i="1" s="1"/>
  <c r="N789" i="1"/>
  <c r="P789" i="1" s="1"/>
  <c r="M789" i="1"/>
  <c r="O789" i="1" s="1"/>
  <c r="N765" i="1"/>
  <c r="P765" i="1" s="1"/>
  <c r="M765" i="1"/>
  <c r="O765" i="1" s="1"/>
  <c r="N741" i="1"/>
  <c r="M741" i="1"/>
  <c r="O741" i="1" s="1"/>
  <c r="N717" i="1"/>
  <c r="P717" i="1" s="1"/>
  <c r="M717" i="1"/>
  <c r="O717" i="1" s="1"/>
  <c r="N693" i="1"/>
  <c r="P693" i="1" s="1"/>
  <c r="M693" i="1"/>
  <c r="O693" i="1" s="1"/>
  <c r="N669" i="1"/>
  <c r="P669" i="1" s="1"/>
  <c r="M669" i="1"/>
  <c r="O669" i="1" s="1"/>
  <c r="N637" i="1"/>
  <c r="M637" i="1"/>
  <c r="O637" i="1" s="1"/>
  <c r="N597" i="1"/>
  <c r="P597" i="1" s="1"/>
  <c r="M597" i="1"/>
  <c r="O597" i="1" s="1"/>
  <c r="N557" i="1"/>
  <c r="P557" i="1" s="1"/>
  <c r="M557" i="1"/>
  <c r="O557" i="1" s="1"/>
  <c r="N517" i="1"/>
  <c r="P517" i="1" s="1"/>
  <c r="M517" i="1"/>
  <c r="O517" i="1" s="1"/>
  <c r="N485" i="1"/>
  <c r="M485" i="1"/>
  <c r="O485" i="1" s="1"/>
  <c r="N453" i="1"/>
  <c r="P453" i="1" s="1"/>
  <c r="M453" i="1"/>
  <c r="O453" i="1" s="1"/>
  <c r="N421" i="1"/>
  <c r="P421" i="1" s="1"/>
  <c r="M421" i="1"/>
  <c r="O421" i="1" s="1"/>
  <c r="N389" i="1"/>
  <c r="P389" i="1" s="1"/>
  <c r="M389" i="1"/>
  <c r="O389" i="1" s="1"/>
  <c r="N365" i="1"/>
  <c r="M365" i="1"/>
  <c r="O365" i="1" s="1"/>
  <c r="N333" i="1"/>
  <c r="P333" i="1" s="1"/>
  <c r="M333" i="1"/>
  <c r="O333" i="1" s="1"/>
  <c r="N309" i="1"/>
  <c r="P309" i="1" s="1"/>
  <c r="M309" i="1"/>
  <c r="O309" i="1" s="1"/>
  <c r="N285" i="1"/>
  <c r="P285" i="1" s="1"/>
  <c r="M285" i="1"/>
  <c r="O285" i="1" s="1"/>
  <c r="N261" i="1"/>
  <c r="M261" i="1"/>
  <c r="O261" i="1" s="1"/>
  <c r="N237" i="1"/>
  <c r="P237" i="1" s="1"/>
  <c r="M237" i="1"/>
  <c r="O237" i="1" s="1"/>
  <c r="N197" i="1"/>
  <c r="P197" i="1" s="1"/>
  <c r="M197" i="1"/>
  <c r="O197" i="1" s="1"/>
  <c r="N181" i="1"/>
  <c r="P181" i="1" s="1"/>
  <c r="M181" i="1"/>
  <c r="O181" i="1" s="1"/>
  <c r="N157" i="1"/>
  <c r="M157" i="1"/>
  <c r="O157" i="1" s="1"/>
  <c r="N133" i="1"/>
  <c r="P133" i="1" s="1"/>
  <c r="M133" i="1"/>
  <c r="O133" i="1" s="1"/>
  <c r="N117" i="1"/>
  <c r="P117" i="1" s="1"/>
  <c r="M117" i="1"/>
  <c r="O117" i="1" s="1"/>
  <c r="N93" i="1"/>
  <c r="P93" i="1" s="1"/>
  <c r="M93" i="1"/>
  <c r="O93" i="1" s="1"/>
  <c r="N69" i="1"/>
  <c r="M69" i="1"/>
  <c r="O69" i="1" s="1"/>
  <c r="N53" i="1"/>
  <c r="P53" i="1" s="1"/>
  <c r="M53" i="1"/>
  <c r="O53" i="1" s="1"/>
  <c r="N37" i="1"/>
  <c r="P37" i="1" s="1"/>
  <c r="R37" i="1" s="1"/>
  <c r="S37" i="1" s="1"/>
  <c r="M37" i="1"/>
  <c r="O37" i="1" s="1"/>
  <c r="N13" i="1"/>
  <c r="P13" i="1" s="1"/>
  <c r="M13" i="1"/>
  <c r="O13" i="1" s="1"/>
  <c r="N865" i="1"/>
  <c r="M865" i="1"/>
  <c r="O865" i="1" s="1"/>
  <c r="N849" i="1"/>
  <c r="P849" i="1" s="1"/>
  <c r="M849" i="1"/>
  <c r="O849" i="1" s="1"/>
  <c r="N833" i="1"/>
  <c r="P833" i="1" s="1"/>
  <c r="M833" i="1"/>
  <c r="O833" i="1" s="1"/>
  <c r="N817" i="1"/>
  <c r="P817" i="1" s="1"/>
  <c r="M817" i="1"/>
  <c r="O817" i="1" s="1"/>
  <c r="N801" i="1"/>
  <c r="M801" i="1"/>
  <c r="O801" i="1" s="1"/>
  <c r="N785" i="1"/>
  <c r="P785" i="1" s="1"/>
  <c r="M785" i="1"/>
  <c r="O785" i="1" s="1"/>
  <c r="N769" i="1"/>
  <c r="P769" i="1" s="1"/>
  <c r="M769" i="1"/>
  <c r="O769" i="1" s="1"/>
  <c r="N753" i="1"/>
  <c r="P753" i="1" s="1"/>
  <c r="M753" i="1"/>
  <c r="O753" i="1" s="1"/>
  <c r="N745" i="1"/>
  <c r="M745" i="1"/>
  <c r="O745" i="1" s="1"/>
  <c r="N729" i="1"/>
  <c r="P729" i="1" s="1"/>
  <c r="M729" i="1"/>
  <c r="O729" i="1" s="1"/>
  <c r="N713" i="1"/>
  <c r="P713" i="1" s="1"/>
  <c r="M713" i="1"/>
  <c r="O713" i="1" s="1"/>
  <c r="N697" i="1"/>
  <c r="P697" i="1" s="1"/>
  <c r="M697" i="1"/>
  <c r="O697" i="1" s="1"/>
  <c r="N681" i="1"/>
  <c r="M681" i="1"/>
  <c r="O681" i="1" s="1"/>
  <c r="N665" i="1"/>
  <c r="P665" i="1" s="1"/>
  <c r="M665" i="1"/>
  <c r="O665" i="1" s="1"/>
  <c r="N649" i="1"/>
  <c r="P649" i="1" s="1"/>
  <c r="M649" i="1"/>
  <c r="O649" i="1" s="1"/>
  <c r="N633" i="1"/>
  <c r="P633" i="1" s="1"/>
  <c r="M633" i="1"/>
  <c r="O633" i="1" s="1"/>
  <c r="N617" i="1"/>
  <c r="M617" i="1"/>
  <c r="O617" i="1" s="1"/>
  <c r="N601" i="1"/>
  <c r="P601" i="1" s="1"/>
  <c r="M601" i="1"/>
  <c r="O601" i="1" s="1"/>
  <c r="N585" i="1"/>
  <c r="P585" i="1" s="1"/>
  <c r="M585" i="1"/>
  <c r="O585" i="1" s="1"/>
  <c r="N553" i="1"/>
  <c r="P553" i="1" s="1"/>
  <c r="M553" i="1"/>
  <c r="O553" i="1" s="1"/>
  <c r="M855" i="1"/>
  <c r="O855" i="1" s="1"/>
  <c r="M791" i="1"/>
  <c r="O791" i="1" s="1"/>
  <c r="M727" i="1"/>
  <c r="O727" i="1" s="1"/>
  <c r="M645" i="1"/>
  <c r="O645" i="1" s="1"/>
  <c r="M549" i="1"/>
  <c r="O549" i="1" s="1"/>
  <c r="M279" i="1"/>
  <c r="O279" i="1" s="1"/>
  <c r="N711" i="1"/>
  <c r="P711" i="1" s="1"/>
  <c r="M711" i="1"/>
  <c r="O711" i="1" s="1"/>
  <c r="N703" i="1"/>
  <c r="M703" i="1"/>
  <c r="O703" i="1" s="1"/>
  <c r="N695" i="1"/>
  <c r="P695" i="1" s="1"/>
  <c r="M695" i="1"/>
  <c r="O695" i="1" s="1"/>
  <c r="N679" i="1"/>
  <c r="P679" i="1" s="1"/>
  <c r="M679" i="1"/>
  <c r="O679" i="1" s="1"/>
  <c r="N671" i="1"/>
  <c r="P671" i="1" s="1"/>
  <c r="M671" i="1"/>
  <c r="O671" i="1" s="1"/>
  <c r="N663" i="1"/>
  <c r="M663" i="1"/>
  <c r="O663" i="1" s="1"/>
  <c r="N647" i="1"/>
  <c r="P647" i="1" s="1"/>
  <c r="M647" i="1"/>
  <c r="O647" i="1" s="1"/>
  <c r="N639" i="1"/>
  <c r="P639" i="1" s="1"/>
  <c r="M639" i="1"/>
  <c r="O639" i="1" s="1"/>
  <c r="N631" i="1"/>
  <c r="P631" i="1" s="1"/>
  <c r="M631" i="1"/>
  <c r="O631" i="1" s="1"/>
  <c r="N615" i="1"/>
  <c r="M615" i="1"/>
  <c r="O615" i="1" s="1"/>
  <c r="N607" i="1"/>
  <c r="P607" i="1" s="1"/>
  <c r="M607" i="1"/>
  <c r="O607" i="1" s="1"/>
  <c r="N591" i="1"/>
  <c r="P591" i="1" s="1"/>
  <c r="M591" i="1"/>
  <c r="O591" i="1" s="1"/>
  <c r="N583" i="1"/>
  <c r="P583" i="1" s="1"/>
  <c r="M583" i="1"/>
  <c r="O583" i="1" s="1"/>
  <c r="N575" i="1"/>
  <c r="M575" i="1"/>
  <c r="O575" i="1" s="1"/>
  <c r="N567" i="1"/>
  <c r="P567" i="1" s="1"/>
  <c r="M567" i="1"/>
  <c r="O567" i="1" s="1"/>
  <c r="N559" i="1"/>
  <c r="P559" i="1" s="1"/>
  <c r="M559" i="1"/>
  <c r="O559" i="1" s="1"/>
  <c r="N551" i="1"/>
  <c r="P551" i="1" s="1"/>
  <c r="M551" i="1"/>
  <c r="O551" i="1" s="1"/>
  <c r="N543" i="1"/>
  <c r="M543" i="1"/>
  <c r="O543" i="1" s="1"/>
  <c r="N527" i="1"/>
  <c r="P527" i="1" s="1"/>
  <c r="M527" i="1"/>
  <c r="O527" i="1" s="1"/>
  <c r="N519" i="1"/>
  <c r="P519" i="1" s="1"/>
  <c r="M519" i="1"/>
  <c r="O519" i="1" s="1"/>
  <c r="N511" i="1"/>
  <c r="P511" i="1" s="1"/>
  <c r="M511" i="1"/>
  <c r="O511" i="1" s="1"/>
  <c r="N503" i="1"/>
  <c r="M503" i="1"/>
  <c r="O503" i="1" s="1"/>
  <c r="N495" i="1"/>
  <c r="P495" i="1" s="1"/>
  <c r="M495" i="1"/>
  <c r="O495" i="1" s="1"/>
  <c r="N487" i="1"/>
  <c r="P487" i="1" s="1"/>
  <c r="M487" i="1"/>
  <c r="O487" i="1" s="1"/>
  <c r="N479" i="1"/>
  <c r="P479" i="1" s="1"/>
  <c r="M479" i="1"/>
  <c r="O479" i="1" s="1"/>
  <c r="N471" i="1"/>
  <c r="M471" i="1"/>
  <c r="O471" i="1" s="1"/>
  <c r="N463" i="1"/>
  <c r="P463" i="1" s="1"/>
  <c r="M463" i="1"/>
  <c r="O463" i="1" s="1"/>
  <c r="N455" i="1"/>
  <c r="P455" i="1" s="1"/>
  <c r="M455" i="1"/>
  <c r="O455" i="1" s="1"/>
  <c r="N447" i="1"/>
  <c r="P447" i="1" s="1"/>
  <c r="M447" i="1"/>
  <c r="O447" i="1" s="1"/>
  <c r="N439" i="1"/>
  <c r="M439" i="1"/>
  <c r="O439" i="1" s="1"/>
  <c r="N431" i="1"/>
  <c r="P431" i="1" s="1"/>
  <c r="M431" i="1"/>
  <c r="O431" i="1" s="1"/>
  <c r="N423" i="1"/>
  <c r="P423" i="1" s="1"/>
  <c r="M423" i="1"/>
  <c r="O423" i="1" s="1"/>
  <c r="N415" i="1"/>
  <c r="P415" i="1" s="1"/>
  <c r="M415" i="1"/>
  <c r="O415" i="1" s="1"/>
  <c r="N407" i="1"/>
  <c r="M407" i="1"/>
  <c r="O407" i="1" s="1"/>
  <c r="N399" i="1"/>
  <c r="P399" i="1" s="1"/>
  <c r="M399" i="1"/>
  <c r="O399" i="1" s="1"/>
  <c r="N391" i="1"/>
  <c r="P391" i="1" s="1"/>
  <c r="M391" i="1"/>
  <c r="O391" i="1" s="1"/>
  <c r="N383" i="1"/>
  <c r="P383" i="1" s="1"/>
  <c r="M383" i="1"/>
  <c r="O383" i="1" s="1"/>
  <c r="N375" i="1"/>
  <c r="M375" i="1"/>
  <c r="O375" i="1" s="1"/>
  <c r="N367" i="1"/>
  <c r="P367" i="1" s="1"/>
  <c r="M367" i="1"/>
  <c r="O367" i="1" s="1"/>
  <c r="N359" i="1"/>
  <c r="P359" i="1" s="1"/>
  <c r="M359" i="1"/>
  <c r="O359" i="1" s="1"/>
  <c r="N351" i="1"/>
  <c r="P351" i="1" s="1"/>
  <c r="M351" i="1"/>
  <c r="O351" i="1" s="1"/>
  <c r="N343" i="1"/>
  <c r="M343" i="1"/>
  <c r="O343" i="1" s="1"/>
  <c r="N335" i="1"/>
  <c r="P335" i="1" s="1"/>
  <c r="M335" i="1"/>
  <c r="O335" i="1" s="1"/>
  <c r="N319" i="1"/>
  <c r="P319" i="1" s="1"/>
  <c r="M319" i="1"/>
  <c r="O319" i="1" s="1"/>
  <c r="N311" i="1"/>
  <c r="P311" i="1" s="1"/>
  <c r="M311" i="1"/>
  <c r="O311" i="1" s="1"/>
  <c r="N303" i="1"/>
  <c r="M303" i="1"/>
  <c r="O303" i="1" s="1"/>
  <c r="N295" i="1"/>
  <c r="P295" i="1" s="1"/>
  <c r="M295" i="1"/>
  <c r="O295" i="1" s="1"/>
  <c r="N287" i="1"/>
  <c r="P287" i="1" s="1"/>
  <c r="M287" i="1"/>
  <c r="O287" i="1" s="1"/>
  <c r="N271" i="1"/>
  <c r="P271" i="1" s="1"/>
  <c r="M271" i="1"/>
  <c r="O271" i="1" s="1"/>
  <c r="N263" i="1"/>
  <c r="M263" i="1"/>
  <c r="O263" i="1" s="1"/>
  <c r="N255" i="1"/>
  <c r="P255" i="1" s="1"/>
  <c r="M255" i="1"/>
  <c r="O255" i="1" s="1"/>
  <c r="N247" i="1"/>
  <c r="P247" i="1" s="1"/>
  <c r="M247" i="1"/>
  <c r="O247" i="1" s="1"/>
  <c r="M847" i="1"/>
  <c r="O847" i="1" s="1"/>
  <c r="M783" i="1"/>
  <c r="O783" i="1" s="1"/>
  <c r="M719" i="1"/>
  <c r="O719" i="1" s="1"/>
  <c r="M535" i="1"/>
  <c r="O535" i="1" s="1"/>
  <c r="M8" i="1"/>
  <c r="O8" i="1" s="1"/>
  <c r="N364" i="1"/>
  <c r="P364" i="1" s="1"/>
  <c r="M364" i="1"/>
  <c r="O364" i="1" s="1"/>
  <c r="N356" i="1"/>
  <c r="P356" i="1" s="1"/>
  <c r="M356" i="1"/>
  <c r="O356" i="1" s="1"/>
  <c r="N332" i="1"/>
  <c r="P332" i="1" s="1"/>
  <c r="M332" i="1"/>
  <c r="O332" i="1" s="1"/>
  <c r="N324" i="1"/>
  <c r="P324" i="1" s="1"/>
  <c r="M324" i="1"/>
  <c r="O324" i="1" s="1"/>
  <c r="N300" i="1"/>
  <c r="P300" i="1" s="1"/>
  <c r="M300" i="1"/>
  <c r="O300" i="1" s="1"/>
  <c r="N284" i="1"/>
  <c r="M284" i="1"/>
  <c r="O284" i="1" s="1"/>
  <c r="N276" i="1"/>
  <c r="P276" i="1" s="1"/>
  <c r="R276" i="1" s="1"/>
  <c r="M276" i="1"/>
  <c r="O276" i="1" s="1"/>
  <c r="N260" i="1"/>
  <c r="P260" i="1" s="1"/>
  <c r="M260" i="1"/>
  <c r="O260" i="1" s="1"/>
  <c r="N236" i="1"/>
  <c r="P236" i="1" s="1"/>
  <c r="M236" i="1"/>
  <c r="O236" i="1" s="1"/>
  <c r="N220" i="1"/>
  <c r="M220" i="1"/>
  <c r="O220" i="1" s="1"/>
  <c r="N212" i="1"/>
  <c r="P212" i="1" s="1"/>
  <c r="M212" i="1"/>
  <c r="O212" i="1" s="1"/>
  <c r="N196" i="1"/>
  <c r="P196" i="1" s="1"/>
  <c r="M196" i="1"/>
  <c r="O196" i="1" s="1"/>
  <c r="N172" i="1"/>
  <c r="P172" i="1" s="1"/>
  <c r="M172" i="1"/>
  <c r="O172" i="1" s="1"/>
  <c r="N156" i="1"/>
  <c r="M156" i="1"/>
  <c r="O156" i="1" s="1"/>
  <c r="N148" i="1"/>
  <c r="P148" i="1" s="1"/>
  <c r="M148" i="1"/>
  <c r="O148" i="1" s="1"/>
  <c r="N132" i="1"/>
  <c r="P132" i="1" s="1"/>
  <c r="M132" i="1"/>
  <c r="O132" i="1" s="1"/>
  <c r="N108" i="1"/>
  <c r="P108" i="1" s="1"/>
  <c r="M108" i="1"/>
  <c r="O108" i="1" s="1"/>
  <c r="N92" i="1"/>
  <c r="M92" i="1"/>
  <c r="O92" i="1" s="1"/>
  <c r="N84" i="1"/>
  <c r="P84" i="1" s="1"/>
  <c r="M84" i="1"/>
  <c r="O84" i="1" s="1"/>
  <c r="N76" i="1"/>
  <c r="M76" i="1"/>
  <c r="O76" i="1" s="1"/>
  <c r="N68" i="1"/>
  <c r="M68" i="1"/>
  <c r="O68" i="1" s="1"/>
  <c r="N60" i="1"/>
  <c r="P60" i="1" s="1"/>
  <c r="M60" i="1"/>
  <c r="O60" i="1" s="1"/>
  <c r="N52" i="1"/>
  <c r="P52" i="1" s="1"/>
  <c r="M52" i="1"/>
  <c r="O52" i="1" s="1"/>
  <c r="N44" i="1"/>
  <c r="P44" i="1" s="1"/>
  <c r="M44" i="1"/>
  <c r="O44" i="1" s="1"/>
  <c r="N36" i="1"/>
  <c r="P36" i="1" s="1"/>
  <c r="M36" i="1"/>
  <c r="O36" i="1" s="1"/>
  <c r="N28" i="1"/>
  <c r="P28" i="1" s="1"/>
  <c r="M28" i="1"/>
  <c r="O28" i="1" s="1"/>
  <c r="N20" i="1"/>
  <c r="P20" i="1" s="1"/>
  <c r="M20" i="1"/>
  <c r="O20" i="1" s="1"/>
  <c r="N12" i="1"/>
  <c r="P12" i="1" s="1"/>
  <c r="M12" i="1"/>
  <c r="O12" i="1" s="1"/>
  <c r="M862" i="1"/>
  <c r="O862" i="1" s="1"/>
  <c r="M854" i="1"/>
  <c r="O854" i="1" s="1"/>
  <c r="M846" i="1"/>
  <c r="O846" i="1" s="1"/>
  <c r="M838" i="1"/>
  <c r="O838" i="1" s="1"/>
  <c r="M830" i="1"/>
  <c r="O830" i="1" s="1"/>
  <c r="M822" i="1"/>
  <c r="O822" i="1" s="1"/>
  <c r="M814" i="1"/>
  <c r="O814" i="1" s="1"/>
  <c r="M806" i="1"/>
  <c r="O806" i="1" s="1"/>
  <c r="M798" i="1"/>
  <c r="O798" i="1" s="1"/>
  <c r="M790" i="1"/>
  <c r="O790" i="1" s="1"/>
  <c r="M782" i="1"/>
  <c r="O782" i="1" s="1"/>
  <c r="M774" i="1"/>
  <c r="O774" i="1" s="1"/>
  <c r="M766" i="1"/>
  <c r="O766" i="1" s="1"/>
  <c r="M758" i="1"/>
  <c r="O758" i="1" s="1"/>
  <c r="M750" i="1"/>
  <c r="O750" i="1" s="1"/>
  <c r="M742" i="1"/>
  <c r="O742" i="1" s="1"/>
  <c r="M734" i="1"/>
  <c r="O734" i="1" s="1"/>
  <c r="M726" i="1"/>
  <c r="O726" i="1" s="1"/>
  <c r="M718" i="1"/>
  <c r="O718" i="1" s="1"/>
  <c r="M708" i="1"/>
  <c r="O708" i="1" s="1"/>
  <c r="M696" i="1"/>
  <c r="O696" i="1" s="1"/>
  <c r="M686" i="1"/>
  <c r="O686" i="1" s="1"/>
  <c r="M676" i="1"/>
  <c r="O676" i="1" s="1"/>
  <c r="M664" i="1"/>
  <c r="O664" i="1" s="1"/>
  <c r="M654" i="1"/>
  <c r="O654" i="1" s="1"/>
  <c r="M644" i="1"/>
  <c r="O644" i="1" s="1"/>
  <c r="M632" i="1"/>
  <c r="O632" i="1" s="1"/>
  <c r="M622" i="1"/>
  <c r="O622" i="1" s="1"/>
  <c r="M612" i="1"/>
  <c r="O612" i="1" s="1"/>
  <c r="M598" i="1"/>
  <c r="O598" i="1" s="1"/>
  <c r="M587" i="1"/>
  <c r="O587" i="1" s="1"/>
  <c r="M548" i="1"/>
  <c r="O548" i="1" s="1"/>
  <c r="M534" i="1"/>
  <c r="O534" i="1" s="1"/>
  <c r="M523" i="1"/>
  <c r="O523" i="1" s="1"/>
  <c r="M494" i="1"/>
  <c r="O494" i="1" s="1"/>
  <c r="M478" i="1"/>
  <c r="O478" i="1" s="1"/>
  <c r="M462" i="1"/>
  <c r="O462" i="1" s="1"/>
  <c r="M446" i="1"/>
  <c r="O446" i="1" s="1"/>
  <c r="M430" i="1"/>
  <c r="O430" i="1" s="1"/>
  <c r="M414" i="1"/>
  <c r="O414" i="1" s="1"/>
  <c r="M398" i="1"/>
  <c r="O398" i="1" s="1"/>
  <c r="M382" i="1"/>
  <c r="O382" i="1" s="1"/>
  <c r="M362" i="1"/>
  <c r="O362" i="1" s="1"/>
  <c r="M320" i="1"/>
  <c r="O320" i="1" s="1"/>
  <c r="M296" i="1"/>
  <c r="O296" i="1" s="1"/>
  <c r="M244" i="1"/>
  <c r="O244" i="1" s="1"/>
  <c r="M218" i="1"/>
  <c r="O218" i="1" s="1"/>
  <c r="M193" i="1"/>
  <c r="O193" i="1" s="1"/>
  <c r="M168" i="1"/>
  <c r="O168" i="1" s="1"/>
  <c r="M143" i="1"/>
  <c r="O143" i="1" s="1"/>
  <c r="M116" i="1"/>
  <c r="O116" i="1" s="1"/>
  <c r="M88" i="1"/>
  <c r="O88" i="1" s="1"/>
  <c r="M41" i="1"/>
  <c r="O41" i="1" s="1"/>
  <c r="M7" i="1"/>
  <c r="O7" i="1" s="1"/>
  <c r="N6" i="1"/>
  <c r="P6" i="1" s="1"/>
  <c r="M6" i="1"/>
  <c r="O6" i="1" s="1"/>
  <c r="N371" i="1"/>
  <c r="P371" i="1" s="1"/>
  <c r="M371" i="1"/>
  <c r="O371" i="1" s="1"/>
  <c r="N363" i="1"/>
  <c r="P363" i="1" s="1"/>
  <c r="M363" i="1"/>
  <c r="O363" i="1" s="1"/>
  <c r="N355" i="1"/>
  <c r="M355" i="1"/>
  <c r="O355" i="1" s="1"/>
  <c r="N347" i="1"/>
  <c r="P347" i="1" s="1"/>
  <c r="M347" i="1"/>
  <c r="O347" i="1" s="1"/>
  <c r="N339" i="1"/>
  <c r="P339" i="1" s="1"/>
  <c r="M339" i="1"/>
  <c r="O339" i="1" s="1"/>
  <c r="N331" i="1"/>
  <c r="P331" i="1" s="1"/>
  <c r="M331" i="1"/>
  <c r="O331" i="1" s="1"/>
  <c r="N323" i="1"/>
  <c r="P323" i="1" s="1"/>
  <c r="M323" i="1"/>
  <c r="O323" i="1" s="1"/>
  <c r="N315" i="1"/>
  <c r="P315" i="1" s="1"/>
  <c r="M315" i="1"/>
  <c r="O315" i="1" s="1"/>
  <c r="N307" i="1"/>
  <c r="P307" i="1" s="1"/>
  <c r="M307" i="1"/>
  <c r="O307" i="1" s="1"/>
  <c r="N299" i="1"/>
  <c r="M299" i="1"/>
  <c r="O299" i="1" s="1"/>
  <c r="N291" i="1"/>
  <c r="P291" i="1" s="1"/>
  <c r="M291" i="1"/>
  <c r="O291" i="1" s="1"/>
  <c r="N283" i="1"/>
  <c r="M283" i="1"/>
  <c r="O283" i="1" s="1"/>
  <c r="N275" i="1"/>
  <c r="P275" i="1" s="1"/>
  <c r="M275" i="1"/>
  <c r="O275" i="1" s="1"/>
  <c r="N267" i="1"/>
  <c r="M267" i="1"/>
  <c r="O267" i="1" s="1"/>
  <c r="N259" i="1"/>
  <c r="P259" i="1" s="1"/>
  <c r="M259" i="1"/>
  <c r="O259" i="1" s="1"/>
  <c r="N251" i="1"/>
  <c r="P251" i="1" s="1"/>
  <c r="M251" i="1"/>
  <c r="O251" i="1" s="1"/>
  <c r="N243" i="1"/>
  <c r="P243" i="1" s="1"/>
  <c r="M243" i="1"/>
  <c r="O243" i="1" s="1"/>
  <c r="N235" i="1"/>
  <c r="P235" i="1" s="1"/>
  <c r="M235" i="1"/>
  <c r="O235" i="1" s="1"/>
  <c r="N227" i="1"/>
  <c r="P227" i="1" s="1"/>
  <c r="M227" i="1"/>
  <c r="O227" i="1" s="1"/>
  <c r="N219" i="1"/>
  <c r="P219" i="1" s="1"/>
  <c r="M219" i="1"/>
  <c r="O219" i="1" s="1"/>
  <c r="N211" i="1"/>
  <c r="P211" i="1" s="1"/>
  <c r="M211" i="1"/>
  <c r="O211" i="1" s="1"/>
  <c r="N203" i="1"/>
  <c r="P203" i="1" s="1"/>
  <c r="M203" i="1"/>
  <c r="O203" i="1" s="1"/>
  <c r="N195" i="1"/>
  <c r="P195" i="1" s="1"/>
  <c r="M195" i="1"/>
  <c r="O195" i="1" s="1"/>
  <c r="N187" i="1"/>
  <c r="P187" i="1" s="1"/>
  <c r="M187" i="1"/>
  <c r="O187" i="1" s="1"/>
  <c r="N179" i="1"/>
  <c r="P179" i="1" s="1"/>
  <c r="M179" i="1"/>
  <c r="O179" i="1" s="1"/>
  <c r="N171" i="1"/>
  <c r="M171" i="1"/>
  <c r="O171" i="1" s="1"/>
  <c r="N163" i="1"/>
  <c r="P163" i="1" s="1"/>
  <c r="M163" i="1"/>
  <c r="O163" i="1" s="1"/>
  <c r="N155" i="1"/>
  <c r="P155" i="1" s="1"/>
  <c r="M155" i="1"/>
  <c r="O155" i="1" s="1"/>
  <c r="N147" i="1"/>
  <c r="P147" i="1" s="1"/>
  <c r="M147" i="1"/>
  <c r="O147" i="1" s="1"/>
  <c r="N139" i="1"/>
  <c r="P139" i="1" s="1"/>
  <c r="M139" i="1"/>
  <c r="O139" i="1" s="1"/>
  <c r="N131" i="1"/>
  <c r="M131" i="1"/>
  <c r="O131" i="1" s="1"/>
  <c r="N123" i="1"/>
  <c r="P123" i="1" s="1"/>
  <c r="M123" i="1"/>
  <c r="O123" i="1" s="1"/>
  <c r="N115" i="1"/>
  <c r="P115" i="1" s="1"/>
  <c r="M115" i="1"/>
  <c r="O115" i="1" s="1"/>
  <c r="N107" i="1"/>
  <c r="P107" i="1" s="1"/>
  <c r="M107" i="1"/>
  <c r="O107" i="1" s="1"/>
  <c r="N99" i="1"/>
  <c r="M99" i="1"/>
  <c r="O99" i="1" s="1"/>
  <c r="N91" i="1"/>
  <c r="P91" i="1" s="1"/>
  <c r="M91" i="1"/>
  <c r="O91" i="1" s="1"/>
  <c r="N83" i="1"/>
  <c r="P83" i="1" s="1"/>
  <c r="M83" i="1"/>
  <c r="O83" i="1" s="1"/>
  <c r="N75" i="1"/>
  <c r="P75" i="1" s="1"/>
  <c r="M75" i="1"/>
  <c r="O75" i="1" s="1"/>
  <c r="N67" i="1"/>
  <c r="P67" i="1" s="1"/>
  <c r="M67" i="1"/>
  <c r="O67" i="1" s="1"/>
  <c r="N59" i="1"/>
  <c r="M59" i="1"/>
  <c r="O59" i="1" s="1"/>
  <c r="N51" i="1"/>
  <c r="P51" i="1" s="1"/>
  <c r="M51" i="1"/>
  <c r="O51" i="1" s="1"/>
  <c r="N43" i="1"/>
  <c r="M43" i="1"/>
  <c r="O43" i="1" s="1"/>
  <c r="N35" i="1"/>
  <c r="P35" i="1" s="1"/>
  <c r="M35" i="1"/>
  <c r="O35" i="1" s="1"/>
  <c r="N27" i="1"/>
  <c r="P27" i="1" s="1"/>
  <c r="M27" i="1"/>
  <c r="O27" i="1" s="1"/>
  <c r="N19" i="1"/>
  <c r="P19" i="1" s="1"/>
  <c r="M19" i="1"/>
  <c r="O19" i="1" s="1"/>
  <c r="N11" i="1"/>
  <c r="M11" i="1"/>
  <c r="O11" i="1" s="1"/>
  <c r="M707" i="1"/>
  <c r="O707" i="1" s="1"/>
  <c r="M675" i="1"/>
  <c r="O675" i="1" s="1"/>
  <c r="M643" i="1"/>
  <c r="O643" i="1" s="1"/>
  <c r="M611" i="1"/>
  <c r="O611" i="1" s="1"/>
  <c r="M572" i="1"/>
  <c r="O572" i="1" s="1"/>
  <c r="M558" i="1"/>
  <c r="O558" i="1" s="1"/>
  <c r="M547" i="1"/>
  <c r="O547" i="1" s="1"/>
  <c r="M508" i="1"/>
  <c r="O508" i="1" s="1"/>
  <c r="M361" i="1"/>
  <c r="O361" i="1" s="1"/>
  <c r="M340" i="1"/>
  <c r="O340" i="1" s="1"/>
  <c r="M268" i="1"/>
  <c r="O268" i="1" s="1"/>
  <c r="M242" i="1"/>
  <c r="O242" i="1" s="1"/>
  <c r="M217" i="1"/>
  <c r="O217" i="1" s="1"/>
  <c r="M192" i="1"/>
  <c r="O192" i="1" s="1"/>
  <c r="M167" i="1"/>
  <c r="O167" i="1" s="1"/>
  <c r="M140" i="1"/>
  <c r="O140" i="1" s="1"/>
  <c r="M114" i="1"/>
  <c r="O114" i="1" s="1"/>
  <c r="M87" i="1"/>
  <c r="O87" i="1" s="1"/>
  <c r="M40" i="1"/>
  <c r="O40" i="1" s="1"/>
  <c r="N714" i="1"/>
  <c r="P714" i="1" s="1"/>
  <c r="M714" i="1"/>
  <c r="O714" i="1" s="1"/>
  <c r="N706" i="1"/>
  <c r="P706" i="1" s="1"/>
  <c r="M706" i="1"/>
  <c r="O706" i="1" s="1"/>
  <c r="N698" i="1"/>
  <c r="P698" i="1" s="1"/>
  <c r="M698" i="1"/>
  <c r="O698" i="1" s="1"/>
  <c r="N690" i="1"/>
  <c r="M690" i="1"/>
  <c r="O690" i="1" s="1"/>
  <c r="N682" i="1"/>
  <c r="P682" i="1" s="1"/>
  <c r="M682" i="1"/>
  <c r="O682" i="1" s="1"/>
  <c r="N674" i="1"/>
  <c r="P674" i="1" s="1"/>
  <c r="M674" i="1"/>
  <c r="O674" i="1" s="1"/>
  <c r="N666" i="1"/>
  <c r="P666" i="1" s="1"/>
  <c r="M666" i="1"/>
  <c r="O666" i="1" s="1"/>
  <c r="N658" i="1"/>
  <c r="M658" i="1"/>
  <c r="O658" i="1" s="1"/>
  <c r="N650" i="1"/>
  <c r="P650" i="1" s="1"/>
  <c r="M650" i="1"/>
  <c r="O650" i="1" s="1"/>
  <c r="N642" i="1"/>
  <c r="P642" i="1" s="1"/>
  <c r="M642" i="1"/>
  <c r="O642" i="1" s="1"/>
  <c r="N634" i="1"/>
  <c r="P634" i="1" s="1"/>
  <c r="M634" i="1"/>
  <c r="O634" i="1" s="1"/>
  <c r="N626" i="1"/>
  <c r="M626" i="1"/>
  <c r="O626" i="1" s="1"/>
  <c r="N618" i="1"/>
  <c r="P618" i="1" s="1"/>
  <c r="M618" i="1"/>
  <c r="O618" i="1" s="1"/>
  <c r="N610" i="1"/>
  <c r="M610" i="1"/>
  <c r="O610" i="1" s="1"/>
  <c r="N602" i="1"/>
  <c r="P602" i="1" s="1"/>
  <c r="M602" i="1"/>
  <c r="O602" i="1" s="1"/>
  <c r="N594" i="1"/>
  <c r="M594" i="1"/>
  <c r="O594" i="1" s="1"/>
  <c r="N586" i="1"/>
  <c r="P586" i="1" s="1"/>
  <c r="M586" i="1"/>
  <c r="O586" i="1" s="1"/>
  <c r="N578" i="1"/>
  <c r="P578" i="1" s="1"/>
  <c r="M578" i="1"/>
  <c r="O578" i="1" s="1"/>
  <c r="N570" i="1"/>
  <c r="P570" i="1" s="1"/>
  <c r="M570" i="1"/>
  <c r="O570" i="1" s="1"/>
  <c r="N562" i="1"/>
  <c r="M562" i="1"/>
  <c r="O562" i="1" s="1"/>
  <c r="N554" i="1"/>
  <c r="P554" i="1" s="1"/>
  <c r="M554" i="1"/>
  <c r="O554" i="1" s="1"/>
  <c r="N546" i="1"/>
  <c r="P546" i="1" s="1"/>
  <c r="M546" i="1"/>
  <c r="O546" i="1" s="1"/>
  <c r="N538" i="1"/>
  <c r="P538" i="1" s="1"/>
  <c r="M538" i="1"/>
  <c r="O538" i="1" s="1"/>
  <c r="N530" i="1"/>
  <c r="M530" i="1"/>
  <c r="O530" i="1" s="1"/>
  <c r="N522" i="1"/>
  <c r="P522" i="1" s="1"/>
  <c r="M522" i="1"/>
  <c r="O522" i="1" s="1"/>
  <c r="N514" i="1"/>
  <c r="P514" i="1" s="1"/>
  <c r="M514" i="1"/>
  <c r="O514" i="1" s="1"/>
  <c r="N506" i="1"/>
  <c r="P506" i="1" s="1"/>
  <c r="M506" i="1"/>
  <c r="O506" i="1" s="1"/>
  <c r="N498" i="1"/>
  <c r="M498" i="1"/>
  <c r="O498" i="1" s="1"/>
  <c r="N490" i="1"/>
  <c r="P490" i="1" s="1"/>
  <c r="M490" i="1"/>
  <c r="O490" i="1" s="1"/>
  <c r="N482" i="1"/>
  <c r="P482" i="1" s="1"/>
  <c r="M482" i="1"/>
  <c r="O482" i="1" s="1"/>
  <c r="N474" i="1"/>
  <c r="P474" i="1" s="1"/>
  <c r="M474" i="1"/>
  <c r="O474" i="1" s="1"/>
  <c r="N466" i="1"/>
  <c r="M466" i="1"/>
  <c r="O466" i="1" s="1"/>
  <c r="N458" i="1"/>
  <c r="P458" i="1" s="1"/>
  <c r="M458" i="1"/>
  <c r="O458" i="1" s="1"/>
  <c r="N450" i="1"/>
  <c r="P450" i="1" s="1"/>
  <c r="M450" i="1"/>
  <c r="O450" i="1" s="1"/>
  <c r="N442" i="1"/>
  <c r="P442" i="1" s="1"/>
  <c r="M442" i="1"/>
  <c r="O442" i="1" s="1"/>
  <c r="N434" i="1"/>
  <c r="M434" i="1"/>
  <c r="O434" i="1" s="1"/>
  <c r="N426" i="1"/>
  <c r="P426" i="1" s="1"/>
  <c r="M426" i="1"/>
  <c r="O426" i="1" s="1"/>
  <c r="N418" i="1"/>
  <c r="P418" i="1" s="1"/>
  <c r="M418" i="1"/>
  <c r="O418" i="1" s="1"/>
  <c r="N410" i="1"/>
  <c r="P410" i="1" s="1"/>
  <c r="M410" i="1"/>
  <c r="O410" i="1" s="1"/>
  <c r="N402" i="1"/>
  <c r="M402" i="1"/>
  <c r="O402" i="1" s="1"/>
  <c r="N394" i="1"/>
  <c r="P394" i="1" s="1"/>
  <c r="M394" i="1"/>
  <c r="O394" i="1" s="1"/>
  <c r="N386" i="1"/>
  <c r="P386" i="1" s="1"/>
  <c r="M386" i="1"/>
  <c r="O386" i="1" s="1"/>
  <c r="N378" i="1"/>
  <c r="P378" i="1" s="1"/>
  <c r="M378" i="1"/>
  <c r="O378" i="1" s="1"/>
  <c r="N354" i="1"/>
  <c r="M354" i="1"/>
  <c r="O354" i="1" s="1"/>
  <c r="N346" i="1"/>
  <c r="P346" i="1" s="1"/>
  <c r="M346" i="1"/>
  <c r="O346" i="1" s="1"/>
  <c r="N322" i="1"/>
  <c r="P322" i="1" s="1"/>
  <c r="M322" i="1"/>
  <c r="O322" i="1" s="1"/>
  <c r="N314" i="1"/>
  <c r="P314" i="1" s="1"/>
  <c r="M314" i="1"/>
  <c r="O314" i="1" s="1"/>
  <c r="N298" i="1"/>
  <c r="M298" i="1"/>
  <c r="O298" i="1" s="1"/>
  <c r="N274" i="1"/>
  <c r="P274" i="1" s="1"/>
  <c r="M274" i="1"/>
  <c r="O274" i="1" s="1"/>
  <c r="N258" i="1"/>
  <c r="P258" i="1" s="1"/>
  <c r="M258" i="1"/>
  <c r="O258" i="1" s="1"/>
  <c r="N250" i="1"/>
  <c r="P250" i="1" s="1"/>
  <c r="M250" i="1"/>
  <c r="O250" i="1" s="1"/>
  <c r="N234" i="1"/>
  <c r="M234" i="1"/>
  <c r="O234" i="1" s="1"/>
  <c r="N210" i="1"/>
  <c r="P210" i="1" s="1"/>
  <c r="M210" i="1"/>
  <c r="O210" i="1" s="1"/>
  <c r="N194" i="1"/>
  <c r="P194" i="1" s="1"/>
  <c r="M194" i="1"/>
  <c r="O194" i="1" s="1"/>
  <c r="N186" i="1"/>
  <c r="P186" i="1" s="1"/>
  <c r="M186" i="1"/>
  <c r="O186" i="1" s="1"/>
  <c r="N170" i="1"/>
  <c r="M170" i="1"/>
  <c r="O170" i="1" s="1"/>
  <c r="N146" i="1"/>
  <c r="P146" i="1" s="1"/>
  <c r="M146" i="1"/>
  <c r="O146" i="1" s="1"/>
  <c r="N130" i="1"/>
  <c r="P130" i="1" s="1"/>
  <c r="M130" i="1"/>
  <c r="O130" i="1" s="1"/>
  <c r="N122" i="1"/>
  <c r="P122" i="1" s="1"/>
  <c r="M122" i="1"/>
  <c r="O122" i="1" s="1"/>
  <c r="N106" i="1"/>
  <c r="M106" i="1"/>
  <c r="O106" i="1" s="1"/>
  <c r="N98" i="1"/>
  <c r="P98" i="1" s="1"/>
  <c r="M98" i="1"/>
  <c r="O98" i="1" s="1"/>
  <c r="N90" i="1"/>
  <c r="P90" i="1" s="1"/>
  <c r="M90" i="1"/>
  <c r="O90" i="1" s="1"/>
  <c r="N82" i="1"/>
  <c r="P82" i="1" s="1"/>
  <c r="M82" i="1"/>
  <c r="O82" i="1" s="1"/>
  <c r="N74" i="1"/>
  <c r="M74" i="1"/>
  <c r="O74" i="1" s="1"/>
  <c r="N66" i="1"/>
  <c r="P66" i="1" s="1"/>
  <c r="M66" i="1"/>
  <c r="O66" i="1" s="1"/>
  <c r="N58" i="1"/>
  <c r="P58" i="1" s="1"/>
  <c r="M58" i="1"/>
  <c r="O58" i="1" s="1"/>
  <c r="N50" i="1"/>
  <c r="P50" i="1" s="1"/>
  <c r="M50" i="1"/>
  <c r="O50" i="1" s="1"/>
  <c r="N42" i="1"/>
  <c r="M42" i="1"/>
  <c r="O42" i="1" s="1"/>
  <c r="N34" i="1"/>
  <c r="P34" i="1" s="1"/>
  <c r="M34" i="1"/>
  <c r="O34" i="1" s="1"/>
  <c r="N26" i="1"/>
  <c r="M26" i="1"/>
  <c r="O26" i="1" s="1"/>
  <c r="N18" i="1"/>
  <c r="P18" i="1" s="1"/>
  <c r="M18" i="1"/>
  <c r="O18" i="1" s="1"/>
  <c r="N10" i="1"/>
  <c r="M10" i="1"/>
  <c r="O10" i="1" s="1"/>
  <c r="M860" i="1"/>
  <c r="O860" i="1" s="1"/>
  <c r="M852" i="1"/>
  <c r="O852" i="1" s="1"/>
  <c r="M844" i="1"/>
  <c r="O844" i="1" s="1"/>
  <c r="M836" i="1"/>
  <c r="O836" i="1" s="1"/>
  <c r="M828" i="1"/>
  <c r="O828" i="1" s="1"/>
  <c r="M820" i="1"/>
  <c r="O820" i="1" s="1"/>
  <c r="M812" i="1"/>
  <c r="O812" i="1" s="1"/>
  <c r="M804" i="1"/>
  <c r="O804" i="1" s="1"/>
  <c r="M796" i="1"/>
  <c r="O796" i="1" s="1"/>
  <c r="M788" i="1"/>
  <c r="O788" i="1" s="1"/>
  <c r="M780" i="1"/>
  <c r="O780" i="1" s="1"/>
  <c r="M772" i="1"/>
  <c r="O772" i="1" s="1"/>
  <c r="M764" i="1"/>
  <c r="O764" i="1" s="1"/>
  <c r="M756" i="1"/>
  <c r="O756" i="1" s="1"/>
  <c r="M748" i="1"/>
  <c r="O748" i="1" s="1"/>
  <c r="M740" i="1"/>
  <c r="O740" i="1" s="1"/>
  <c r="M732" i="1"/>
  <c r="O732" i="1" s="1"/>
  <c r="M724" i="1"/>
  <c r="O724" i="1" s="1"/>
  <c r="M716" i="1"/>
  <c r="O716" i="1" s="1"/>
  <c r="M704" i="1"/>
  <c r="O704" i="1" s="1"/>
  <c r="M694" i="1"/>
  <c r="O694" i="1" s="1"/>
  <c r="M684" i="1"/>
  <c r="O684" i="1" s="1"/>
  <c r="M672" i="1"/>
  <c r="O672" i="1" s="1"/>
  <c r="M662" i="1"/>
  <c r="O662" i="1" s="1"/>
  <c r="M652" i="1"/>
  <c r="O652" i="1" s="1"/>
  <c r="M640" i="1"/>
  <c r="O640" i="1" s="1"/>
  <c r="M630" i="1"/>
  <c r="O630" i="1" s="1"/>
  <c r="M620" i="1"/>
  <c r="O620" i="1" s="1"/>
  <c r="M596" i="1"/>
  <c r="O596" i="1" s="1"/>
  <c r="M582" i="1"/>
  <c r="O582" i="1" s="1"/>
  <c r="M571" i="1"/>
  <c r="O571" i="1" s="1"/>
  <c r="M532" i="1"/>
  <c r="O532" i="1" s="1"/>
  <c r="M518" i="1"/>
  <c r="O518" i="1" s="1"/>
  <c r="M507" i="1"/>
  <c r="O507" i="1" s="1"/>
  <c r="M492" i="1"/>
  <c r="O492" i="1" s="1"/>
  <c r="M476" i="1"/>
  <c r="O476" i="1" s="1"/>
  <c r="M460" i="1"/>
  <c r="O460" i="1" s="1"/>
  <c r="M444" i="1"/>
  <c r="O444" i="1" s="1"/>
  <c r="M428" i="1"/>
  <c r="O428" i="1" s="1"/>
  <c r="M412" i="1"/>
  <c r="O412" i="1" s="1"/>
  <c r="M396" i="1"/>
  <c r="O396" i="1" s="1"/>
  <c r="M380" i="1"/>
  <c r="O380" i="1" s="1"/>
  <c r="M360" i="1"/>
  <c r="O360" i="1" s="1"/>
  <c r="M338" i="1"/>
  <c r="O338" i="1" s="1"/>
  <c r="M292" i="1"/>
  <c r="O292" i="1" s="1"/>
  <c r="M266" i="1"/>
  <c r="O266" i="1" s="1"/>
  <c r="M241" i="1"/>
  <c r="O241" i="1" s="1"/>
  <c r="M216" i="1"/>
  <c r="O216" i="1" s="1"/>
  <c r="M191" i="1"/>
  <c r="O191" i="1" s="1"/>
  <c r="M164" i="1"/>
  <c r="O164" i="1" s="1"/>
  <c r="M138" i="1"/>
  <c r="O138" i="1" s="1"/>
  <c r="M113" i="1"/>
  <c r="O113" i="1" s="1"/>
  <c r="M73" i="1"/>
  <c r="O73" i="1" s="1"/>
  <c r="M39" i="1"/>
  <c r="O39" i="1" s="1"/>
  <c r="N441" i="1"/>
  <c r="M441" i="1"/>
  <c r="O441" i="1" s="1"/>
  <c r="N433" i="1"/>
  <c r="P433" i="1" s="1"/>
  <c r="M433" i="1"/>
  <c r="O433" i="1" s="1"/>
  <c r="N425" i="1"/>
  <c r="P425" i="1" s="1"/>
  <c r="M425" i="1"/>
  <c r="O425" i="1" s="1"/>
  <c r="N417" i="1"/>
  <c r="P417" i="1" s="1"/>
  <c r="M417" i="1"/>
  <c r="O417" i="1" s="1"/>
  <c r="N409" i="1"/>
  <c r="M409" i="1"/>
  <c r="O409" i="1" s="1"/>
  <c r="N401" i="1"/>
  <c r="P401" i="1" s="1"/>
  <c r="M401" i="1"/>
  <c r="O401" i="1" s="1"/>
  <c r="N393" i="1"/>
  <c r="P393" i="1" s="1"/>
  <c r="M393" i="1"/>
  <c r="O393" i="1" s="1"/>
  <c r="N385" i="1"/>
  <c r="P385" i="1" s="1"/>
  <c r="M385" i="1"/>
  <c r="O385" i="1" s="1"/>
  <c r="N377" i="1"/>
  <c r="M377" i="1"/>
  <c r="O377" i="1" s="1"/>
  <c r="N353" i="1"/>
  <c r="P353" i="1" s="1"/>
  <c r="M353" i="1"/>
  <c r="O353" i="1" s="1"/>
  <c r="N345" i="1"/>
  <c r="P345" i="1" s="1"/>
  <c r="M345" i="1"/>
  <c r="O345" i="1" s="1"/>
  <c r="N321" i="1"/>
  <c r="P321" i="1" s="1"/>
  <c r="M321" i="1"/>
  <c r="O321" i="1" s="1"/>
  <c r="N313" i="1"/>
  <c r="M313" i="1"/>
  <c r="O313" i="1" s="1"/>
  <c r="N297" i="1"/>
  <c r="P297" i="1" s="1"/>
  <c r="M297" i="1"/>
  <c r="O297" i="1" s="1"/>
  <c r="N289" i="1"/>
  <c r="P289" i="1" s="1"/>
  <c r="M289" i="1"/>
  <c r="O289" i="1" s="1"/>
  <c r="N273" i="1"/>
  <c r="P273" i="1" s="1"/>
  <c r="M273" i="1"/>
  <c r="O273" i="1" s="1"/>
  <c r="N249" i="1"/>
  <c r="M249" i="1"/>
  <c r="O249" i="1" s="1"/>
  <c r="N233" i="1"/>
  <c r="P233" i="1" s="1"/>
  <c r="M233" i="1"/>
  <c r="O233" i="1" s="1"/>
  <c r="N225" i="1"/>
  <c r="P225" i="1" s="1"/>
  <c r="M225" i="1"/>
  <c r="O225" i="1" s="1"/>
  <c r="N209" i="1"/>
  <c r="P209" i="1" s="1"/>
  <c r="M209" i="1"/>
  <c r="O209" i="1" s="1"/>
  <c r="N185" i="1"/>
  <c r="M185" i="1"/>
  <c r="O185" i="1" s="1"/>
  <c r="N169" i="1"/>
  <c r="P169" i="1" s="1"/>
  <c r="M169" i="1"/>
  <c r="O169" i="1" s="1"/>
  <c r="N161" i="1"/>
  <c r="M161" i="1"/>
  <c r="O161" i="1" s="1"/>
  <c r="N145" i="1"/>
  <c r="P145" i="1" s="1"/>
  <c r="M145" i="1"/>
  <c r="O145" i="1" s="1"/>
  <c r="N121" i="1"/>
  <c r="M121" i="1"/>
  <c r="O121" i="1" s="1"/>
  <c r="N105" i="1"/>
  <c r="P105" i="1" s="1"/>
  <c r="M105" i="1"/>
  <c r="O105" i="1" s="1"/>
  <c r="N97" i="1"/>
  <c r="P97" i="1" s="1"/>
  <c r="M97" i="1"/>
  <c r="O97" i="1" s="1"/>
  <c r="N81" i="1"/>
  <c r="P81" i="1" s="1"/>
  <c r="M81" i="1"/>
  <c r="O81" i="1" s="1"/>
  <c r="N65" i="1"/>
  <c r="M65" i="1"/>
  <c r="O65" i="1" s="1"/>
  <c r="N49" i="1"/>
  <c r="M49" i="1"/>
  <c r="O49" i="1" s="1"/>
  <c r="N33" i="1"/>
  <c r="P33" i="1" s="1"/>
  <c r="M33" i="1"/>
  <c r="O33" i="1" s="1"/>
  <c r="N17" i="1"/>
  <c r="P17" i="1" s="1"/>
  <c r="M17" i="1"/>
  <c r="O17" i="1" s="1"/>
  <c r="M859" i="1"/>
  <c r="O859" i="1" s="1"/>
  <c r="M851" i="1"/>
  <c r="O851" i="1" s="1"/>
  <c r="M843" i="1"/>
  <c r="O843" i="1" s="1"/>
  <c r="M835" i="1"/>
  <c r="O835" i="1" s="1"/>
  <c r="M827" i="1"/>
  <c r="O827" i="1" s="1"/>
  <c r="M819" i="1"/>
  <c r="O819" i="1" s="1"/>
  <c r="M811" i="1"/>
  <c r="O811" i="1" s="1"/>
  <c r="M803" i="1"/>
  <c r="O803" i="1" s="1"/>
  <c r="M795" i="1"/>
  <c r="O795" i="1" s="1"/>
  <c r="M787" i="1"/>
  <c r="O787" i="1" s="1"/>
  <c r="M779" i="1"/>
  <c r="O779" i="1" s="1"/>
  <c r="M771" i="1"/>
  <c r="O771" i="1" s="1"/>
  <c r="M763" i="1"/>
  <c r="O763" i="1" s="1"/>
  <c r="M755" i="1"/>
  <c r="O755" i="1" s="1"/>
  <c r="M747" i="1"/>
  <c r="O747" i="1" s="1"/>
  <c r="M739" i="1"/>
  <c r="O739" i="1" s="1"/>
  <c r="M731" i="1"/>
  <c r="O731" i="1" s="1"/>
  <c r="M723" i="1"/>
  <c r="O723" i="1" s="1"/>
  <c r="M715" i="1"/>
  <c r="O715" i="1" s="1"/>
  <c r="M683" i="1"/>
  <c r="O683" i="1" s="1"/>
  <c r="M651" i="1"/>
  <c r="O651" i="1" s="1"/>
  <c r="M619" i="1"/>
  <c r="O619" i="1" s="1"/>
  <c r="M606" i="1"/>
  <c r="O606" i="1" s="1"/>
  <c r="M595" i="1"/>
  <c r="O595" i="1" s="1"/>
  <c r="M556" i="1"/>
  <c r="O556" i="1" s="1"/>
  <c r="M542" i="1"/>
  <c r="O542" i="1" s="1"/>
  <c r="M531" i="1"/>
  <c r="O531" i="1" s="1"/>
  <c r="M491" i="1"/>
  <c r="O491" i="1" s="1"/>
  <c r="M475" i="1"/>
  <c r="O475" i="1" s="1"/>
  <c r="M459" i="1"/>
  <c r="O459" i="1" s="1"/>
  <c r="M443" i="1"/>
  <c r="O443" i="1" s="1"/>
  <c r="M427" i="1"/>
  <c r="O427" i="1" s="1"/>
  <c r="M411" i="1"/>
  <c r="O411" i="1" s="1"/>
  <c r="M395" i="1"/>
  <c r="O395" i="1" s="1"/>
  <c r="M379" i="1"/>
  <c r="O379" i="1" s="1"/>
  <c r="M337" i="1"/>
  <c r="O337" i="1" s="1"/>
  <c r="M316" i="1"/>
  <c r="O316" i="1" s="1"/>
  <c r="M290" i="1"/>
  <c r="O290" i="1" s="1"/>
  <c r="M265" i="1"/>
  <c r="O265" i="1" s="1"/>
  <c r="M240" i="1"/>
  <c r="O240" i="1" s="1"/>
  <c r="M215" i="1"/>
  <c r="O215" i="1" s="1"/>
  <c r="M188" i="1"/>
  <c r="O188" i="1" s="1"/>
  <c r="M162" i="1"/>
  <c r="O162" i="1" s="1"/>
  <c r="M137" i="1"/>
  <c r="O137" i="1" s="1"/>
  <c r="M112" i="1"/>
  <c r="O112" i="1" s="1"/>
  <c r="M72" i="1"/>
  <c r="O72" i="1" s="1"/>
  <c r="M25" i="1"/>
  <c r="O25" i="1" s="1"/>
  <c r="N3" i="1"/>
  <c r="P3" i="1" s="1"/>
  <c r="M3" i="1"/>
  <c r="O3" i="1" s="1"/>
  <c r="N608" i="1"/>
  <c r="P608" i="1" s="1"/>
  <c r="M608" i="1"/>
  <c r="O608" i="1" s="1"/>
  <c r="N600" i="1"/>
  <c r="P600" i="1" s="1"/>
  <c r="M600" i="1"/>
  <c r="O600" i="1" s="1"/>
  <c r="N592" i="1"/>
  <c r="M592" i="1"/>
  <c r="O592" i="1" s="1"/>
  <c r="N584" i="1"/>
  <c r="P584" i="1" s="1"/>
  <c r="M584" i="1"/>
  <c r="O584" i="1" s="1"/>
  <c r="N576" i="1"/>
  <c r="P576" i="1" s="1"/>
  <c r="M576" i="1"/>
  <c r="O576" i="1" s="1"/>
  <c r="N568" i="1"/>
  <c r="P568" i="1" s="1"/>
  <c r="M568" i="1"/>
  <c r="O568" i="1" s="1"/>
  <c r="N560" i="1"/>
  <c r="P560" i="1" s="1"/>
  <c r="M560" i="1"/>
  <c r="O560" i="1" s="1"/>
  <c r="N552" i="1"/>
  <c r="P552" i="1" s="1"/>
  <c r="M552" i="1"/>
  <c r="O552" i="1" s="1"/>
  <c r="N544" i="1"/>
  <c r="M544" i="1"/>
  <c r="O544" i="1" s="1"/>
  <c r="N536" i="1"/>
  <c r="P536" i="1" s="1"/>
  <c r="M536" i="1"/>
  <c r="O536" i="1" s="1"/>
  <c r="N528" i="1"/>
  <c r="P528" i="1" s="1"/>
  <c r="M528" i="1"/>
  <c r="O528" i="1" s="1"/>
  <c r="N520" i="1"/>
  <c r="M520" i="1"/>
  <c r="O520" i="1" s="1"/>
  <c r="N512" i="1"/>
  <c r="P512" i="1" s="1"/>
  <c r="M512" i="1"/>
  <c r="O512" i="1" s="1"/>
  <c r="N504" i="1"/>
  <c r="P504" i="1" s="1"/>
  <c r="M504" i="1"/>
  <c r="O504" i="1" s="1"/>
  <c r="N496" i="1"/>
  <c r="P496" i="1" s="1"/>
  <c r="M496" i="1"/>
  <c r="O496" i="1" s="1"/>
  <c r="N488" i="1"/>
  <c r="P488" i="1" s="1"/>
  <c r="M488" i="1"/>
  <c r="O488" i="1" s="1"/>
  <c r="N480" i="1"/>
  <c r="P480" i="1" s="1"/>
  <c r="M480" i="1"/>
  <c r="O480" i="1" s="1"/>
  <c r="N472" i="1"/>
  <c r="P472" i="1" s="1"/>
  <c r="M472" i="1"/>
  <c r="O472" i="1" s="1"/>
  <c r="N464" i="1"/>
  <c r="P464" i="1" s="1"/>
  <c r="M464" i="1"/>
  <c r="O464" i="1" s="1"/>
  <c r="N456" i="1"/>
  <c r="M456" i="1"/>
  <c r="O456" i="1" s="1"/>
  <c r="N448" i="1"/>
  <c r="M448" i="1"/>
  <c r="O448" i="1" s="1"/>
  <c r="N440" i="1"/>
  <c r="P440" i="1" s="1"/>
  <c r="M440" i="1"/>
  <c r="O440" i="1" s="1"/>
  <c r="N432" i="1"/>
  <c r="P432" i="1" s="1"/>
  <c r="M432" i="1"/>
  <c r="O432" i="1" s="1"/>
  <c r="N424" i="1"/>
  <c r="P424" i="1" s="1"/>
  <c r="M424" i="1"/>
  <c r="O424" i="1" s="1"/>
  <c r="N416" i="1"/>
  <c r="P416" i="1" s="1"/>
  <c r="M416" i="1"/>
  <c r="O416" i="1" s="1"/>
  <c r="N408" i="1"/>
  <c r="P408" i="1" s="1"/>
  <c r="M408" i="1"/>
  <c r="O408" i="1" s="1"/>
  <c r="N400" i="1"/>
  <c r="P400" i="1" s="1"/>
  <c r="M400" i="1"/>
  <c r="O400" i="1" s="1"/>
  <c r="N392" i="1"/>
  <c r="P392" i="1" s="1"/>
  <c r="M392" i="1"/>
  <c r="O392" i="1" s="1"/>
  <c r="N384" i="1"/>
  <c r="P384" i="1" s="1"/>
  <c r="M384" i="1"/>
  <c r="O384" i="1" s="1"/>
  <c r="N376" i="1"/>
  <c r="P376" i="1" s="1"/>
  <c r="M376" i="1"/>
  <c r="O376" i="1" s="1"/>
  <c r="N368" i="1"/>
  <c r="M368" i="1"/>
  <c r="O368" i="1" s="1"/>
  <c r="N344" i="1"/>
  <c r="P344" i="1" s="1"/>
  <c r="M344" i="1"/>
  <c r="O344" i="1" s="1"/>
  <c r="N336" i="1"/>
  <c r="P336" i="1" s="1"/>
  <c r="M336" i="1"/>
  <c r="O336" i="1" s="1"/>
  <c r="N312" i="1"/>
  <c r="P312" i="1" s="1"/>
  <c r="M312" i="1"/>
  <c r="O312" i="1" s="1"/>
  <c r="N288" i="1"/>
  <c r="P288" i="1" s="1"/>
  <c r="M288" i="1"/>
  <c r="O288" i="1" s="1"/>
  <c r="N272" i="1"/>
  <c r="P272" i="1" s="1"/>
  <c r="M272" i="1"/>
  <c r="O272" i="1" s="1"/>
  <c r="N264" i="1"/>
  <c r="P264" i="1" s="1"/>
  <c r="M264" i="1"/>
  <c r="O264" i="1" s="1"/>
  <c r="N248" i="1"/>
  <c r="P248" i="1" s="1"/>
  <c r="M248" i="1"/>
  <c r="O248" i="1" s="1"/>
  <c r="N224" i="1"/>
  <c r="P224" i="1" s="1"/>
  <c r="M224" i="1"/>
  <c r="O224" i="1" s="1"/>
  <c r="N208" i="1"/>
  <c r="P208" i="1" s="1"/>
  <c r="M208" i="1"/>
  <c r="O208" i="1" s="1"/>
  <c r="N200" i="1"/>
  <c r="M200" i="1"/>
  <c r="O200" i="1" s="1"/>
  <c r="N184" i="1"/>
  <c r="P184" i="1" s="1"/>
  <c r="M184" i="1"/>
  <c r="O184" i="1" s="1"/>
  <c r="N160" i="1"/>
  <c r="P160" i="1" s="1"/>
  <c r="M160" i="1"/>
  <c r="O160" i="1" s="1"/>
  <c r="N144" i="1"/>
  <c r="P144" i="1" s="1"/>
  <c r="M144" i="1"/>
  <c r="O144" i="1" s="1"/>
  <c r="N136" i="1"/>
  <c r="M136" i="1"/>
  <c r="O136" i="1" s="1"/>
  <c r="N120" i="1"/>
  <c r="P120" i="1" s="1"/>
  <c r="M120" i="1"/>
  <c r="O120" i="1" s="1"/>
  <c r="N96" i="1"/>
  <c r="P96" i="1" s="1"/>
  <c r="M96" i="1"/>
  <c r="O96" i="1" s="1"/>
  <c r="N80" i="1"/>
  <c r="P80" i="1" s="1"/>
  <c r="M80" i="1"/>
  <c r="O80" i="1" s="1"/>
  <c r="N64" i="1"/>
  <c r="P64" i="1" s="1"/>
  <c r="M64" i="1"/>
  <c r="O64" i="1" s="1"/>
  <c r="N48" i="1"/>
  <c r="P48" i="1" s="1"/>
  <c r="M48" i="1"/>
  <c r="O48" i="1" s="1"/>
  <c r="N32" i="1"/>
  <c r="P32" i="1" s="1"/>
  <c r="M32" i="1"/>
  <c r="O32" i="1" s="1"/>
  <c r="N16" i="1"/>
  <c r="P16" i="1" s="1"/>
  <c r="M16" i="1"/>
  <c r="O16" i="1" s="1"/>
  <c r="M866" i="1"/>
  <c r="O866" i="1" s="1"/>
  <c r="M858" i="1"/>
  <c r="O858" i="1" s="1"/>
  <c r="M850" i="1"/>
  <c r="O850" i="1" s="1"/>
  <c r="M842" i="1"/>
  <c r="O842" i="1" s="1"/>
  <c r="M834" i="1"/>
  <c r="O834" i="1" s="1"/>
  <c r="M826" i="1"/>
  <c r="O826" i="1" s="1"/>
  <c r="M818" i="1"/>
  <c r="O818" i="1" s="1"/>
  <c r="M810" i="1"/>
  <c r="O810" i="1" s="1"/>
  <c r="M802" i="1"/>
  <c r="O802" i="1" s="1"/>
  <c r="M794" i="1"/>
  <c r="O794" i="1" s="1"/>
  <c r="M786" i="1"/>
  <c r="O786" i="1" s="1"/>
  <c r="M778" i="1"/>
  <c r="O778" i="1" s="1"/>
  <c r="M770" i="1"/>
  <c r="O770" i="1" s="1"/>
  <c r="M762" i="1"/>
  <c r="O762" i="1" s="1"/>
  <c r="M754" i="1"/>
  <c r="O754" i="1" s="1"/>
  <c r="M746" i="1"/>
  <c r="O746" i="1" s="1"/>
  <c r="M738" i="1"/>
  <c r="O738" i="1" s="1"/>
  <c r="M730" i="1"/>
  <c r="O730" i="1" s="1"/>
  <c r="M722" i="1"/>
  <c r="O722" i="1" s="1"/>
  <c r="M712" i="1"/>
  <c r="O712" i="1" s="1"/>
  <c r="M702" i="1"/>
  <c r="O702" i="1" s="1"/>
  <c r="M692" i="1"/>
  <c r="O692" i="1" s="1"/>
  <c r="M680" i="1"/>
  <c r="O680" i="1" s="1"/>
  <c r="M670" i="1"/>
  <c r="O670" i="1" s="1"/>
  <c r="M660" i="1"/>
  <c r="O660" i="1" s="1"/>
  <c r="M648" i="1"/>
  <c r="O648" i="1" s="1"/>
  <c r="M638" i="1"/>
  <c r="O638" i="1" s="1"/>
  <c r="M628" i="1"/>
  <c r="O628" i="1" s="1"/>
  <c r="M616" i="1"/>
  <c r="O616" i="1" s="1"/>
  <c r="M580" i="1"/>
  <c r="O580" i="1" s="1"/>
  <c r="M566" i="1"/>
  <c r="O566" i="1" s="1"/>
  <c r="M555" i="1"/>
  <c r="O555" i="1" s="1"/>
  <c r="M516" i="1"/>
  <c r="O516" i="1" s="1"/>
  <c r="M502" i="1"/>
  <c r="O502" i="1" s="1"/>
  <c r="M486" i="1"/>
  <c r="O486" i="1" s="1"/>
  <c r="M470" i="1"/>
  <c r="O470" i="1" s="1"/>
  <c r="M454" i="1"/>
  <c r="O454" i="1" s="1"/>
  <c r="M438" i="1"/>
  <c r="O438" i="1" s="1"/>
  <c r="M422" i="1"/>
  <c r="O422" i="1" s="1"/>
  <c r="M406" i="1"/>
  <c r="O406" i="1" s="1"/>
  <c r="M390" i="1"/>
  <c r="O390" i="1" s="1"/>
  <c r="M352" i="1"/>
  <c r="O352" i="1" s="1"/>
  <c r="M330" i="1"/>
  <c r="O330" i="1" s="1"/>
  <c r="M308" i="1"/>
  <c r="O308" i="1" s="1"/>
  <c r="M282" i="1"/>
  <c r="O282" i="1" s="1"/>
  <c r="M257" i="1"/>
  <c r="O257" i="1" s="1"/>
  <c r="M232" i="1"/>
  <c r="O232" i="1" s="1"/>
  <c r="M207" i="1"/>
  <c r="O207" i="1" s="1"/>
  <c r="M180" i="1"/>
  <c r="O180" i="1" s="1"/>
  <c r="M154" i="1"/>
  <c r="O154" i="1" s="1"/>
  <c r="M129" i="1"/>
  <c r="O129" i="1" s="1"/>
  <c r="M104" i="1"/>
  <c r="O104" i="1" s="1"/>
  <c r="M71" i="1"/>
  <c r="O71" i="1" s="1"/>
  <c r="M24" i="1"/>
  <c r="O24" i="1" s="1"/>
  <c r="M691" i="1"/>
  <c r="O691" i="1" s="1"/>
  <c r="M659" i="1"/>
  <c r="O659" i="1" s="1"/>
  <c r="M627" i="1"/>
  <c r="O627" i="1" s="1"/>
  <c r="M604" i="1"/>
  <c r="O604" i="1" s="1"/>
  <c r="M590" i="1"/>
  <c r="O590" i="1" s="1"/>
  <c r="M579" i="1"/>
  <c r="O579" i="1" s="1"/>
  <c r="M540" i="1"/>
  <c r="O540" i="1" s="1"/>
  <c r="M526" i="1"/>
  <c r="O526" i="1" s="1"/>
  <c r="M515" i="1"/>
  <c r="O515" i="1" s="1"/>
  <c r="M372" i="1"/>
  <c r="O372" i="1" s="1"/>
  <c r="M329" i="1"/>
  <c r="O329" i="1" s="1"/>
  <c r="M306" i="1"/>
  <c r="O306" i="1" s="1"/>
  <c r="M281" i="1"/>
  <c r="O281" i="1" s="1"/>
  <c r="M256" i="1"/>
  <c r="O256" i="1" s="1"/>
  <c r="M231" i="1"/>
  <c r="O231" i="1" s="1"/>
  <c r="M204" i="1"/>
  <c r="O204" i="1" s="1"/>
  <c r="M178" i="1"/>
  <c r="O178" i="1" s="1"/>
  <c r="M153" i="1"/>
  <c r="O153" i="1" s="1"/>
  <c r="M128" i="1"/>
  <c r="O128" i="1" s="1"/>
  <c r="M103" i="1"/>
  <c r="O103" i="1" s="1"/>
  <c r="M57" i="1"/>
  <c r="O57" i="1" s="1"/>
  <c r="M23" i="1"/>
  <c r="O23" i="1" s="1"/>
  <c r="N239" i="1"/>
  <c r="M239" i="1"/>
  <c r="O239" i="1" s="1"/>
  <c r="N223" i="1"/>
  <c r="P223" i="1" s="1"/>
  <c r="M223" i="1"/>
  <c r="O223" i="1" s="1"/>
  <c r="N199" i="1"/>
  <c r="M199" i="1"/>
  <c r="O199" i="1" s="1"/>
  <c r="N183" i="1"/>
  <c r="P183" i="1" s="1"/>
  <c r="M183" i="1"/>
  <c r="O183" i="1" s="1"/>
  <c r="N175" i="1"/>
  <c r="P175" i="1" s="1"/>
  <c r="M175" i="1"/>
  <c r="O175" i="1" s="1"/>
  <c r="N159" i="1"/>
  <c r="P159" i="1" s="1"/>
  <c r="M159" i="1"/>
  <c r="O159" i="1" s="1"/>
  <c r="N135" i="1"/>
  <c r="P135" i="1" s="1"/>
  <c r="M135" i="1"/>
  <c r="O135" i="1" s="1"/>
  <c r="N119" i="1"/>
  <c r="P119" i="1" s="1"/>
  <c r="M119" i="1"/>
  <c r="O119" i="1" s="1"/>
  <c r="N111" i="1"/>
  <c r="P111" i="1" s="1"/>
  <c r="M111" i="1"/>
  <c r="O111" i="1" s="1"/>
  <c r="N95" i="1"/>
  <c r="P95" i="1" s="1"/>
  <c r="M95" i="1"/>
  <c r="O95" i="1" s="1"/>
  <c r="N79" i="1"/>
  <c r="M79" i="1"/>
  <c r="O79" i="1" s="1"/>
  <c r="N63" i="1"/>
  <c r="P63" i="1" s="1"/>
  <c r="M63" i="1"/>
  <c r="O63" i="1" s="1"/>
  <c r="N47" i="1"/>
  <c r="P47" i="1" s="1"/>
  <c r="M47" i="1"/>
  <c r="O47" i="1" s="1"/>
  <c r="N31" i="1"/>
  <c r="P31" i="1" s="1"/>
  <c r="M31" i="1"/>
  <c r="O31" i="1" s="1"/>
  <c r="N15" i="1"/>
  <c r="P15" i="1" s="1"/>
  <c r="M15" i="1"/>
  <c r="O15" i="1" s="1"/>
  <c r="N5" i="1"/>
  <c r="P5" i="1" s="1"/>
  <c r="M5" i="1"/>
  <c r="O5" i="1" s="1"/>
  <c r="N374" i="1"/>
  <c r="P374" i="1" s="1"/>
  <c r="M374" i="1"/>
  <c r="O374" i="1" s="1"/>
  <c r="N366" i="1"/>
  <c r="P366" i="1" s="1"/>
  <c r="M366" i="1"/>
  <c r="O366" i="1" s="1"/>
  <c r="N358" i="1"/>
  <c r="P358" i="1" s="1"/>
  <c r="M358" i="1"/>
  <c r="O358" i="1" s="1"/>
  <c r="N350" i="1"/>
  <c r="P350" i="1" s="1"/>
  <c r="M350" i="1"/>
  <c r="O350" i="1" s="1"/>
  <c r="N342" i="1"/>
  <c r="P342" i="1" s="1"/>
  <c r="M342" i="1"/>
  <c r="O342" i="1" s="1"/>
  <c r="N334" i="1"/>
  <c r="P334" i="1" s="1"/>
  <c r="M334" i="1"/>
  <c r="O334" i="1" s="1"/>
  <c r="N326" i="1"/>
  <c r="M326" i="1"/>
  <c r="O326" i="1" s="1"/>
  <c r="N318" i="1"/>
  <c r="P318" i="1" s="1"/>
  <c r="M318" i="1"/>
  <c r="O318" i="1" s="1"/>
  <c r="N310" i="1"/>
  <c r="P310" i="1" s="1"/>
  <c r="M310" i="1"/>
  <c r="O310" i="1" s="1"/>
  <c r="N302" i="1"/>
  <c r="P302" i="1" s="1"/>
  <c r="M302" i="1"/>
  <c r="O302" i="1" s="1"/>
  <c r="N294" i="1"/>
  <c r="P294" i="1" s="1"/>
  <c r="M294" i="1"/>
  <c r="O294" i="1" s="1"/>
  <c r="N286" i="1"/>
  <c r="P286" i="1" s="1"/>
  <c r="M286" i="1"/>
  <c r="O286" i="1" s="1"/>
  <c r="N278" i="1"/>
  <c r="P278" i="1" s="1"/>
  <c r="M278" i="1"/>
  <c r="O278" i="1" s="1"/>
  <c r="N270" i="1"/>
  <c r="P270" i="1" s="1"/>
  <c r="M270" i="1"/>
  <c r="O270" i="1" s="1"/>
  <c r="N262" i="1"/>
  <c r="P262" i="1" s="1"/>
  <c r="M262" i="1"/>
  <c r="O262" i="1" s="1"/>
  <c r="N254" i="1"/>
  <c r="P254" i="1" s="1"/>
  <c r="M254" i="1"/>
  <c r="O254" i="1" s="1"/>
  <c r="N246" i="1"/>
  <c r="P246" i="1" s="1"/>
  <c r="M246" i="1"/>
  <c r="O246" i="1" s="1"/>
  <c r="N238" i="1"/>
  <c r="P238" i="1" s="1"/>
  <c r="M238" i="1"/>
  <c r="O238" i="1" s="1"/>
  <c r="N230" i="1"/>
  <c r="P230" i="1" s="1"/>
  <c r="M230" i="1"/>
  <c r="O230" i="1" s="1"/>
  <c r="N222" i="1"/>
  <c r="P222" i="1" s="1"/>
  <c r="M222" i="1"/>
  <c r="O222" i="1" s="1"/>
  <c r="N214" i="1"/>
  <c r="P214" i="1" s="1"/>
  <c r="M214" i="1"/>
  <c r="O214" i="1" s="1"/>
  <c r="N206" i="1"/>
  <c r="P206" i="1" s="1"/>
  <c r="M206" i="1"/>
  <c r="O206" i="1" s="1"/>
  <c r="N198" i="1"/>
  <c r="P198" i="1" s="1"/>
  <c r="M198" i="1"/>
  <c r="O198" i="1" s="1"/>
  <c r="N190" i="1"/>
  <c r="P190" i="1" s="1"/>
  <c r="M190" i="1"/>
  <c r="O190" i="1" s="1"/>
  <c r="N182" i="1"/>
  <c r="M182" i="1"/>
  <c r="O182" i="1" s="1"/>
  <c r="N174" i="1"/>
  <c r="P174" i="1" s="1"/>
  <c r="M174" i="1"/>
  <c r="O174" i="1" s="1"/>
  <c r="N166" i="1"/>
  <c r="M166" i="1"/>
  <c r="O166" i="1" s="1"/>
  <c r="N158" i="1"/>
  <c r="P158" i="1" s="1"/>
  <c r="M158" i="1"/>
  <c r="O158" i="1" s="1"/>
  <c r="N150" i="1"/>
  <c r="P150" i="1" s="1"/>
  <c r="M150" i="1"/>
  <c r="O150" i="1" s="1"/>
  <c r="N142" i="1"/>
  <c r="P142" i="1" s="1"/>
  <c r="M142" i="1"/>
  <c r="O142" i="1" s="1"/>
  <c r="N134" i="1"/>
  <c r="P134" i="1" s="1"/>
  <c r="M134" i="1"/>
  <c r="O134" i="1" s="1"/>
  <c r="N126" i="1"/>
  <c r="P126" i="1" s="1"/>
  <c r="M126" i="1"/>
  <c r="O126" i="1" s="1"/>
  <c r="N118" i="1"/>
  <c r="P118" i="1" s="1"/>
  <c r="M118" i="1"/>
  <c r="O118" i="1" s="1"/>
  <c r="N110" i="1"/>
  <c r="P110" i="1" s="1"/>
  <c r="M110" i="1"/>
  <c r="O110" i="1" s="1"/>
  <c r="N102" i="1"/>
  <c r="P102" i="1" s="1"/>
  <c r="M102" i="1"/>
  <c r="O102" i="1" s="1"/>
  <c r="N94" i="1"/>
  <c r="P94" i="1" s="1"/>
  <c r="M94" i="1"/>
  <c r="O94" i="1" s="1"/>
  <c r="N86" i="1"/>
  <c r="P86" i="1" s="1"/>
  <c r="M86" i="1"/>
  <c r="O86" i="1" s="1"/>
  <c r="N78" i="1"/>
  <c r="P78" i="1" s="1"/>
  <c r="M78" i="1"/>
  <c r="O78" i="1" s="1"/>
  <c r="N70" i="1"/>
  <c r="P70" i="1" s="1"/>
  <c r="M70" i="1"/>
  <c r="O70" i="1" s="1"/>
  <c r="N62" i="1"/>
  <c r="P62" i="1" s="1"/>
  <c r="M62" i="1"/>
  <c r="O62" i="1" s="1"/>
  <c r="N54" i="1"/>
  <c r="M54" i="1"/>
  <c r="O54" i="1" s="1"/>
  <c r="N46" i="1"/>
  <c r="P46" i="1" s="1"/>
  <c r="M46" i="1"/>
  <c r="O46" i="1" s="1"/>
  <c r="N38" i="1"/>
  <c r="P38" i="1" s="1"/>
  <c r="M38" i="1"/>
  <c r="O38" i="1" s="1"/>
  <c r="N30" i="1"/>
  <c r="P30" i="1" s="1"/>
  <c r="M30" i="1"/>
  <c r="O30" i="1" s="1"/>
  <c r="N22" i="1"/>
  <c r="P22" i="1" s="1"/>
  <c r="M22" i="1"/>
  <c r="O22" i="1" s="1"/>
  <c r="N14" i="1"/>
  <c r="P14" i="1" s="1"/>
  <c r="M14" i="1"/>
  <c r="O14" i="1" s="1"/>
  <c r="M864" i="1"/>
  <c r="O864" i="1" s="1"/>
  <c r="M856" i="1"/>
  <c r="O856" i="1" s="1"/>
  <c r="M848" i="1"/>
  <c r="O848" i="1" s="1"/>
  <c r="M840" i="1"/>
  <c r="O840" i="1" s="1"/>
  <c r="M832" i="1"/>
  <c r="O832" i="1" s="1"/>
  <c r="M824" i="1"/>
  <c r="O824" i="1" s="1"/>
  <c r="M816" i="1"/>
  <c r="O816" i="1" s="1"/>
  <c r="M808" i="1"/>
  <c r="O808" i="1" s="1"/>
  <c r="M800" i="1"/>
  <c r="O800" i="1" s="1"/>
  <c r="M792" i="1"/>
  <c r="O792" i="1" s="1"/>
  <c r="M784" i="1"/>
  <c r="O784" i="1" s="1"/>
  <c r="M776" i="1"/>
  <c r="O776" i="1" s="1"/>
  <c r="M768" i="1"/>
  <c r="O768" i="1" s="1"/>
  <c r="M760" i="1"/>
  <c r="O760" i="1" s="1"/>
  <c r="M752" i="1"/>
  <c r="O752" i="1" s="1"/>
  <c r="M744" i="1"/>
  <c r="O744" i="1" s="1"/>
  <c r="M736" i="1"/>
  <c r="O736" i="1" s="1"/>
  <c r="M728" i="1"/>
  <c r="O728" i="1" s="1"/>
  <c r="M720" i="1"/>
  <c r="O720" i="1" s="1"/>
  <c r="M710" i="1"/>
  <c r="O710" i="1" s="1"/>
  <c r="M700" i="1"/>
  <c r="O700" i="1" s="1"/>
  <c r="M688" i="1"/>
  <c r="O688" i="1" s="1"/>
  <c r="M678" i="1"/>
  <c r="O678" i="1" s="1"/>
  <c r="M668" i="1"/>
  <c r="O668" i="1" s="1"/>
  <c r="M656" i="1"/>
  <c r="O656" i="1" s="1"/>
  <c r="M646" i="1"/>
  <c r="O646" i="1" s="1"/>
  <c r="M636" i="1"/>
  <c r="O636" i="1" s="1"/>
  <c r="M624" i="1"/>
  <c r="O624" i="1" s="1"/>
  <c r="M614" i="1"/>
  <c r="O614" i="1" s="1"/>
  <c r="M603" i="1"/>
  <c r="O603" i="1" s="1"/>
  <c r="M564" i="1"/>
  <c r="O564" i="1" s="1"/>
  <c r="M550" i="1"/>
  <c r="O550" i="1" s="1"/>
  <c r="M539" i="1"/>
  <c r="O539" i="1" s="1"/>
  <c r="M500" i="1"/>
  <c r="O500" i="1" s="1"/>
  <c r="M484" i="1"/>
  <c r="O484" i="1" s="1"/>
  <c r="M468" i="1"/>
  <c r="O468" i="1" s="1"/>
  <c r="M452" i="1"/>
  <c r="O452" i="1" s="1"/>
  <c r="M436" i="1"/>
  <c r="O436" i="1" s="1"/>
  <c r="M420" i="1"/>
  <c r="O420" i="1" s="1"/>
  <c r="M404" i="1"/>
  <c r="O404" i="1" s="1"/>
  <c r="M388" i="1"/>
  <c r="O388" i="1" s="1"/>
  <c r="M370" i="1"/>
  <c r="O370" i="1" s="1"/>
  <c r="M328" i="1"/>
  <c r="O328" i="1" s="1"/>
  <c r="M305" i="1"/>
  <c r="O305" i="1" s="1"/>
  <c r="M280" i="1"/>
  <c r="O280" i="1" s="1"/>
  <c r="M228" i="1"/>
  <c r="O228" i="1" s="1"/>
  <c r="M202" i="1"/>
  <c r="O202" i="1" s="1"/>
  <c r="M177" i="1"/>
  <c r="O177" i="1" s="1"/>
  <c r="M152" i="1"/>
  <c r="O152" i="1" s="1"/>
  <c r="M127" i="1"/>
  <c r="O127" i="1" s="1"/>
  <c r="M100" i="1"/>
  <c r="O100" i="1" s="1"/>
  <c r="M56" i="1"/>
  <c r="O56" i="1" s="1"/>
  <c r="M9" i="1"/>
  <c r="O9" i="1" s="1"/>
  <c r="Q364" i="1" a="1"/>
  <c r="Q364" i="1" s="1"/>
  <c r="W364" i="1" s="1"/>
  <c r="X364" i="1" s="1"/>
  <c r="Q769" i="5" a="1"/>
  <c r="Q769" i="5" s="1"/>
  <c r="Q849" i="5" a="1"/>
  <c r="Q849" i="5" s="1"/>
  <c r="Q889" i="5" a="1"/>
  <c r="Q889" i="5" s="1"/>
  <c r="Q196" i="1" a="1"/>
  <c r="Q196" i="1" s="1"/>
  <c r="W196" i="1" s="1"/>
  <c r="X196" i="1" s="1"/>
  <c r="Q492" i="1" a="1"/>
  <c r="Q492" i="1" s="1"/>
  <c r="W492" i="1" s="1"/>
  <c r="X492" i="1" s="1"/>
  <c r="Q700" i="1" a="1"/>
  <c r="Q700" i="1" s="1"/>
  <c r="W700" i="1" s="1"/>
  <c r="X700" i="1" s="1"/>
  <c r="Q788" i="1" a="1"/>
  <c r="Q788" i="1" s="1"/>
  <c r="W788" i="1" s="1"/>
  <c r="X788" i="1" s="1"/>
  <c r="Q89" i="5" a="1"/>
  <c r="Q89" i="5" s="1"/>
  <c r="Q249" i="5" a="1"/>
  <c r="Q249" i="5" s="1"/>
  <c r="Q409" i="5" a="1"/>
  <c r="Q409" i="5" s="1"/>
  <c r="Q569" i="5" a="1"/>
  <c r="Q569" i="5" s="1"/>
  <c r="Q85" i="1" a="1"/>
  <c r="Q85" i="1" s="1"/>
  <c r="W85" i="1" s="1"/>
  <c r="X85" i="1" s="1"/>
  <c r="Q381" i="1" a="1"/>
  <c r="Q381" i="1" s="1"/>
  <c r="W381" i="1" s="1"/>
  <c r="X381" i="1" s="1"/>
  <c r="Q677" i="1" a="1"/>
  <c r="Q677" i="1" s="1"/>
  <c r="W677" i="1" s="1"/>
  <c r="X677" i="1" s="1"/>
  <c r="Q270" i="1" a="1"/>
  <c r="Q270" i="1" s="1"/>
  <c r="W270" i="1" s="1"/>
  <c r="X270" i="1" s="1"/>
  <c r="Q478" i="1" a="1"/>
  <c r="Q478" i="1" s="1"/>
  <c r="W478" i="1" s="1"/>
  <c r="X478" i="1" s="1"/>
  <c r="Q566" i="1" a="1"/>
  <c r="Q566" i="1" s="1"/>
  <c r="W566" i="1" s="1"/>
  <c r="X566" i="1" s="1"/>
  <c r="Q49" i="5" a="1"/>
  <c r="Q49" i="5" s="1"/>
  <c r="Q209" i="5" a="1"/>
  <c r="Q209" i="5" s="1"/>
  <c r="Q369" i="5" a="1"/>
  <c r="Q369" i="5" s="1"/>
  <c r="Q529" i="5" a="1"/>
  <c r="Q529" i="5" s="1"/>
  <c r="Q159" i="1" a="1"/>
  <c r="Q159" i="1" s="1"/>
  <c r="W159" i="1" s="1"/>
  <c r="X159" i="1" s="1"/>
  <c r="Q367" i="1" a="1"/>
  <c r="Q367" i="1" s="1"/>
  <c r="W367" i="1" s="1"/>
  <c r="X367" i="1" s="1"/>
  <c r="Q455" i="1" a="1"/>
  <c r="Q455" i="1" s="1"/>
  <c r="W455" i="1" s="1"/>
  <c r="X455" i="1" s="1"/>
  <c r="Q751" i="1" a="1"/>
  <c r="Q751" i="1" s="1"/>
  <c r="W751" i="1" s="1"/>
  <c r="X751" i="1" s="1"/>
  <c r="Q126" i="4" a="1"/>
  <c r="Q126" i="4" s="1"/>
  <c r="Q809" i="5" a="1"/>
  <c r="Q809" i="5" s="1"/>
  <c r="Q48" i="1" a="1"/>
  <c r="Q48" i="1" s="1"/>
  <c r="W48" i="1" s="1"/>
  <c r="X48" i="1" s="1"/>
  <c r="Q344" i="1" a="1"/>
  <c r="Q344" i="1" s="1"/>
  <c r="W344" i="1" s="1"/>
  <c r="X344" i="1" s="1"/>
  <c r="Q552" i="1" a="1"/>
  <c r="Q552" i="1" s="1"/>
  <c r="W552" i="1" s="1"/>
  <c r="X552" i="1" s="1"/>
  <c r="Q640" i="1" a="1"/>
  <c r="Q640" i="1" s="1"/>
  <c r="W640" i="1" s="1"/>
  <c r="X640" i="1" s="1"/>
  <c r="Q23" i="4" a="1"/>
  <c r="Q23" i="4" s="1"/>
  <c r="Q729" i="5" a="1"/>
  <c r="Q729" i="5" s="1"/>
  <c r="Q34" i="1" a="1"/>
  <c r="Q34" i="1" s="1"/>
  <c r="W34" i="1" s="1"/>
  <c r="X34" i="1" s="1"/>
  <c r="Q122" i="1" a="1"/>
  <c r="Q122" i="1" s="1"/>
  <c r="W122" i="1" s="1"/>
  <c r="X122" i="1" s="1"/>
  <c r="Q418" i="1" a="1"/>
  <c r="Q418" i="1" s="1"/>
  <c r="W418" i="1" s="1"/>
  <c r="X418" i="1" s="1"/>
  <c r="Q626" i="1" a="1"/>
  <c r="Q626" i="1" s="1"/>
  <c r="W626" i="1" s="1"/>
  <c r="X626" i="1" s="1"/>
  <c r="Q714" i="1" a="1"/>
  <c r="Q714" i="1" s="1"/>
  <c r="W714" i="1" s="1"/>
  <c r="X714" i="1" s="1"/>
  <c r="Q129" i="5" a="1"/>
  <c r="Q129" i="5" s="1"/>
  <c r="Q289" i="5" a="1"/>
  <c r="Q289" i="5" s="1"/>
  <c r="Q449" i="5" a="1"/>
  <c r="Q449" i="5" s="1"/>
  <c r="Q609" i="5" a="1"/>
  <c r="Q609" i="5" s="1"/>
  <c r="Q11" i="1" a="1"/>
  <c r="Q11" i="1" s="1"/>
  <c r="W11" i="1" s="1"/>
  <c r="X11" i="1" s="1"/>
  <c r="Q307" i="1" a="1"/>
  <c r="Q307" i="1" s="1"/>
  <c r="W307" i="1" s="1"/>
  <c r="X307" i="1" s="1"/>
  <c r="Q515" i="1" a="1"/>
  <c r="Q515" i="1" s="1"/>
  <c r="W515" i="1" s="1"/>
  <c r="X515" i="1" s="1"/>
  <c r="Q603" i="1" a="1"/>
  <c r="Q603" i="1" s="1"/>
  <c r="W603" i="1" s="1"/>
  <c r="X603" i="1" s="1"/>
  <c r="Q1064" i="4" a="1"/>
  <c r="Q1064" i="4" s="1"/>
  <c r="Q1056" i="4" a="1"/>
  <c r="Q1056" i="4" s="1"/>
  <c r="Q1048" i="4" a="1"/>
  <c r="Q1048" i="4" s="1"/>
  <c r="X1048" i="5" s="1"/>
  <c r="Q1040" i="4" a="1"/>
  <c r="Q1040" i="4" s="1"/>
  <c r="Q1032" i="4" a="1"/>
  <c r="Q1032" i="4" s="1"/>
  <c r="Q1024" i="4" a="1"/>
  <c r="Q1024" i="4" s="1"/>
  <c r="Q1016" i="4" a="1"/>
  <c r="Q1016" i="4" s="1"/>
  <c r="Q511" i="4" a="1"/>
  <c r="Q511" i="4" s="1"/>
  <c r="Q467" i="4" a="1"/>
  <c r="Q467" i="4" s="1"/>
  <c r="Q386" i="4" a="1"/>
  <c r="Q386" i="4" s="1"/>
  <c r="Q330" i="4" a="1"/>
  <c r="Q330" i="4" s="1"/>
  <c r="Q843" i="1" a="1"/>
  <c r="Q843" i="1" s="1"/>
  <c r="W843" i="1" s="1"/>
  <c r="X843" i="1" s="1"/>
  <c r="Q827" i="1" a="1"/>
  <c r="Q827" i="1" s="1"/>
  <c r="W827" i="1" s="1"/>
  <c r="X827" i="1" s="1"/>
  <c r="Q681" i="1" a="1"/>
  <c r="Q681" i="1" s="1"/>
  <c r="W681" i="1" s="1"/>
  <c r="X681" i="1" s="1"/>
  <c r="Q225" i="1" a="1"/>
  <c r="Q225" i="1" s="1"/>
  <c r="W225" i="1" s="1"/>
  <c r="X225" i="1" s="1"/>
  <c r="Q9" i="1" a="1"/>
  <c r="Q9" i="1" s="1"/>
  <c r="W9" i="1" s="1"/>
  <c r="X9" i="1" s="1"/>
  <c r="Q689" i="5" a="1"/>
  <c r="Q689" i="5" s="1"/>
  <c r="Q108" i="1" a="1"/>
  <c r="Q108" i="1" s="1"/>
  <c r="W108" i="1" s="1"/>
  <c r="X108" i="1" s="1"/>
  <c r="Q404" i="1" a="1"/>
  <c r="Q404" i="1" s="1"/>
  <c r="W404" i="1" s="1"/>
  <c r="X404" i="1" s="1"/>
  <c r="Q67" i="4" a="1"/>
  <c r="Q67" i="4" s="1"/>
  <c r="Q243" i="4" a="1"/>
  <c r="Q243" i="4" s="1"/>
  <c r="Q331" i="4" a="1"/>
  <c r="Q331" i="4" s="1"/>
  <c r="Q419" i="4" a="1"/>
  <c r="Q419" i="4" s="1"/>
  <c r="Q293" i="1" a="1"/>
  <c r="Q293" i="1" s="1"/>
  <c r="W293" i="1" s="1"/>
  <c r="X293" i="1" s="1"/>
  <c r="Q589" i="1" a="1"/>
  <c r="Q589" i="1" s="1"/>
  <c r="W589" i="1" s="1"/>
  <c r="X589" i="1" s="1"/>
  <c r="Q182" i="1" a="1"/>
  <c r="Q182" i="1" s="1"/>
  <c r="W182" i="1" s="1"/>
  <c r="X182" i="1" s="1"/>
  <c r="Q774" i="1" a="1"/>
  <c r="Q774" i="1" s="1"/>
  <c r="W774" i="1" s="1"/>
  <c r="X774" i="1" s="1"/>
  <c r="Q71" i="1" a="1"/>
  <c r="Q71" i="1" s="1"/>
  <c r="W71" i="1" s="1"/>
  <c r="X71" i="1" s="1"/>
  <c r="Q663" i="1" a="1"/>
  <c r="Q663" i="1" s="1"/>
  <c r="W663" i="1" s="1"/>
  <c r="X663" i="1" s="1"/>
  <c r="Q38" i="4" a="1"/>
  <c r="Q38" i="4" s="1"/>
  <c r="Q214" i="4" a="1"/>
  <c r="Q214" i="4" s="1"/>
  <c r="Q302" i="4" a="1"/>
  <c r="Q302" i="4" s="1"/>
  <c r="Q390" i="4" a="1"/>
  <c r="Q390" i="4" s="1"/>
  <c r="Q478" i="4" a="1"/>
  <c r="Q478" i="4" s="1"/>
  <c r="Q256" i="1" a="1"/>
  <c r="Q256" i="1" s="1"/>
  <c r="W256" i="1" s="1"/>
  <c r="X256" i="1" s="1"/>
  <c r="Q848" i="1" a="1"/>
  <c r="Q848" i="1" s="1"/>
  <c r="W848" i="1" s="1"/>
  <c r="X848" i="1" s="1"/>
  <c r="Q111" i="4" a="1"/>
  <c r="Q111" i="4" s="1"/>
  <c r="X111" i="5" s="1"/>
  <c r="Q199" i="4" a="1"/>
  <c r="Q199" i="4" s="1"/>
  <c r="Q287" i="4" a="1"/>
  <c r="Q287" i="4" s="1"/>
  <c r="Q375" i="4" a="1"/>
  <c r="Q375" i="4" s="1"/>
  <c r="Q330" i="1" a="1"/>
  <c r="Q330" i="1" s="1"/>
  <c r="W330" i="1" s="1"/>
  <c r="X330" i="1" s="1"/>
  <c r="Q219" i="1" a="1"/>
  <c r="Q219" i="1" s="1"/>
  <c r="W219" i="1" s="1"/>
  <c r="X219" i="1" s="1"/>
  <c r="Q1063" i="4" a="1"/>
  <c r="Q1063" i="4" s="1"/>
  <c r="X1063" i="5" s="1"/>
  <c r="Q1055" i="4" a="1"/>
  <c r="Q1055" i="4" s="1"/>
  <c r="Q1047" i="4" a="1"/>
  <c r="Q1047" i="4" s="1"/>
  <c r="Q1039" i="4" a="1"/>
  <c r="Q1039" i="4" s="1"/>
  <c r="Q1015" i="4" a="1"/>
  <c r="Q1015" i="4" s="1"/>
  <c r="Q999" i="4" a="1"/>
  <c r="Q999" i="4" s="1"/>
  <c r="Q991" i="4" a="1"/>
  <c r="Q991" i="4" s="1"/>
  <c r="Q975" i="4" a="1"/>
  <c r="Q975" i="4" s="1"/>
  <c r="Q911" i="4" a="1"/>
  <c r="Q911" i="4" s="1"/>
  <c r="Q903" i="4" a="1"/>
  <c r="Q903" i="4" s="1"/>
  <c r="Q887" i="4" a="1"/>
  <c r="Q887" i="4" s="1"/>
  <c r="X887" i="5" s="1"/>
  <c r="Q855" i="4" a="1"/>
  <c r="Q855" i="4" s="1"/>
  <c r="Q823" i="4" a="1"/>
  <c r="Q823" i="4" s="1"/>
  <c r="Q815" i="4" a="1"/>
  <c r="Q815" i="4" s="1"/>
  <c r="Q799" i="4" a="1"/>
  <c r="Q799" i="4" s="1"/>
  <c r="Q735" i="4" a="1"/>
  <c r="Q735" i="4" s="1"/>
  <c r="Q727" i="4" a="1"/>
  <c r="Q727" i="4" s="1"/>
  <c r="X727" i="5" s="1"/>
  <c r="Q711" i="4" a="1"/>
  <c r="Q711" i="4" s="1"/>
  <c r="Q647" i="4" a="1"/>
  <c r="Q647" i="4" s="1"/>
  <c r="X647" i="5" s="1"/>
  <c r="Q639" i="4" a="1"/>
  <c r="Q639" i="4" s="1"/>
  <c r="Q623" i="4" a="1"/>
  <c r="Q623" i="4" s="1"/>
  <c r="Q599" i="4" a="1"/>
  <c r="Q599" i="4" s="1"/>
  <c r="Q575" i="4" a="1"/>
  <c r="Q575" i="4" s="1"/>
  <c r="Q559" i="4" a="1"/>
  <c r="Q559" i="4" s="1"/>
  <c r="Q551" i="4" a="1"/>
  <c r="Q551" i="4" s="1"/>
  <c r="Q535" i="4" a="1"/>
  <c r="Q535" i="4" s="1"/>
  <c r="Q66" i="4" a="1"/>
  <c r="Q66" i="4" s="1"/>
  <c r="Q34" i="4" a="1"/>
  <c r="Q34" i="4" s="1"/>
  <c r="Q817" i="1" a="1"/>
  <c r="Q817" i="1" s="1"/>
  <c r="W817" i="1" s="1"/>
  <c r="X817" i="1" s="1"/>
  <c r="Q809" i="1" a="1"/>
  <c r="Q809" i="1" s="1"/>
  <c r="W809" i="1" s="1"/>
  <c r="X809" i="1" s="1"/>
  <c r="Q529" i="1" a="1"/>
  <c r="Q529" i="1" s="1"/>
  <c r="W529" i="1" s="1"/>
  <c r="X529" i="1" s="1"/>
  <c r="Q153" i="1" a="1"/>
  <c r="Q153" i="1" s="1"/>
  <c r="W153" i="1" s="1"/>
  <c r="X153" i="1" s="1"/>
  <c r="Q81" i="1" a="1"/>
  <c r="Q81" i="1" s="1"/>
  <c r="W81" i="1" s="1"/>
  <c r="X81" i="1" s="1"/>
  <c r="Q52" i="1" a="1"/>
  <c r="Q52" i="1" s="1"/>
  <c r="W52" i="1" s="1"/>
  <c r="X52" i="1" s="1"/>
  <c r="Q124" i="1" a="1"/>
  <c r="Q124" i="1" s="1"/>
  <c r="W124" i="1" s="1"/>
  <c r="X124" i="1" s="1"/>
  <c r="Q348" i="1" a="1"/>
  <c r="Q348" i="1" s="1"/>
  <c r="W348" i="1" s="1"/>
  <c r="X348" i="1" s="1"/>
  <c r="Q420" i="1" a="1"/>
  <c r="Q420" i="1" s="1"/>
  <c r="W420" i="1" s="1"/>
  <c r="X420" i="1" s="1"/>
  <c r="Q644" i="1" a="1"/>
  <c r="Q644" i="1" s="1"/>
  <c r="W644" i="1" s="1"/>
  <c r="X644" i="1" s="1"/>
  <c r="Q716" i="1" a="1"/>
  <c r="Q716" i="1" s="1"/>
  <c r="W716" i="1" s="1"/>
  <c r="X716" i="1" s="1"/>
  <c r="Q860" i="1" a="1"/>
  <c r="Q860" i="1" s="1"/>
  <c r="W860" i="1" s="1"/>
  <c r="X860" i="1" s="1"/>
  <c r="Q51" i="4" a="1"/>
  <c r="Q51" i="4" s="1"/>
  <c r="X51" i="5" s="1"/>
  <c r="Q139" i="4" a="1"/>
  <c r="Q139" i="4" s="1"/>
  <c r="Q155" i="4" a="1"/>
  <c r="Q155" i="4" s="1"/>
  <c r="Q227" i="4" a="1"/>
  <c r="Q227" i="4" s="1"/>
  <c r="Q315" i="4" a="1"/>
  <c r="Q315" i="4" s="1"/>
  <c r="Q403" i="4" a="1"/>
  <c r="Q403" i="4" s="1"/>
  <c r="Q47" i="5" a="1"/>
  <c r="Q47" i="5" s="1"/>
  <c r="Q207" i="5" a="1"/>
  <c r="Q207" i="5" s="1"/>
  <c r="Q367" i="5" a="1"/>
  <c r="Q367" i="5" s="1"/>
  <c r="Q527" i="5" a="1"/>
  <c r="Q527" i="5" s="1"/>
  <c r="Q13" i="1" a="1"/>
  <c r="Q13" i="1" s="1"/>
  <c r="W13" i="1" s="1"/>
  <c r="X13" i="1" s="1"/>
  <c r="Q237" i="1" a="1"/>
  <c r="Q237" i="1" s="1"/>
  <c r="W237" i="1" s="1"/>
  <c r="X237" i="1" s="1"/>
  <c r="Q309" i="1" a="1"/>
  <c r="Q309" i="1" s="1"/>
  <c r="W309" i="1" s="1"/>
  <c r="X309" i="1" s="1"/>
  <c r="Q533" i="1" a="1"/>
  <c r="Q533" i="1" s="1"/>
  <c r="W533" i="1" s="1"/>
  <c r="X533" i="1" s="1"/>
  <c r="Q605" i="1" a="1"/>
  <c r="Q605" i="1" s="1"/>
  <c r="W605" i="1" s="1"/>
  <c r="X605" i="1" s="1"/>
  <c r="Q807" i="5" a="1"/>
  <c r="Q807" i="5" s="1"/>
  <c r="Q126" i="1" a="1"/>
  <c r="Q126" i="1" s="1"/>
  <c r="W126" i="1" s="1"/>
  <c r="X126" i="1" s="1"/>
  <c r="Q198" i="1" a="1"/>
  <c r="Q198" i="1" s="1"/>
  <c r="W198" i="1" s="1"/>
  <c r="X198" i="1" s="1"/>
  <c r="Q422" i="1" a="1"/>
  <c r="Q422" i="1" s="1"/>
  <c r="W422" i="1" s="1"/>
  <c r="X422" i="1" s="1"/>
  <c r="Q494" i="1" a="1"/>
  <c r="Q494" i="1" s="1"/>
  <c r="W494" i="1" s="1"/>
  <c r="X494" i="1" s="1"/>
  <c r="Q718" i="1" a="1"/>
  <c r="Q718" i="1" s="1"/>
  <c r="W718" i="1" s="1"/>
  <c r="X718" i="1" s="1"/>
  <c r="Q790" i="1" a="1"/>
  <c r="Q790" i="1" s="1"/>
  <c r="W790" i="1" s="1"/>
  <c r="X790" i="1" s="1"/>
  <c r="Q5" i="4" a="1"/>
  <c r="Q5" i="4" s="1"/>
  <c r="Q93" i="4" a="1"/>
  <c r="Q93" i="4" s="1"/>
  <c r="Q181" i="4" a="1"/>
  <c r="Q181" i="4" s="1"/>
  <c r="X181" i="5" s="1"/>
  <c r="Q269" i="4" a="1"/>
  <c r="Q269" i="4" s="1"/>
  <c r="Q357" i="4" a="1"/>
  <c r="Q357" i="4" s="1"/>
  <c r="X357" i="5" s="1"/>
  <c r="Q445" i="4" a="1"/>
  <c r="Q445" i="4" s="1"/>
  <c r="Q7" i="5" a="1"/>
  <c r="Q7" i="5" s="1"/>
  <c r="Q167" i="5" a="1"/>
  <c r="Q167" i="5" s="1"/>
  <c r="Q327" i="5" a="1"/>
  <c r="Q327" i="5" s="1"/>
  <c r="Q487" i="5" a="1"/>
  <c r="Q487" i="5" s="1"/>
  <c r="Q647" i="5" a="1"/>
  <c r="Q647" i="5" s="1"/>
  <c r="Q687" i="5" a="1"/>
  <c r="Q687" i="5" s="1"/>
  <c r="Q15" i="1" a="1"/>
  <c r="Q15" i="1" s="1"/>
  <c r="W15" i="1" s="1"/>
  <c r="X15" i="1" s="1"/>
  <c r="Q87" i="1" a="1"/>
  <c r="Q87" i="1" s="1"/>
  <c r="W87" i="1" s="1"/>
  <c r="X87" i="1" s="1"/>
  <c r="Q311" i="1" a="1"/>
  <c r="Q311" i="1" s="1"/>
  <c r="W311" i="1" s="1"/>
  <c r="X311" i="1" s="1"/>
  <c r="Q383" i="1" a="1"/>
  <c r="Q383" i="1" s="1"/>
  <c r="W383" i="1" s="1"/>
  <c r="X383" i="1" s="1"/>
  <c r="Q607" i="1" a="1"/>
  <c r="Q607" i="1" s="1"/>
  <c r="W607" i="1" s="1"/>
  <c r="X607" i="1" s="1"/>
  <c r="Q679" i="1" a="1"/>
  <c r="Q679" i="1" s="1"/>
  <c r="W679" i="1" s="1"/>
  <c r="X679" i="1" s="1"/>
  <c r="Q727" i="5" a="1"/>
  <c r="Q727" i="5" s="1"/>
  <c r="Q200" i="1" a="1"/>
  <c r="Q200" i="1" s="1"/>
  <c r="W200" i="1" s="1"/>
  <c r="X200" i="1" s="1"/>
  <c r="Q272" i="1" a="1"/>
  <c r="Q272" i="1" s="1"/>
  <c r="W272" i="1" s="1"/>
  <c r="X272" i="1" s="1"/>
  <c r="Q496" i="1" a="1"/>
  <c r="Q496" i="1" s="1"/>
  <c r="W496" i="1" s="1"/>
  <c r="X496" i="1" s="1"/>
  <c r="Q568" i="1" a="1"/>
  <c r="Q568" i="1" s="1"/>
  <c r="W568" i="1" s="1"/>
  <c r="X568" i="1" s="1"/>
  <c r="Q792" i="1" a="1"/>
  <c r="Q792" i="1" s="1"/>
  <c r="W792" i="1" s="1"/>
  <c r="X792" i="1" s="1"/>
  <c r="Q7" i="4" a="1"/>
  <c r="Q7" i="4" s="1"/>
  <c r="Q95" i="4" a="1"/>
  <c r="Q95" i="4" s="1"/>
  <c r="Q183" i="4" a="1"/>
  <c r="Q183" i="4" s="1"/>
  <c r="X183" i="5" s="1"/>
  <c r="Q271" i="4" a="1"/>
  <c r="Q271" i="4" s="1"/>
  <c r="Q359" i="4" a="1"/>
  <c r="Q359" i="4" s="1"/>
  <c r="X359" i="5" s="1"/>
  <c r="Q447" i="4" a="1"/>
  <c r="Q447" i="4" s="1"/>
  <c r="Q767" i="5" a="1"/>
  <c r="Q767" i="5" s="1"/>
  <c r="Q847" i="5" a="1"/>
  <c r="Q847" i="5" s="1"/>
  <c r="Q887" i="5" a="1"/>
  <c r="Q887" i="5" s="1"/>
  <c r="Q50" i="1" a="1"/>
  <c r="Q50" i="1" s="1"/>
  <c r="W50" i="1" s="1"/>
  <c r="X50" i="1" s="1"/>
  <c r="Q274" i="1" a="1"/>
  <c r="Q274" i="1" s="1"/>
  <c r="W274" i="1" s="1"/>
  <c r="X274" i="1" s="1"/>
  <c r="Q346" i="1" a="1"/>
  <c r="Q346" i="1" s="1"/>
  <c r="W346" i="1" s="1"/>
  <c r="X346" i="1" s="1"/>
  <c r="Q570" i="1" a="1"/>
  <c r="Q570" i="1" s="1"/>
  <c r="W570" i="1" s="1"/>
  <c r="X570" i="1" s="1"/>
  <c r="Q642" i="1" a="1"/>
  <c r="Q642" i="1" s="1"/>
  <c r="W642" i="1" s="1"/>
  <c r="X642" i="1" s="1"/>
  <c r="Q49" i="4" a="1"/>
  <c r="Q49" i="4" s="1"/>
  <c r="Q137" i="4" a="1"/>
  <c r="Q137" i="4" s="1"/>
  <c r="Q225" i="4" a="1"/>
  <c r="Q225" i="4" s="1"/>
  <c r="Q313" i="4" a="1"/>
  <c r="Q313" i="4" s="1"/>
  <c r="Q87" i="5" a="1"/>
  <c r="Q87" i="5" s="1"/>
  <c r="Q247" i="5" a="1"/>
  <c r="Q247" i="5" s="1"/>
  <c r="Q407" i="5" a="1"/>
  <c r="Q407" i="5" s="1"/>
  <c r="Q567" i="5" a="1"/>
  <c r="Q567" i="5" s="1"/>
  <c r="Q163" i="1" a="1"/>
  <c r="Q163" i="1" s="1"/>
  <c r="W163" i="1" s="1"/>
  <c r="X163" i="1" s="1"/>
  <c r="Q235" i="1" a="1"/>
  <c r="Q235" i="1" s="1"/>
  <c r="W235" i="1" s="1"/>
  <c r="X235" i="1" s="1"/>
  <c r="Q459" i="1" a="1"/>
  <c r="Q459" i="1" s="1"/>
  <c r="W459" i="1" s="1"/>
  <c r="X459" i="1" s="1"/>
  <c r="Q531" i="1" a="1"/>
  <c r="Q531" i="1" s="1"/>
  <c r="W531" i="1" s="1"/>
  <c r="X531" i="1" s="1"/>
  <c r="Q1054" i="4" a="1"/>
  <c r="Q1054" i="4" s="1"/>
  <c r="Q1014" i="4" a="1"/>
  <c r="Q1014" i="4" s="1"/>
  <c r="Q870" i="4" a="1"/>
  <c r="Q870" i="4" s="1"/>
  <c r="Q782" i="4" a="1"/>
  <c r="Q782" i="4" s="1"/>
  <c r="Q694" i="4" a="1"/>
  <c r="Q694" i="4" s="1"/>
  <c r="Q606" i="4" a="1"/>
  <c r="Q606" i="4" s="1"/>
  <c r="Q491" i="4" a="1"/>
  <c r="Q491" i="4" s="1"/>
  <c r="Q474" i="4" a="1"/>
  <c r="Q474" i="4" s="1"/>
  <c r="Q465" i="4" a="1"/>
  <c r="Q465" i="4" s="1"/>
  <c r="X465" i="5" s="1"/>
  <c r="Q425" i="4" a="1"/>
  <c r="Q425" i="4" s="1"/>
  <c r="Q298" i="4" a="1"/>
  <c r="Q298" i="4" s="1"/>
  <c r="Q457" i="1" a="1"/>
  <c r="Q457" i="1" s="1"/>
  <c r="W457" i="1" s="1"/>
  <c r="X457" i="1" s="1"/>
  <c r="Q385" i="1" a="1"/>
  <c r="Q385" i="1" s="1"/>
  <c r="W385" i="1" s="1"/>
  <c r="X385" i="1" s="1"/>
  <c r="Q21" i="5" a="1"/>
  <c r="Q21" i="5" s="1"/>
  <c r="Q61" i="5" a="1"/>
  <c r="Q61" i="5" s="1"/>
  <c r="Q101" i="5" a="1"/>
  <c r="Q101" i="5" s="1"/>
  <c r="Q141" i="5" a="1"/>
  <c r="Q141" i="5" s="1"/>
  <c r="Q181" i="5" a="1"/>
  <c r="Q181" i="5" s="1"/>
  <c r="Q221" i="5" a="1"/>
  <c r="Q221" i="5" s="1"/>
  <c r="Q261" i="5" a="1"/>
  <c r="Q261" i="5" s="1"/>
  <c r="Q301" i="5" a="1"/>
  <c r="Q301" i="5" s="1"/>
  <c r="Q341" i="5" a="1"/>
  <c r="Q341" i="5" s="1"/>
  <c r="Q381" i="5" a="1"/>
  <c r="Q381" i="5" s="1"/>
  <c r="Q421" i="5" a="1"/>
  <c r="Q421" i="5" s="1"/>
  <c r="Q461" i="5" a="1"/>
  <c r="Q461" i="5" s="1"/>
  <c r="Q501" i="5" a="1"/>
  <c r="Q501" i="5" s="1"/>
  <c r="Q541" i="5" a="1"/>
  <c r="Q541" i="5" s="1"/>
  <c r="Q581" i="5" a="1"/>
  <c r="Q581" i="5" s="1"/>
  <c r="Q621" i="5" a="1"/>
  <c r="Q621" i="5" s="1"/>
  <c r="Q661" i="5" a="1"/>
  <c r="Q661" i="5" s="1"/>
  <c r="Q701" i="5" a="1"/>
  <c r="Q701" i="5" s="1"/>
  <c r="Q741" i="5" a="1"/>
  <c r="Q741" i="5" s="1"/>
  <c r="Q781" i="5" a="1"/>
  <c r="Q781" i="5" s="1"/>
  <c r="Q821" i="5" a="1"/>
  <c r="Q821" i="5" s="1"/>
  <c r="Q861" i="5" a="1"/>
  <c r="Q861" i="5" s="1"/>
  <c r="Q901" i="5" a="1"/>
  <c r="Q901" i="5" s="1"/>
  <c r="Q747" i="1" a="1"/>
  <c r="Q747" i="1" s="1"/>
  <c r="W747" i="1" s="1"/>
  <c r="X747" i="1" s="1"/>
  <c r="Q473" i="1" a="1"/>
  <c r="Q473" i="1" s="1"/>
  <c r="W473" i="1" s="1"/>
  <c r="X473" i="1" s="1"/>
  <c r="Q233" i="1" a="1"/>
  <c r="Q233" i="1" s="1"/>
  <c r="W233" i="1" s="1"/>
  <c r="X233" i="1" s="1"/>
  <c r="Q649" i="5" a="1"/>
  <c r="Q649" i="5" s="1"/>
  <c r="Q287" i="5" a="1"/>
  <c r="Q287" i="5" s="1"/>
  <c r="Q9" i="5" a="1"/>
  <c r="Q9" i="5" s="1"/>
  <c r="Q44" i="1" a="1"/>
  <c r="Q44" i="1" s="1"/>
  <c r="W44" i="1" s="1"/>
  <c r="X44" i="1" s="1"/>
  <c r="Q268" i="1" a="1"/>
  <c r="Q268" i="1" s="1"/>
  <c r="W268" i="1" s="1"/>
  <c r="X268" i="1" s="1"/>
  <c r="Q340" i="1" a="1"/>
  <c r="Q340" i="1" s="1"/>
  <c r="W340" i="1" s="1"/>
  <c r="X340" i="1" s="1"/>
  <c r="Q564" i="1" a="1"/>
  <c r="Q564" i="1" s="1"/>
  <c r="W564" i="1" s="1"/>
  <c r="X564" i="1" s="1"/>
  <c r="Q636" i="1" a="1"/>
  <c r="Q636" i="1" s="1"/>
  <c r="W636" i="1" s="1"/>
  <c r="X636" i="1" s="1"/>
  <c r="Q157" i="1" a="1"/>
  <c r="Q157" i="1" s="1"/>
  <c r="W157" i="1" s="1"/>
  <c r="X157" i="1" s="1"/>
  <c r="Q229" i="1" a="1"/>
  <c r="Q229" i="1" s="1"/>
  <c r="W229" i="1" s="1"/>
  <c r="X229" i="1" s="1"/>
  <c r="Q453" i="1" a="1"/>
  <c r="Q453" i="1" s="1"/>
  <c r="W453" i="1" s="1"/>
  <c r="X453" i="1" s="1"/>
  <c r="Q525" i="1" a="1"/>
  <c r="Q525" i="1" s="1"/>
  <c r="W525" i="1" s="1"/>
  <c r="X525" i="1" s="1"/>
  <c r="Q749" i="1" a="1"/>
  <c r="Q749" i="1" s="1"/>
  <c r="W749" i="1" s="1"/>
  <c r="X749" i="1" s="1"/>
  <c r="Q46" i="1" a="1"/>
  <c r="Q46" i="1" s="1"/>
  <c r="W46" i="1" s="1"/>
  <c r="X46" i="1" s="1"/>
  <c r="Q118" i="1" a="1"/>
  <c r="Q118" i="1" s="1"/>
  <c r="W118" i="1" s="1"/>
  <c r="X118" i="1" s="1"/>
  <c r="Q342" i="1" a="1"/>
  <c r="Q342" i="1" s="1"/>
  <c r="W342" i="1" s="1"/>
  <c r="X342" i="1" s="1"/>
  <c r="Q414" i="1" a="1"/>
  <c r="Q414" i="1" s="1"/>
  <c r="W414" i="1" s="1"/>
  <c r="X414" i="1" s="1"/>
  <c r="Q638" i="1" a="1"/>
  <c r="Q638" i="1" s="1"/>
  <c r="W638" i="1" s="1"/>
  <c r="X638" i="1" s="1"/>
  <c r="Q710" i="1" a="1"/>
  <c r="Q710" i="1" s="1"/>
  <c r="W710" i="1" s="1"/>
  <c r="X710" i="1" s="1"/>
  <c r="Q7" i="1" a="1"/>
  <c r="Q7" i="1" s="1"/>
  <c r="W7" i="1" s="1"/>
  <c r="X7" i="1" s="1"/>
  <c r="Q231" i="1" a="1"/>
  <c r="Q231" i="1" s="1"/>
  <c r="W231" i="1" s="1"/>
  <c r="X231" i="1" s="1"/>
  <c r="Q303" i="1" a="1"/>
  <c r="Q303" i="1" s="1"/>
  <c r="W303" i="1" s="1"/>
  <c r="X303" i="1" s="1"/>
  <c r="Q527" i="1" a="1"/>
  <c r="Q527" i="1" s="1"/>
  <c r="W527" i="1" s="1"/>
  <c r="X527" i="1" s="1"/>
  <c r="Q599" i="1" a="1"/>
  <c r="Q599" i="1" s="1"/>
  <c r="W599" i="1" s="1"/>
  <c r="X599" i="1" s="1"/>
  <c r="Q823" i="1" a="1"/>
  <c r="Q823" i="1" s="1"/>
  <c r="W823" i="1" s="1"/>
  <c r="X823" i="1" s="1"/>
  <c r="Q120" i="1" a="1"/>
  <c r="Q120" i="1" s="1"/>
  <c r="W120" i="1" s="1"/>
  <c r="X120" i="1" s="1"/>
  <c r="Q192" i="1" a="1"/>
  <c r="Q192" i="1" s="1"/>
  <c r="W192" i="1" s="1"/>
  <c r="X192" i="1" s="1"/>
  <c r="Q416" i="1" a="1"/>
  <c r="Q416" i="1" s="1"/>
  <c r="W416" i="1" s="1"/>
  <c r="X416" i="1" s="1"/>
  <c r="Q488" i="1" a="1"/>
  <c r="Q488" i="1" s="1"/>
  <c r="W488" i="1" s="1"/>
  <c r="X488" i="1" s="1"/>
  <c r="Q712" i="1" a="1"/>
  <c r="Q712" i="1" s="1"/>
  <c r="W712" i="1" s="1"/>
  <c r="X712" i="1" s="1"/>
  <c r="Q784" i="1" a="1"/>
  <c r="Q784" i="1" s="1"/>
  <c r="W784" i="1" s="1"/>
  <c r="X784" i="1" s="1"/>
  <c r="Q194" i="1" a="1"/>
  <c r="Q194" i="1" s="1"/>
  <c r="W194" i="1" s="1"/>
  <c r="X194" i="1" s="1"/>
  <c r="Q490" i="1" a="1"/>
  <c r="Q490" i="1" s="1"/>
  <c r="W490" i="1" s="1"/>
  <c r="X490" i="1" s="1"/>
  <c r="Q562" i="1" a="1"/>
  <c r="Q562" i="1" s="1"/>
  <c r="W562" i="1" s="1"/>
  <c r="X562" i="1" s="1"/>
  <c r="Q786" i="1" a="1"/>
  <c r="Q786" i="1" s="1"/>
  <c r="W786" i="1" s="1"/>
  <c r="X786" i="1" s="1"/>
  <c r="Q83" i="1" a="1"/>
  <c r="Q83" i="1" s="1"/>
  <c r="W83" i="1" s="1"/>
  <c r="X83" i="1" s="1"/>
  <c r="Q155" i="1" a="1"/>
  <c r="Q155" i="1" s="1"/>
  <c r="W155" i="1" s="1"/>
  <c r="X155" i="1" s="1"/>
  <c r="Q379" i="1" a="1"/>
  <c r="Q379" i="1" s="1"/>
  <c r="W379" i="1" s="1"/>
  <c r="X379" i="1" s="1"/>
  <c r="Q451" i="1" a="1"/>
  <c r="Q451" i="1" s="1"/>
  <c r="W451" i="1" s="1"/>
  <c r="X451" i="1" s="1"/>
  <c r="Q675" i="1" a="1"/>
  <c r="Q675" i="1" s="1"/>
  <c r="W675" i="1" s="1"/>
  <c r="X675" i="1" s="1"/>
  <c r="F6" i="2"/>
  <c r="Q1060" i="4" a="1"/>
  <c r="Q1060" i="4" s="1"/>
  <c r="Q1052" i="4" a="1"/>
  <c r="Q1052" i="4" s="1"/>
  <c r="Q1044" i="4" a="1"/>
  <c r="Q1044" i="4" s="1"/>
  <c r="X1044" i="5" s="1"/>
  <c r="Q1036" i="4" a="1"/>
  <c r="Q1036" i="4" s="1"/>
  <c r="Q1020" i="4" a="1"/>
  <c r="Q1020" i="4" s="1"/>
  <c r="Q1012" i="4" a="1"/>
  <c r="Q1012" i="4" s="1"/>
  <c r="Q828" i="4" a="1"/>
  <c r="Q828" i="4" s="1"/>
  <c r="Q515" i="4" a="1"/>
  <c r="Q515" i="4" s="1"/>
  <c r="Q506" i="4" a="1"/>
  <c r="Q506" i="4" s="1"/>
  <c r="Q489" i="4" a="1"/>
  <c r="Q489" i="4" s="1"/>
  <c r="Q463" i="4" a="1"/>
  <c r="Q463" i="4" s="1"/>
  <c r="X463" i="5" s="1"/>
  <c r="Q337" i="4" a="1"/>
  <c r="Q337" i="4" s="1"/>
  <c r="Q154" i="4" a="1"/>
  <c r="Q154" i="4" s="1"/>
  <c r="Q122" i="4" a="1"/>
  <c r="Q122" i="4" s="1"/>
  <c r="Q737" i="1" a="1"/>
  <c r="Q737" i="1" s="1"/>
  <c r="W737" i="1" s="1"/>
  <c r="X737" i="1" s="1"/>
  <c r="Q161" i="1" a="1"/>
  <c r="Q161" i="1" s="1"/>
  <c r="W161" i="1" s="1"/>
  <c r="X161" i="1" s="1"/>
  <c r="Q89" i="1" a="1"/>
  <c r="Q89" i="1" s="1"/>
  <c r="W89" i="1" s="1"/>
  <c r="X89" i="1" s="1"/>
  <c r="Q918" i="5" a="1"/>
  <c r="Q918" i="5" s="1"/>
  <c r="Q3" i="5" a="1"/>
  <c r="Q3" i="5" s="1"/>
  <c r="Q35" i="5" a="1"/>
  <c r="Q35" i="5" s="1"/>
  <c r="Q43" i="5" a="1"/>
  <c r="Q43" i="5" s="1"/>
  <c r="Q75" i="5" a="1"/>
  <c r="Q75" i="5" s="1"/>
  <c r="Q83" i="5" a="1"/>
  <c r="Q83" i="5" s="1"/>
  <c r="Q115" i="5" a="1"/>
  <c r="Q115" i="5" s="1"/>
  <c r="Q123" i="5" a="1"/>
  <c r="Q123" i="5" s="1"/>
  <c r="Q155" i="5" a="1"/>
  <c r="Q155" i="5" s="1"/>
  <c r="Q163" i="5" a="1"/>
  <c r="Q163" i="5" s="1"/>
  <c r="Q195" i="5" a="1"/>
  <c r="Q195" i="5" s="1"/>
  <c r="Q203" i="5" a="1"/>
  <c r="Q203" i="5" s="1"/>
  <c r="Q235" i="5" a="1"/>
  <c r="Q235" i="5" s="1"/>
  <c r="Q243" i="5" a="1"/>
  <c r="Q243" i="5" s="1"/>
  <c r="Q275" i="5" a="1"/>
  <c r="Q275" i="5" s="1"/>
  <c r="Q283" i="5" a="1"/>
  <c r="Q283" i="5" s="1"/>
  <c r="Q315" i="5" a="1"/>
  <c r="Q315" i="5" s="1"/>
  <c r="Q323" i="5" a="1"/>
  <c r="Q323" i="5" s="1"/>
  <c r="Q355" i="5" a="1"/>
  <c r="Q355" i="5" s="1"/>
  <c r="Q363" i="5" a="1"/>
  <c r="Q363" i="5" s="1"/>
  <c r="Q395" i="5" a="1"/>
  <c r="Q395" i="5" s="1"/>
  <c r="Q403" i="5" a="1"/>
  <c r="Q403" i="5" s="1"/>
  <c r="Q435" i="5" a="1"/>
  <c r="Q435" i="5" s="1"/>
  <c r="Q443" i="5" a="1"/>
  <c r="Q443" i="5" s="1"/>
  <c r="Q475" i="5" a="1"/>
  <c r="Q475" i="5" s="1"/>
  <c r="Q483" i="5" a="1"/>
  <c r="Q483" i="5" s="1"/>
  <c r="Q515" i="5" a="1"/>
  <c r="Q515" i="5" s="1"/>
  <c r="Q523" i="5" a="1"/>
  <c r="Q523" i="5" s="1"/>
  <c r="Q555" i="5" a="1"/>
  <c r="Q555" i="5" s="1"/>
  <c r="Q563" i="5" a="1"/>
  <c r="Q563" i="5" s="1"/>
  <c r="Q595" i="5" a="1"/>
  <c r="Q595" i="5" s="1"/>
  <c r="Q603" i="5" a="1"/>
  <c r="Q603" i="5" s="1"/>
  <c r="Q635" i="5" a="1"/>
  <c r="Q635" i="5" s="1"/>
  <c r="Q643" i="5" a="1"/>
  <c r="Q643" i="5" s="1"/>
  <c r="Q675" i="5" a="1"/>
  <c r="Q675" i="5" s="1"/>
  <c r="Q683" i="5" a="1"/>
  <c r="Q683" i="5" s="1"/>
  <c r="Q715" i="5" a="1"/>
  <c r="Q715" i="5" s="1"/>
  <c r="Q723" i="5" a="1"/>
  <c r="Q723" i="5" s="1"/>
  <c r="Q755" i="5" a="1"/>
  <c r="Q755" i="5" s="1"/>
  <c r="Q5" i="5" a="1"/>
  <c r="Q5" i="5" s="1"/>
  <c r="Q45" i="5" a="1"/>
  <c r="Q45" i="5" s="1"/>
  <c r="Q85" i="5" a="1"/>
  <c r="Q85" i="5" s="1"/>
  <c r="Q125" i="5" a="1"/>
  <c r="Q125" i="5" s="1"/>
  <c r="Q165" i="5" a="1"/>
  <c r="Q165" i="5" s="1"/>
  <c r="Q205" i="5" a="1"/>
  <c r="Q205" i="5" s="1"/>
  <c r="Q245" i="5" a="1"/>
  <c r="Q245" i="5" s="1"/>
  <c r="Q285" i="5" a="1"/>
  <c r="Q285" i="5" s="1"/>
  <c r="Q325" i="5" a="1"/>
  <c r="Q325" i="5" s="1"/>
  <c r="Q365" i="5" a="1"/>
  <c r="Q365" i="5" s="1"/>
  <c r="Q405" i="5" a="1"/>
  <c r="Q405" i="5" s="1"/>
  <c r="Q445" i="5" a="1"/>
  <c r="Q445" i="5" s="1"/>
  <c r="Q485" i="5" a="1"/>
  <c r="Q485" i="5" s="1"/>
  <c r="Q525" i="5" a="1"/>
  <c r="Q525" i="5" s="1"/>
  <c r="Q565" i="5" a="1"/>
  <c r="Q565" i="5" s="1"/>
  <c r="Q605" i="5" a="1"/>
  <c r="Q605" i="5" s="1"/>
  <c r="Q645" i="5" a="1"/>
  <c r="Q645" i="5" s="1"/>
  <c r="Q685" i="5" a="1"/>
  <c r="Q685" i="5" s="1"/>
  <c r="Q725" i="5" a="1"/>
  <c r="Q725" i="5" s="1"/>
  <c r="Q765" i="5" a="1"/>
  <c r="Q765" i="5" s="1"/>
  <c r="Q805" i="5" a="1"/>
  <c r="Q805" i="5" s="1"/>
  <c r="Q845" i="5" a="1"/>
  <c r="Q845" i="5" s="1"/>
  <c r="Q38" i="5" a="1"/>
  <c r="Q38" i="5" s="1"/>
  <c r="Q78" i="5" a="1"/>
  <c r="Q78" i="5" s="1"/>
  <c r="Q118" i="5" a="1"/>
  <c r="Q118" i="5" s="1"/>
  <c r="Q158" i="5" a="1"/>
  <c r="Q158" i="5" s="1"/>
  <c r="Q198" i="5" a="1"/>
  <c r="Q198" i="5" s="1"/>
  <c r="Q238" i="5" a="1"/>
  <c r="Q238" i="5" s="1"/>
  <c r="Q278" i="5" a="1"/>
  <c r="Q278" i="5" s="1"/>
  <c r="Q318" i="5" a="1"/>
  <c r="Q318" i="5" s="1"/>
  <c r="Q358" i="5" a="1"/>
  <c r="Q358" i="5" s="1"/>
  <c r="Q398" i="5" a="1"/>
  <c r="Q398" i="5" s="1"/>
  <c r="Q438" i="5" a="1"/>
  <c r="Q438" i="5" s="1"/>
  <c r="Q478" i="5" a="1"/>
  <c r="Q478" i="5" s="1"/>
  <c r="Q518" i="5" a="1"/>
  <c r="Q518" i="5" s="1"/>
  <c r="Q558" i="5" a="1"/>
  <c r="Q558" i="5" s="1"/>
  <c r="Q598" i="5" a="1"/>
  <c r="Q598" i="5" s="1"/>
  <c r="Q638" i="5" a="1"/>
  <c r="Q638" i="5" s="1"/>
  <c r="Q795" i="5" a="1"/>
  <c r="Q795" i="5" s="1"/>
  <c r="Q116" i="1" a="1"/>
  <c r="Q116" i="1" s="1"/>
  <c r="W116" i="1" s="1"/>
  <c r="X116" i="1" s="1"/>
  <c r="Q188" i="1" a="1"/>
  <c r="Q188" i="1" s="1"/>
  <c r="W188" i="1" s="1"/>
  <c r="X188" i="1" s="1"/>
  <c r="Q412" i="1" a="1"/>
  <c r="Q412" i="1" s="1"/>
  <c r="W412" i="1" s="1"/>
  <c r="X412" i="1" s="1"/>
  <c r="Q484" i="1" a="1"/>
  <c r="Q484" i="1" s="1"/>
  <c r="W484" i="1" s="1"/>
  <c r="X484" i="1" s="1"/>
  <c r="Q708" i="1" a="1"/>
  <c r="Q708" i="1" s="1"/>
  <c r="W708" i="1" s="1"/>
  <c r="X708" i="1" s="1"/>
  <c r="Q780" i="1" a="1"/>
  <c r="Q780" i="1" s="1"/>
  <c r="W780" i="1" s="1"/>
  <c r="X780" i="1" s="1"/>
  <c r="Q3" i="4" a="1"/>
  <c r="Q3" i="4" s="1"/>
  <c r="Q27" i="4" a="1"/>
  <c r="Q27" i="4" s="1"/>
  <c r="Q91" i="4" a="1"/>
  <c r="Q91" i="4" s="1"/>
  <c r="Q115" i="4" a="1"/>
  <c r="Q115" i="4" s="1"/>
  <c r="X115" i="5" s="1"/>
  <c r="Q179" i="4" a="1"/>
  <c r="Q179" i="4" s="1"/>
  <c r="Q203" i="4" a="1"/>
  <c r="Q203" i="4" s="1"/>
  <c r="X203" i="5" s="1"/>
  <c r="Q267" i="4" a="1"/>
  <c r="Q267" i="4" s="1"/>
  <c r="Q291" i="4" a="1"/>
  <c r="Q291" i="4" s="1"/>
  <c r="Q355" i="4" a="1"/>
  <c r="Q355" i="4" s="1"/>
  <c r="Q379" i="4" a="1"/>
  <c r="Q379" i="4" s="1"/>
  <c r="Q443" i="4" a="1"/>
  <c r="Q443" i="4" s="1"/>
  <c r="Q5" i="1" a="1"/>
  <c r="Q5" i="1" s="1"/>
  <c r="W5" i="1" s="1"/>
  <c r="X5" i="1" s="1"/>
  <c r="Q77" i="1" a="1"/>
  <c r="Q77" i="1" s="1"/>
  <c r="W77" i="1" s="1"/>
  <c r="X77" i="1" s="1"/>
  <c r="Q301" i="1" a="1"/>
  <c r="Q301" i="1" s="1"/>
  <c r="W301" i="1" s="1"/>
  <c r="X301" i="1" s="1"/>
  <c r="Q373" i="1" a="1"/>
  <c r="Q373" i="1" s="1"/>
  <c r="W373" i="1" s="1"/>
  <c r="X373" i="1" s="1"/>
  <c r="Q597" i="1" a="1"/>
  <c r="Q597" i="1" s="1"/>
  <c r="W597" i="1" s="1"/>
  <c r="X597" i="1" s="1"/>
  <c r="Q669" i="1" a="1"/>
  <c r="Q669" i="1" s="1"/>
  <c r="W669" i="1" s="1"/>
  <c r="X669" i="1" s="1"/>
  <c r="Q798" i="5" a="1"/>
  <c r="Q798" i="5" s="1"/>
  <c r="Q875" i="5" a="1"/>
  <c r="Q875" i="5" s="1"/>
  <c r="Q883" i="5" a="1"/>
  <c r="Q883" i="5" s="1"/>
  <c r="Q915" i="5" a="1"/>
  <c r="Q915" i="5" s="1"/>
  <c r="Q190" i="1" a="1"/>
  <c r="Q190" i="1" s="1"/>
  <c r="W190" i="1" s="1"/>
  <c r="X190" i="1" s="1"/>
  <c r="Q262" i="1" a="1"/>
  <c r="Q262" i="1" s="1"/>
  <c r="W262" i="1" s="1"/>
  <c r="X262" i="1" s="1"/>
  <c r="Q486" i="1" a="1"/>
  <c r="Q486" i="1" s="1"/>
  <c r="W486" i="1" s="1"/>
  <c r="X486" i="1" s="1"/>
  <c r="Q558" i="1" a="1"/>
  <c r="Q558" i="1" s="1"/>
  <c r="W558" i="1" s="1"/>
  <c r="X558" i="1" s="1"/>
  <c r="Q782" i="1" a="1"/>
  <c r="Q782" i="1" s="1"/>
  <c r="W782" i="1" s="1"/>
  <c r="X782" i="1" s="1"/>
  <c r="Q763" i="5" a="1"/>
  <c r="Q763" i="5" s="1"/>
  <c r="Q843" i="5" a="1"/>
  <c r="Q843" i="5" s="1"/>
  <c r="Q948" i="5" a="1"/>
  <c r="Q948" i="5" s="1"/>
  <c r="Q79" i="1" a="1"/>
  <c r="Q79" i="1" s="1"/>
  <c r="W79" i="1" s="1"/>
  <c r="X79" i="1" s="1"/>
  <c r="Q151" i="1" a="1"/>
  <c r="Q151" i="1" s="1"/>
  <c r="W151" i="1" s="1"/>
  <c r="X151" i="1" s="1"/>
  <c r="Q375" i="1" a="1"/>
  <c r="Q375" i="1" s="1"/>
  <c r="W375" i="1" s="1"/>
  <c r="X375" i="1" s="1"/>
  <c r="Q447" i="1" a="1"/>
  <c r="Q447" i="1" s="1"/>
  <c r="W447" i="1" s="1"/>
  <c r="X447" i="1" s="1"/>
  <c r="Q671" i="1" a="1"/>
  <c r="Q671" i="1" s="1"/>
  <c r="W671" i="1" s="1"/>
  <c r="X671" i="1" s="1"/>
  <c r="Q743" i="1" a="1"/>
  <c r="Q743" i="1" s="1"/>
  <c r="W743" i="1" s="1"/>
  <c r="X743" i="1" s="1"/>
  <c r="Q22" i="4" a="1"/>
  <c r="Q22" i="4" s="1"/>
  <c r="X22" i="5" s="1"/>
  <c r="Q110" i="4" a="1"/>
  <c r="Q110" i="4" s="1"/>
  <c r="Q198" i="4" a="1"/>
  <c r="Q198" i="4" s="1"/>
  <c r="Q286" i="4" a="1"/>
  <c r="Q286" i="4" s="1"/>
  <c r="Q374" i="4" a="1"/>
  <c r="Q374" i="4" s="1"/>
  <c r="Q462" i="4" a="1"/>
  <c r="Q462" i="4" s="1"/>
  <c r="Q678" i="5" a="1"/>
  <c r="Q678" i="5" s="1"/>
  <c r="Q835" i="5" a="1"/>
  <c r="Q835" i="5" s="1"/>
  <c r="Q885" i="5" a="1"/>
  <c r="Q885" i="5" s="1"/>
  <c r="Q40" i="1" a="1"/>
  <c r="Q40" i="1" s="1"/>
  <c r="W40" i="1" s="1"/>
  <c r="X40" i="1" s="1"/>
  <c r="Q264" i="1" a="1"/>
  <c r="Q264" i="1" s="1"/>
  <c r="W264" i="1" s="1"/>
  <c r="X264" i="1" s="1"/>
  <c r="Q336" i="1" a="1"/>
  <c r="Q336" i="1" s="1"/>
  <c r="W336" i="1" s="1"/>
  <c r="X336" i="1" s="1"/>
  <c r="Q560" i="1" a="1"/>
  <c r="Q560" i="1" s="1"/>
  <c r="W560" i="1" s="1"/>
  <c r="X560" i="1" s="1"/>
  <c r="Q632" i="1" a="1"/>
  <c r="Q632" i="1" s="1"/>
  <c r="W632" i="1" s="1"/>
  <c r="X632" i="1" s="1"/>
  <c r="Q47" i="4" a="1"/>
  <c r="Q47" i="4" s="1"/>
  <c r="Q71" i="4" a="1"/>
  <c r="Q71" i="4" s="1"/>
  <c r="Q135" i="4" a="1"/>
  <c r="Q135" i="4" s="1"/>
  <c r="X135" i="5" s="1"/>
  <c r="Q159" i="4" a="1"/>
  <c r="Q159" i="4" s="1"/>
  <c r="Q223" i="4" a="1"/>
  <c r="Q223" i="4" s="1"/>
  <c r="X223" i="5" s="1"/>
  <c r="Q247" i="4" a="1"/>
  <c r="Q247" i="4" s="1"/>
  <c r="Q311" i="4" a="1"/>
  <c r="Q311" i="4" s="1"/>
  <c r="Q335" i="4" a="1"/>
  <c r="Q335" i="4" s="1"/>
  <c r="Q399" i="4" a="1"/>
  <c r="Q399" i="4" s="1"/>
  <c r="Q423" i="4" a="1"/>
  <c r="Q423" i="4" s="1"/>
  <c r="Q758" i="5" a="1"/>
  <c r="Q758" i="5" s="1"/>
  <c r="Q838" i="5" a="1"/>
  <c r="Q838" i="5" s="1"/>
  <c r="Q42" i="1" a="1"/>
  <c r="Q42" i="1" s="1"/>
  <c r="W42" i="1" s="1"/>
  <c r="X42" i="1" s="1"/>
  <c r="Q114" i="1" a="1"/>
  <c r="Q114" i="1" s="1"/>
  <c r="W114" i="1" s="1"/>
  <c r="X114" i="1" s="1"/>
  <c r="Q266" i="1" a="1"/>
  <c r="Q266" i="1" s="1"/>
  <c r="W266" i="1" s="1"/>
  <c r="X266" i="1" s="1"/>
  <c r="Q338" i="1" a="1"/>
  <c r="Q338" i="1" s="1"/>
  <c r="W338" i="1" s="1"/>
  <c r="X338" i="1" s="1"/>
  <c r="Q410" i="1" a="1"/>
  <c r="Q410" i="1" s="1"/>
  <c r="W410" i="1" s="1"/>
  <c r="X410" i="1" s="1"/>
  <c r="Q634" i="1" a="1"/>
  <c r="Q634" i="1" s="1"/>
  <c r="W634" i="1" s="1"/>
  <c r="X634" i="1" s="1"/>
  <c r="Q706" i="1" a="1"/>
  <c r="Q706" i="1" s="1"/>
  <c r="W706" i="1" s="1"/>
  <c r="X706" i="1" s="1"/>
  <c r="Q803" i="5" a="1"/>
  <c r="Q803" i="5" s="1"/>
  <c r="Q3" i="1" a="1"/>
  <c r="Q3" i="1" s="1"/>
  <c r="W3" i="1" s="1"/>
  <c r="X3" i="1" s="1"/>
  <c r="Q227" i="1" a="1"/>
  <c r="Q227" i="1" s="1"/>
  <c r="W227" i="1" s="1"/>
  <c r="X227" i="1" s="1"/>
  <c r="Q299" i="1" a="1"/>
  <c r="Q299" i="1" s="1"/>
  <c r="W299" i="1" s="1"/>
  <c r="X299" i="1" s="1"/>
  <c r="Q523" i="1" a="1"/>
  <c r="Q523" i="1" s="1"/>
  <c r="W523" i="1" s="1"/>
  <c r="X523" i="1" s="1"/>
  <c r="Q595" i="1" a="1"/>
  <c r="Q595" i="1" s="1"/>
  <c r="W595" i="1" s="1"/>
  <c r="X595" i="1" s="1"/>
  <c r="Q1059" i="4" a="1"/>
  <c r="Q1059" i="4" s="1"/>
  <c r="Q1051" i="4" a="1"/>
  <c r="Q1051" i="4" s="1"/>
  <c r="X1051" i="5" s="1"/>
  <c r="Q1043" i="4" a="1"/>
  <c r="Q1043" i="4" s="1"/>
  <c r="Q1035" i="4" a="1"/>
  <c r="Q1035" i="4" s="1"/>
  <c r="Q995" i="4" a="1"/>
  <c r="Q995" i="4" s="1"/>
  <c r="Q971" i="4" a="1"/>
  <c r="Q971" i="4" s="1"/>
  <c r="Q955" i="4" a="1"/>
  <c r="Q955" i="4" s="1"/>
  <c r="Q947" i="4" a="1"/>
  <c r="Q947" i="4" s="1"/>
  <c r="Q931" i="4" a="1"/>
  <c r="Q931" i="4" s="1"/>
  <c r="Q907" i="4" a="1"/>
  <c r="Q907" i="4" s="1"/>
  <c r="X907" i="5" s="1"/>
  <c r="Q899" i="4" a="1"/>
  <c r="Q899" i="4" s="1"/>
  <c r="Q883" i="4" a="1"/>
  <c r="Q883" i="4" s="1"/>
  <c r="Q867" i="4" a="1"/>
  <c r="Q867" i="4" s="1"/>
  <c r="Q859" i="4" a="1"/>
  <c r="Q859" i="4" s="1"/>
  <c r="Q843" i="4" a="1"/>
  <c r="Q843" i="4" s="1"/>
  <c r="Q819" i="4" a="1"/>
  <c r="Q819" i="4" s="1"/>
  <c r="Q811" i="4" a="1"/>
  <c r="Q811" i="4" s="1"/>
  <c r="Q795" i="4" a="1"/>
  <c r="Q795" i="4" s="1"/>
  <c r="X795" i="5" s="1"/>
  <c r="Q779" i="4" a="1"/>
  <c r="Q779" i="4" s="1"/>
  <c r="Q771" i="4" a="1"/>
  <c r="Q771" i="4" s="1"/>
  <c r="X771" i="5" s="1"/>
  <c r="Q755" i="4" a="1"/>
  <c r="Q755" i="4" s="1"/>
  <c r="Q731" i="4" a="1"/>
  <c r="Q731" i="4" s="1"/>
  <c r="Q723" i="4" a="1"/>
  <c r="Q723" i="4" s="1"/>
  <c r="Q707" i="4" a="1"/>
  <c r="Q707" i="4" s="1"/>
  <c r="X707" i="5" s="1"/>
  <c r="Q691" i="4" a="1"/>
  <c r="Q691" i="4" s="1"/>
  <c r="Q683" i="4" a="1"/>
  <c r="Q683" i="4" s="1"/>
  <c r="X683" i="5" s="1"/>
  <c r="Q667" i="4" a="1"/>
  <c r="Q667" i="4" s="1"/>
  <c r="Q643" i="4" a="1"/>
  <c r="Q643" i="4" s="1"/>
  <c r="X643" i="5" s="1"/>
  <c r="Q635" i="4" a="1"/>
  <c r="Q635" i="4" s="1"/>
  <c r="Q619" i="4" a="1"/>
  <c r="Q619" i="4" s="1"/>
  <c r="Q603" i="4" a="1"/>
  <c r="Q603" i="4" s="1"/>
  <c r="Q595" i="4" a="1"/>
  <c r="Q595" i="4" s="1"/>
  <c r="Q579" i="4" a="1"/>
  <c r="Q579" i="4" s="1"/>
  <c r="Q555" i="4" a="1"/>
  <c r="Q555" i="4" s="1"/>
  <c r="X555" i="5" s="1"/>
  <c r="Q547" i="4" a="1"/>
  <c r="Q547" i="4" s="1"/>
  <c r="Q531" i="4" a="1"/>
  <c r="Q531" i="4" s="1"/>
  <c r="Q471" i="4" a="1"/>
  <c r="Q471" i="4" s="1"/>
  <c r="Q346" i="4" a="1"/>
  <c r="Q346" i="4" s="1"/>
  <c r="Q258" i="4" a="1"/>
  <c r="Q258" i="4" s="1"/>
  <c r="Q212" i="4" a="1"/>
  <c r="Q212" i="4" s="1"/>
  <c r="Q821" i="1" a="1"/>
  <c r="Q821" i="1" s="1"/>
  <c r="W821" i="1" s="1"/>
  <c r="X821" i="1" s="1"/>
  <c r="Q755" i="1" a="1"/>
  <c r="Q755" i="1" s="1"/>
  <c r="W755" i="1" s="1"/>
  <c r="X755" i="1" s="1"/>
  <c r="Q745" i="1" a="1"/>
  <c r="Q745" i="1" s="1"/>
  <c r="W745" i="1" s="1"/>
  <c r="X745" i="1" s="1"/>
  <c r="Q673" i="1" a="1"/>
  <c r="Q673" i="1" s="1"/>
  <c r="W673" i="1" s="1"/>
  <c r="X673" i="1" s="1"/>
  <c r="Q513" i="1" a="1"/>
  <c r="Q513" i="1" s="1"/>
  <c r="W513" i="1" s="1"/>
  <c r="X513" i="1" s="1"/>
  <c r="Q305" i="1" a="1"/>
  <c r="Q305" i="1" s="1"/>
  <c r="W305" i="1" s="1"/>
  <c r="X305" i="1" s="1"/>
  <c r="Q783" i="5" a="1"/>
  <c r="Q783" i="5" s="1"/>
  <c r="Q489" i="5" a="1"/>
  <c r="Q489" i="5" s="1"/>
  <c r="Q127" i="5" a="1"/>
  <c r="Q127" i="5" s="1"/>
  <c r="Q27" i="5" a="1"/>
  <c r="Q27" i="5" s="1"/>
  <c r="Q67" i="5" a="1"/>
  <c r="Q67" i="5" s="1"/>
  <c r="Q107" i="5" a="1"/>
  <c r="Q107" i="5" s="1"/>
  <c r="Q147" i="5" a="1"/>
  <c r="Q147" i="5" s="1"/>
  <c r="Q187" i="5" a="1"/>
  <c r="Q187" i="5" s="1"/>
  <c r="Q227" i="5" a="1"/>
  <c r="Q227" i="5" s="1"/>
  <c r="Q267" i="5" a="1"/>
  <c r="Q267" i="5" s="1"/>
  <c r="Q307" i="5" a="1"/>
  <c r="Q307" i="5" s="1"/>
  <c r="Q347" i="5" a="1"/>
  <c r="Q347" i="5" s="1"/>
  <c r="Q387" i="5" a="1"/>
  <c r="Q387" i="5" s="1"/>
  <c r="Q427" i="5" a="1"/>
  <c r="Q427" i="5" s="1"/>
  <c r="Q467" i="5" a="1"/>
  <c r="Q467" i="5" s="1"/>
  <c r="Q507" i="5" a="1"/>
  <c r="Q507" i="5" s="1"/>
  <c r="Q547" i="5" a="1"/>
  <c r="Q547" i="5" s="1"/>
  <c r="Q587" i="5" a="1"/>
  <c r="Q587" i="5" s="1"/>
  <c r="Q627" i="5" a="1"/>
  <c r="Q627" i="5" s="1"/>
  <c r="Q667" i="5" a="1"/>
  <c r="Q667" i="5" s="1"/>
  <c r="Q707" i="5" a="1"/>
  <c r="Q707" i="5" s="1"/>
  <c r="Q747" i="5" a="1"/>
  <c r="Q747" i="5" s="1"/>
  <c r="Q105" i="5" a="1"/>
  <c r="Q105" i="5" s="1"/>
  <c r="Q265" i="5" a="1"/>
  <c r="Q265" i="5" s="1"/>
  <c r="Q425" i="5" a="1"/>
  <c r="Q425" i="5" s="1"/>
  <c r="Q585" i="5" a="1"/>
  <c r="Q585" i="5" s="1"/>
  <c r="Q865" i="5" a="1"/>
  <c r="Q865" i="5" s="1"/>
  <c r="Q905" i="5" a="1"/>
  <c r="Q905" i="5" s="1"/>
  <c r="Q140" i="1" a="1"/>
  <c r="Q140" i="1" s="1"/>
  <c r="W140" i="1" s="1"/>
  <c r="X140" i="1" s="1"/>
  <c r="Q180" i="1" a="1"/>
  <c r="Q180" i="1" s="1"/>
  <c r="W180" i="1" s="1"/>
  <c r="X180" i="1" s="1"/>
  <c r="Q436" i="1" a="1"/>
  <c r="Q436" i="1" s="1"/>
  <c r="W436" i="1" s="1"/>
  <c r="X436" i="1" s="1"/>
  <c r="Q107" i="4" a="1"/>
  <c r="Q107" i="4" s="1"/>
  <c r="Q195" i="4" a="1"/>
  <c r="Q195" i="4" s="1"/>
  <c r="Q283" i="4" a="1"/>
  <c r="Q283" i="4" s="1"/>
  <c r="Q371" i="4" a="1"/>
  <c r="Q371" i="4" s="1"/>
  <c r="Q787" i="5" a="1"/>
  <c r="Q787" i="5" s="1"/>
  <c r="Q69" i="1" a="1"/>
  <c r="Q69" i="1" s="1"/>
  <c r="W69" i="1" s="1"/>
  <c r="X69" i="1" s="1"/>
  <c r="Q325" i="1" a="1"/>
  <c r="Q325" i="1" s="1"/>
  <c r="W325" i="1" s="1"/>
  <c r="X325" i="1" s="1"/>
  <c r="Q65" i="5" a="1"/>
  <c r="Q65" i="5" s="1"/>
  <c r="Q225" i="5" a="1"/>
  <c r="Q225" i="5" s="1"/>
  <c r="Q385" i="5" a="1"/>
  <c r="Q385" i="5" s="1"/>
  <c r="Q545" i="5" a="1"/>
  <c r="Q545" i="5" s="1"/>
  <c r="Q867" i="5" a="1"/>
  <c r="Q867" i="5" s="1"/>
  <c r="Q907" i="5" a="1"/>
  <c r="Q907" i="5" s="1"/>
  <c r="Q214" i="1" a="1"/>
  <c r="Q214" i="1" s="1"/>
  <c r="W214" i="1" s="1"/>
  <c r="X214" i="1" s="1"/>
  <c r="Q510" i="1" a="1"/>
  <c r="Q510" i="1" s="1"/>
  <c r="W510" i="1" s="1"/>
  <c r="X510" i="1" s="1"/>
  <c r="Q550" i="1" a="1"/>
  <c r="Q550" i="1" s="1"/>
  <c r="W550" i="1" s="1"/>
  <c r="X550" i="1" s="1"/>
  <c r="Q806" i="1" a="1"/>
  <c r="Q806" i="1" s="1"/>
  <c r="W806" i="1" s="1"/>
  <c r="X806" i="1" s="1"/>
  <c r="Q846" i="1" a="1"/>
  <c r="Q846" i="1" s="1"/>
  <c r="W846" i="1" s="1"/>
  <c r="X846" i="1" s="1"/>
  <c r="Q825" i="5" a="1"/>
  <c r="Q825" i="5" s="1"/>
  <c r="Q103" i="1" a="1"/>
  <c r="Q103" i="1" s="1"/>
  <c r="W103" i="1" s="1"/>
  <c r="X103" i="1" s="1"/>
  <c r="Q695" i="1" a="1"/>
  <c r="Q695" i="1" s="1"/>
  <c r="W695" i="1" s="1"/>
  <c r="X695" i="1" s="1"/>
  <c r="Q78" i="4" a="1"/>
  <c r="Q78" i="4" s="1"/>
  <c r="Q166" i="4" a="1"/>
  <c r="Q166" i="4" s="1"/>
  <c r="X166" i="5" s="1"/>
  <c r="Q342" i="4" a="1"/>
  <c r="Q342" i="4" s="1"/>
  <c r="Q25" i="5" a="1"/>
  <c r="Q25" i="5" s="1"/>
  <c r="Q185" i="5" a="1"/>
  <c r="Q185" i="5" s="1"/>
  <c r="Q345" i="5" a="1"/>
  <c r="Q345" i="5" s="1"/>
  <c r="Q505" i="5" a="1"/>
  <c r="Q505" i="5" s="1"/>
  <c r="Q705" i="5" a="1"/>
  <c r="Q705" i="5" s="1"/>
  <c r="Q288" i="1" a="1"/>
  <c r="Q288" i="1" s="1"/>
  <c r="W288" i="1" s="1"/>
  <c r="X288" i="1" s="1"/>
  <c r="Q63" i="4" a="1"/>
  <c r="Q63" i="4" s="1"/>
  <c r="X63" i="5" s="1"/>
  <c r="Q151" i="4" a="1"/>
  <c r="Q151" i="4" s="1"/>
  <c r="Q239" i="4" a="1"/>
  <c r="Q239" i="4" s="1"/>
  <c r="Q415" i="4" a="1"/>
  <c r="Q415" i="4" s="1"/>
  <c r="Q145" i="5" a="1"/>
  <c r="Q145" i="5" s="1"/>
  <c r="Q305" i="5" a="1"/>
  <c r="Q305" i="5" s="1"/>
  <c r="Q465" i="5" a="1"/>
  <c r="Q465" i="5" s="1"/>
  <c r="Q625" i="5" a="1"/>
  <c r="Q625" i="5" s="1"/>
  <c r="Q66" i="1" a="1"/>
  <c r="Q66" i="1" s="1"/>
  <c r="W66" i="1" s="1"/>
  <c r="X66" i="1" s="1"/>
  <c r="Q658" i="1" a="1"/>
  <c r="Q658" i="1" s="1"/>
  <c r="W658" i="1" s="1"/>
  <c r="X658" i="1" s="1"/>
  <c r="Q785" i="5" a="1"/>
  <c r="Q785" i="5" s="1"/>
  <c r="Q251" i="1" a="1"/>
  <c r="Q251" i="1" s="1"/>
  <c r="W251" i="1" s="1"/>
  <c r="X251" i="1" s="1"/>
  <c r="Q547" i="1" a="1"/>
  <c r="Q547" i="1" s="1"/>
  <c r="W547" i="1" s="1"/>
  <c r="X547" i="1" s="1"/>
  <c r="Q1058" i="4" a="1"/>
  <c r="Q1058" i="4" s="1"/>
  <c r="Q1050" i="4" a="1"/>
  <c r="Q1050" i="4" s="1"/>
  <c r="X1050" i="5" s="1"/>
  <c r="Q1042" i="4" a="1"/>
  <c r="Q1042" i="4" s="1"/>
  <c r="Q1026" i="4" a="1"/>
  <c r="Q1026" i="4" s="1"/>
  <c r="X1026" i="5" s="1"/>
  <c r="Q1018" i="4" a="1"/>
  <c r="Q1018" i="4" s="1"/>
  <c r="Q1002" i="4" a="1"/>
  <c r="Q1002" i="4" s="1"/>
  <c r="Q962" i="4" a="1"/>
  <c r="Q962" i="4" s="1"/>
  <c r="Q946" i="4" a="1"/>
  <c r="Q946" i="4" s="1"/>
  <c r="X946" i="5" s="1"/>
  <c r="Q914" i="4" a="1"/>
  <c r="Q914" i="4" s="1"/>
  <c r="Q874" i="4" a="1"/>
  <c r="Q874" i="4" s="1"/>
  <c r="Q858" i="4" a="1"/>
  <c r="Q858" i="4" s="1"/>
  <c r="Q826" i="4" a="1"/>
  <c r="Q826" i="4" s="1"/>
  <c r="X826" i="5" s="1"/>
  <c r="Q786" i="4" a="1"/>
  <c r="Q786" i="4" s="1"/>
  <c r="Q770" i="4" a="1"/>
  <c r="Q770" i="4" s="1"/>
  <c r="Q738" i="4" a="1"/>
  <c r="Q738" i="4" s="1"/>
  <c r="Q698" i="4" a="1"/>
  <c r="Q698" i="4" s="1"/>
  <c r="Q682" i="4" a="1"/>
  <c r="Q682" i="4" s="1"/>
  <c r="Q650" i="4" a="1"/>
  <c r="Q650" i="4" s="1"/>
  <c r="X650" i="5" s="1"/>
  <c r="Q610" i="4" a="1"/>
  <c r="Q610" i="4" s="1"/>
  <c r="Q594" i="4" a="1"/>
  <c r="Q594" i="4" s="1"/>
  <c r="Q562" i="4" a="1"/>
  <c r="Q562" i="4" s="1"/>
  <c r="Q522" i="4" a="1"/>
  <c r="Q522" i="4" s="1"/>
  <c r="Q513" i="4" a="1"/>
  <c r="Q513" i="4" s="1"/>
  <c r="Q487" i="4" a="1"/>
  <c r="Q487" i="4" s="1"/>
  <c r="X487" i="5" s="1"/>
  <c r="Q459" i="4" a="1"/>
  <c r="Q459" i="4" s="1"/>
  <c r="Q418" i="4" a="1"/>
  <c r="Q418" i="4" s="1"/>
  <c r="Q829" i="1" a="1"/>
  <c r="Q829" i="1" s="1"/>
  <c r="W829" i="1" s="1"/>
  <c r="X829" i="1" s="1"/>
  <c r="Q521" i="1" a="1"/>
  <c r="Q521" i="1" s="1"/>
  <c r="W521" i="1" s="1"/>
  <c r="X521" i="1" s="1"/>
  <c r="Q441" i="1" a="1"/>
  <c r="Q441" i="1" s="1"/>
  <c r="W441" i="1" s="1"/>
  <c r="X441" i="1" s="1"/>
  <c r="Q29" i="5" a="1"/>
  <c r="Q29" i="5" s="1"/>
  <c r="Q69" i="5" a="1"/>
  <c r="Q69" i="5" s="1"/>
  <c r="Q109" i="5" a="1"/>
  <c r="Q109" i="5" s="1"/>
  <c r="Q149" i="5" a="1"/>
  <c r="Q149" i="5" s="1"/>
  <c r="Q189" i="5" a="1"/>
  <c r="Q189" i="5" s="1"/>
  <c r="Q229" i="5" a="1"/>
  <c r="Q229" i="5" s="1"/>
  <c r="Q269" i="5" a="1"/>
  <c r="Q269" i="5" s="1"/>
  <c r="Q309" i="5" a="1"/>
  <c r="Q309" i="5" s="1"/>
  <c r="Q349" i="5" a="1"/>
  <c r="Q349" i="5" s="1"/>
  <c r="Q389" i="5" a="1"/>
  <c r="Q389" i="5" s="1"/>
  <c r="Q429" i="5" a="1"/>
  <c r="Q429" i="5" s="1"/>
  <c r="Q469" i="5" a="1"/>
  <c r="Q469" i="5" s="1"/>
  <c r="Q509" i="5" a="1"/>
  <c r="Q509" i="5" s="1"/>
  <c r="Q549" i="5" a="1"/>
  <c r="Q549" i="5" s="1"/>
  <c r="Q589" i="5" a="1"/>
  <c r="Q589" i="5" s="1"/>
  <c r="Q629" i="5" a="1"/>
  <c r="Q629" i="5" s="1"/>
  <c r="Q669" i="5" a="1"/>
  <c r="Q669" i="5" s="1"/>
  <c r="Q709" i="5" a="1"/>
  <c r="Q709" i="5" s="1"/>
  <c r="Q749" i="5" a="1"/>
  <c r="Q749" i="5" s="1"/>
  <c r="Q789" i="5" a="1"/>
  <c r="Q789" i="5" s="1"/>
  <c r="Q829" i="5" a="1"/>
  <c r="Q829" i="5" s="1"/>
  <c r="Q32" i="5" a="1"/>
  <c r="Q32" i="5" s="1"/>
  <c r="Q72" i="5" a="1"/>
  <c r="Q72" i="5" s="1"/>
  <c r="Q112" i="5" a="1"/>
  <c r="Q112" i="5" s="1"/>
  <c r="Q152" i="5" a="1"/>
  <c r="Q152" i="5" s="1"/>
  <c r="Q192" i="5" a="1"/>
  <c r="Q192" i="5" s="1"/>
  <c r="Q232" i="5" a="1"/>
  <c r="Q232" i="5" s="1"/>
  <c r="Q272" i="5" a="1"/>
  <c r="Q272" i="5" s="1"/>
  <c r="Q312" i="5" a="1"/>
  <c r="Q312" i="5" s="1"/>
  <c r="Q352" i="5" a="1"/>
  <c r="Q352" i="5" s="1"/>
  <c r="Q392" i="5" a="1"/>
  <c r="Q392" i="5" s="1"/>
  <c r="Q432" i="5" a="1"/>
  <c r="Q432" i="5" s="1"/>
  <c r="Q472" i="5" a="1"/>
  <c r="Q472" i="5" s="1"/>
  <c r="Q512" i="5" a="1"/>
  <c r="Q512" i="5" s="1"/>
  <c r="Q552" i="5" a="1"/>
  <c r="Q552" i="5" s="1"/>
  <c r="Q592" i="5" a="1"/>
  <c r="Q592" i="5" s="1"/>
  <c r="Q632" i="5" a="1"/>
  <c r="Q632" i="5" s="1"/>
  <c r="Q63" i="5" a="1"/>
  <c r="Q63" i="5" s="1"/>
  <c r="Q223" i="5" a="1"/>
  <c r="Q223" i="5" s="1"/>
  <c r="Q383" i="5" a="1"/>
  <c r="Q383" i="5" s="1"/>
  <c r="Q543" i="5" a="1"/>
  <c r="Q543" i="5" s="1"/>
  <c r="Q476" i="1" a="1"/>
  <c r="Q476" i="1" s="1"/>
  <c r="W476" i="1" s="1"/>
  <c r="X476" i="1" s="1"/>
  <c r="Q732" i="1" a="1"/>
  <c r="Q732" i="1" s="1"/>
  <c r="W732" i="1" s="1"/>
  <c r="X732" i="1" s="1"/>
  <c r="Q772" i="1" a="1"/>
  <c r="Q772" i="1" s="1"/>
  <c r="W772" i="1" s="1"/>
  <c r="X772" i="1" s="1"/>
  <c r="Q75" i="4" a="1"/>
  <c r="Q75" i="4" s="1"/>
  <c r="X75" i="5" s="1"/>
  <c r="Q163" i="4" a="1"/>
  <c r="Q163" i="4" s="1"/>
  <c r="Q251" i="4" a="1"/>
  <c r="Q251" i="4" s="1"/>
  <c r="Q339" i="4" a="1"/>
  <c r="Q339" i="4" s="1"/>
  <c r="Q427" i="4" a="1"/>
  <c r="Q427" i="4" s="1"/>
  <c r="Q672" i="5" a="1"/>
  <c r="Q672" i="5" s="1"/>
  <c r="Q712" i="5" a="1"/>
  <c r="Q712" i="5" s="1"/>
  <c r="Q823" i="5" a="1"/>
  <c r="Q823" i="5" s="1"/>
  <c r="Q832" i="5" a="1"/>
  <c r="Q832" i="5" s="1"/>
  <c r="Q365" i="1" a="1"/>
  <c r="Q365" i="1" s="1"/>
  <c r="W365" i="1" s="1"/>
  <c r="X365" i="1" s="1"/>
  <c r="Q621" i="1" a="1"/>
  <c r="Q621" i="1" s="1"/>
  <c r="W621" i="1" s="1"/>
  <c r="X621" i="1" s="1"/>
  <c r="Q661" i="1" a="1"/>
  <c r="Q661" i="1" s="1"/>
  <c r="W661" i="1" s="1"/>
  <c r="X661" i="1" s="1"/>
  <c r="Q23" i="5" a="1"/>
  <c r="Q23" i="5" s="1"/>
  <c r="Q183" i="5" a="1"/>
  <c r="Q183" i="5" s="1"/>
  <c r="Q343" i="5" a="1"/>
  <c r="Q343" i="5" s="1"/>
  <c r="Q503" i="5" a="1"/>
  <c r="Q503" i="5" s="1"/>
  <c r="Q663" i="5" a="1"/>
  <c r="Q663" i="5" s="1"/>
  <c r="Q703" i="5" a="1"/>
  <c r="Q703" i="5" s="1"/>
  <c r="Q752" i="5" a="1"/>
  <c r="Q752" i="5" s="1"/>
  <c r="Q254" i="1" a="1"/>
  <c r="Q254" i="1" s="1"/>
  <c r="W254" i="1" s="1"/>
  <c r="X254" i="1" s="1"/>
  <c r="Q29" i="4" a="1"/>
  <c r="Q29" i="4" s="1"/>
  <c r="Q69" i="4" a="1"/>
  <c r="Q69" i="4" s="1"/>
  <c r="Q117" i="4" a="1"/>
  <c r="Q117" i="4" s="1"/>
  <c r="Q157" i="4" a="1"/>
  <c r="Q157" i="4" s="1"/>
  <c r="Q205" i="4" a="1"/>
  <c r="Q205" i="4" s="1"/>
  <c r="X205" i="5" s="1"/>
  <c r="Q245" i="4" a="1"/>
  <c r="Q245" i="4" s="1"/>
  <c r="Q293" i="4" a="1"/>
  <c r="Q293" i="4" s="1"/>
  <c r="Q333" i="4" a="1"/>
  <c r="Q333" i="4" s="1"/>
  <c r="Q381" i="4" a="1"/>
  <c r="Q381" i="4" s="1"/>
  <c r="Q421" i="4" a="1"/>
  <c r="Q421" i="4" s="1"/>
  <c r="Q469" i="4" a="1"/>
  <c r="Q469" i="4" s="1"/>
  <c r="Q509" i="4" a="1"/>
  <c r="Q509" i="4" s="1"/>
  <c r="Q743" i="5" a="1"/>
  <c r="Q743" i="5" s="1"/>
  <c r="Q143" i="1" a="1"/>
  <c r="Q143" i="1" s="1"/>
  <c r="W143" i="1" s="1"/>
  <c r="X143" i="1" s="1"/>
  <c r="Q399" i="1" a="1"/>
  <c r="Q399" i="1" s="1"/>
  <c r="W399" i="1" s="1"/>
  <c r="X399" i="1" s="1"/>
  <c r="Q439" i="1" a="1"/>
  <c r="Q439" i="1" s="1"/>
  <c r="W439" i="1" s="1"/>
  <c r="X439" i="1" s="1"/>
  <c r="Q735" i="1" a="1"/>
  <c r="Q735" i="1" s="1"/>
  <c r="W735" i="1" s="1"/>
  <c r="X735" i="1" s="1"/>
  <c r="Q254" i="4" a="1"/>
  <c r="Q254" i="4" s="1"/>
  <c r="Q430" i="4" a="1"/>
  <c r="Q430" i="4" s="1"/>
  <c r="Q518" i="4" a="1"/>
  <c r="Q518" i="4" s="1"/>
  <c r="Q143" i="5" a="1"/>
  <c r="Q143" i="5" s="1"/>
  <c r="Q303" i="5" a="1"/>
  <c r="Q303" i="5" s="1"/>
  <c r="Q463" i="5" a="1"/>
  <c r="Q463" i="5" s="1"/>
  <c r="Q623" i="5" a="1"/>
  <c r="Q623" i="5" s="1"/>
  <c r="Q665" i="5" a="1"/>
  <c r="Q665" i="5" s="1"/>
  <c r="Q869" i="5" a="1"/>
  <c r="Q869" i="5" s="1"/>
  <c r="Q909" i="5" a="1"/>
  <c r="Q909" i="5" s="1"/>
  <c r="Q32" i="1" a="1"/>
  <c r="Q32" i="1" s="1"/>
  <c r="W32" i="1" s="1"/>
  <c r="X32" i="1" s="1"/>
  <c r="Q328" i="1" a="1"/>
  <c r="Q328" i="1" s="1"/>
  <c r="W328" i="1" s="1"/>
  <c r="X328" i="1" s="1"/>
  <c r="Q584" i="1" a="1"/>
  <c r="Q584" i="1" s="1"/>
  <c r="W584" i="1" s="1"/>
  <c r="X584" i="1" s="1"/>
  <c r="Q624" i="1" a="1"/>
  <c r="Q624" i="1" s="1"/>
  <c r="W624" i="1" s="1"/>
  <c r="X624" i="1" s="1"/>
  <c r="Q31" i="4" a="1"/>
  <c r="Q31" i="4" s="1"/>
  <c r="Q119" i="4" a="1"/>
  <c r="Q119" i="4" s="1"/>
  <c r="Q207" i="4" a="1"/>
  <c r="Q207" i="4" s="1"/>
  <c r="Q295" i="4" a="1"/>
  <c r="Q295" i="4" s="1"/>
  <c r="X295" i="5" s="1"/>
  <c r="Q383" i="4" a="1"/>
  <c r="Q383" i="4" s="1"/>
  <c r="Q103" i="5" a="1"/>
  <c r="Q103" i="5" s="1"/>
  <c r="Q263" i="5" a="1"/>
  <c r="Q263" i="5" s="1"/>
  <c r="Q423" i="5" a="1"/>
  <c r="Q423" i="5" s="1"/>
  <c r="Q583" i="5" a="1"/>
  <c r="Q583" i="5" s="1"/>
  <c r="Q863" i="5" a="1"/>
  <c r="Q863" i="5" s="1"/>
  <c r="Q903" i="5" a="1"/>
  <c r="Q903" i="5" s="1"/>
  <c r="Q106" i="1" a="1"/>
  <c r="Q106" i="1" s="1"/>
  <c r="W106" i="1" s="1"/>
  <c r="X106" i="1" s="1"/>
  <c r="Q362" i="1" a="1"/>
  <c r="Q362" i="1" s="1"/>
  <c r="W362" i="1" s="1"/>
  <c r="X362" i="1" s="1"/>
  <c r="Q402" i="1" a="1"/>
  <c r="Q402" i="1" s="1"/>
  <c r="W402" i="1" s="1"/>
  <c r="X402" i="1" s="1"/>
  <c r="Q698" i="1" a="1"/>
  <c r="Q698" i="1" s="1"/>
  <c r="W698" i="1" s="1"/>
  <c r="X698" i="1" s="1"/>
  <c r="Q25" i="4" a="1"/>
  <c r="Q25" i="4" s="1"/>
  <c r="Q73" i="4" a="1"/>
  <c r="Q73" i="4" s="1"/>
  <c r="Q113" i="4" a="1"/>
  <c r="Q113" i="4" s="1"/>
  <c r="Q161" i="4" a="1"/>
  <c r="Q161" i="4" s="1"/>
  <c r="Q201" i="4" a="1"/>
  <c r="Q201" i="4" s="1"/>
  <c r="X201" i="5" s="1"/>
  <c r="Q249" i="4" a="1"/>
  <c r="Q249" i="4" s="1"/>
  <c r="Q289" i="4" a="1"/>
  <c r="Q289" i="4" s="1"/>
  <c r="X289" i="5" s="1"/>
  <c r="Q872" i="5" a="1"/>
  <c r="Q872" i="5" s="1"/>
  <c r="Q912" i="5" a="1"/>
  <c r="Q912" i="5" s="1"/>
  <c r="Q291" i="1" a="1"/>
  <c r="Q291" i="1" s="1"/>
  <c r="W291" i="1" s="1"/>
  <c r="X291" i="1" s="1"/>
  <c r="Q587" i="1" a="1"/>
  <c r="Q587" i="1" s="1"/>
  <c r="W587" i="1" s="1"/>
  <c r="X587" i="1" s="1"/>
  <c r="Q1065" i="4" a="1"/>
  <c r="Q1065" i="4" s="1"/>
  <c r="Q1057" i="4" a="1"/>
  <c r="Q1057" i="4" s="1"/>
  <c r="X1057" i="5" s="1"/>
  <c r="Q1049" i="4" a="1"/>
  <c r="Q1049" i="4" s="1"/>
  <c r="Q1033" i="4" a="1"/>
  <c r="Q1033" i="4" s="1"/>
  <c r="X1033" i="5" s="1"/>
  <c r="Q1017" i="4" a="1"/>
  <c r="Q1017" i="4" s="1"/>
  <c r="Q993" i="4" a="1"/>
  <c r="Q993" i="4" s="1"/>
  <c r="X993" i="5" s="1"/>
  <c r="Q953" i="4" a="1"/>
  <c r="Q953" i="4" s="1"/>
  <c r="Q929" i="4" a="1"/>
  <c r="Q929" i="4" s="1"/>
  <c r="Q905" i="4" a="1"/>
  <c r="Q905" i="4" s="1"/>
  <c r="Q841" i="4" a="1"/>
  <c r="Q841" i="4" s="1"/>
  <c r="X841" i="5" s="1"/>
  <c r="Q817" i="4" a="1"/>
  <c r="Q817" i="4" s="1"/>
  <c r="Q777" i="4" a="1"/>
  <c r="Q777" i="4" s="1"/>
  <c r="X777" i="5" s="1"/>
  <c r="Q753" i="4" a="1"/>
  <c r="Q753" i="4" s="1"/>
  <c r="Q729" i="4" a="1"/>
  <c r="Q729" i="4" s="1"/>
  <c r="X729" i="5" s="1"/>
  <c r="Q689" i="4" a="1"/>
  <c r="Q689" i="4" s="1"/>
  <c r="Q665" i="4" a="1"/>
  <c r="Q665" i="4" s="1"/>
  <c r="Q641" i="4" a="1"/>
  <c r="Q641" i="4" s="1"/>
  <c r="Q601" i="4" a="1"/>
  <c r="Q601" i="4" s="1"/>
  <c r="Q577" i="4" a="1"/>
  <c r="Q577" i="4" s="1"/>
  <c r="Q553" i="4" a="1"/>
  <c r="Q553" i="4" s="1"/>
  <c r="X553" i="5" s="1"/>
  <c r="Q503" i="4" a="1"/>
  <c r="Q503" i="4" s="1"/>
  <c r="Q344" i="4" a="1"/>
  <c r="Q344" i="4" s="1"/>
  <c r="X344" i="5" s="1"/>
  <c r="Q242" i="4" a="1"/>
  <c r="Q242" i="4" s="1"/>
  <c r="Q210" i="4" a="1"/>
  <c r="Q210" i="4" s="1"/>
  <c r="Q82" i="4" a="1"/>
  <c r="Q82" i="4" s="1"/>
  <c r="Q36" i="4" a="1"/>
  <c r="Q36" i="4" s="1"/>
  <c r="X36" i="5" s="1"/>
  <c r="Q819" i="1" a="1"/>
  <c r="Q819" i="1" s="1"/>
  <c r="W819" i="1" s="1"/>
  <c r="X819" i="1" s="1"/>
  <c r="Q811" i="1" a="1"/>
  <c r="Q811" i="1" s="1"/>
  <c r="W811" i="1" s="1"/>
  <c r="X811" i="1" s="1"/>
  <c r="Q769" i="1" a="1"/>
  <c r="Q769" i="1" s="1"/>
  <c r="W769" i="1" s="1"/>
  <c r="X769" i="1" s="1"/>
  <c r="Q753" i="1" a="1"/>
  <c r="Q753" i="1" s="1"/>
  <c r="W753" i="1" s="1"/>
  <c r="X753" i="1" s="1"/>
  <c r="Q449" i="1" a="1"/>
  <c r="Q449" i="1" s="1"/>
  <c r="W449" i="1" s="1"/>
  <c r="X449" i="1" s="1"/>
  <c r="Q377" i="1" a="1"/>
  <c r="Q377" i="1" s="1"/>
  <c r="W377" i="1" s="1"/>
  <c r="X377" i="1" s="1"/>
  <c r="Q217" i="1" a="1"/>
  <c r="Q217" i="1" s="1"/>
  <c r="W217" i="1" s="1"/>
  <c r="X217" i="1" s="1"/>
  <c r="Q878" i="5" a="1"/>
  <c r="Q878" i="5" s="1"/>
  <c r="Q827" i="5" a="1"/>
  <c r="Q827" i="5" s="1"/>
  <c r="Q792" i="5" a="1"/>
  <c r="Q792" i="5" s="1"/>
  <c r="Q745" i="5" a="1"/>
  <c r="Q745" i="5" s="1"/>
  <c r="Q607" i="5" a="1"/>
  <c r="Q607" i="5" s="1"/>
  <c r="Q329" i="5" a="1"/>
  <c r="Q329" i="5" s="1"/>
  <c r="P662" i="4"/>
  <c r="P654" i="4"/>
  <c r="R654" i="4" s="1"/>
  <c r="S654" i="4" s="1"/>
  <c r="P510" i="4"/>
  <c r="R510" i="4" s="1"/>
  <c r="S510" i="4" s="1"/>
  <c r="P2" i="5"/>
  <c r="P951" i="5"/>
  <c r="P943" i="5"/>
  <c r="P935" i="5"/>
  <c r="P927" i="5"/>
  <c r="P919" i="5"/>
  <c r="P911" i="5"/>
  <c r="P903" i="5"/>
  <c r="P895" i="5"/>
  <c r="P887" i="5"/>
  <c r="P879" i="5"/>
  <c r="P871" i="5"/>
  <c r="P863" i="5"/>
  <c r="P855" i="5"/>
  <c r="P847" i="5"/>
  <c r="P839" i="5"/>
  <c r="P644" i="4"/>
  <c r="X644" i="5" s="1"/>
  <c r="P896" i="5"/>
  <c r="P831" i="5"/>
  <c r="P60" i="5"/>
  <c r="P958" i="5"/>
  <c r="P950" i="5"/>
  <c r="P942" i="5"/>
  <c r="P934" i="5"/>
  <c r="P926" i="5"/>
  <c r="P918" i="5"/>
  <c r="P910" i="5"/>
  <c r="P902" i="5"/>
  <c r="P894" i="5"/>
  <c r="P957" i="5"/>
  <c r="P949" i="5"/>
  <c r="P941" i="5"/>
  <c r="P933" i="5"/>
  <c r="R933" i="5" s="1"/>
  <c r="S933" i="5" s="1"/>
  <c r="P925" i="5"/>
  <c r="P917" i="5"/>
  <c r="P909" i="5"/>
  <c r="P901" i="5"/>
  <c r="P912" i="5"/>
  <c r="P956" i="5"/>
  <c r="P948" i="5"/>
  <c r="P940" i="5"/>
  <c r="P932" i="5"/>
  <c r="P924" i="5"/>
  <c r="P916" i="5"/>
  <c r="P908" i="5"/>
  <c r="P900" i="5"/>
  <c r="P892" i="5"/>
  <c r="P884" i="5"/>
  <c r="P876" i="5"/>
  <c r="P868" i="5"/>
  <c r="P124" i="5"/>
  <c r="P84" i="5"/>
  <c r="P904" i="5"/>
  <c r="P49" i="5"/>
  <c r="P955" i="5"/>
  <c r="P947" i="5"/>
  <c r="P939" i="5"/>
  <c r="P931" i="5"/>
  <c r="P923" i="5"/>
  <c r="P915" i="5"/>
  <c r="P907" i="5"/>
  <c r="P899" i="5"/>
  <c r="P954" i="5"/>
  <c r="P938" i="5"/>
  <c r="P930" i="5"/>
  <c r="P922" i="5"/>
  <c r="P906" i="5"/>
  <c r="P898" i="5"/>
  <c r="P890" i="5"/>
  <c r="P882" i="5"/>
  <c r="P874" i="5"/>
  <c r="P866" i="5"/>
  <c r="P858" i="5"/>
  <c r="P850" i="5"/>
  <c r="P842" i="5"/>
  <c r="P834" i="5"/>
  <c r="P826" i="5"/>
  <c r="P818" i="5"/>
  <c r="P810" i="5"/>
  <c r="P802" i="5"/>
  <c r="P794" i="5"/>
  <c r="P786" i="5"/>
  <c r="P778" i="5"/>
  <c r="P770" i="5"/>
  <c r="P762" i="5"/>
  <c r="P754" i="5"/>
  <c r="P746" i="5"/>
  <c r="P738" i="5"/>
  <c r="P730" i="5"/>
  <c r="P722" i="5"/>
  <c r="P946" i="5"/>
  <c r="P914" i="5"/>
  <c r="P953" i="5"/>
  <c r="P945" i="5"/>
  <c r="P937" i="5"/>
  <c r="P929" i="5"/>
  <c r="P921" i="5"/>
  <c r="P913" i="5"/>
  <c r="P905" i="5"/>
  <c r="P897" i="5"/>
  <c r="P889" i="5"/>
  <c r="P881" i="5"/>
  <c r="P873" i="5"/>
  <c r="P865" i="5"/>
  <c r="P857" i="5"/>
  <c r="P849" i="5"/>
  <c r="P841" i="5"/>
  <c r="P833" i="5"/>
  <c r="P54" i="5"/>
  <c r="P952" i="5"/>
  <c r="P944" i="5"/>
  <c r="P936" i="5"/>
  <c r="P928" i="5"/>
  <c r="P920" i="5"/>
  <c r="P888" i="5"/>
  <c r="P880" i="5"/>
  <c r="R880" i="5" s="1"/>
  <c r="S880" i="5" s="1"/>
  <c r="P872" i="5"/>
  <c r="P864" i="5"/>
  <c r="P856" i="5"/>
  <c r="R856" i="5" s="1"/>
  <c r="S856" i="5" s="1"/>
  <c r="P848" i="5"/>
  <c r="P840" i="5"/>
  <c r="P832" i="5"/>
  <c r="P824" i="5"/>
  <c r="P816" i="5"/>
  <c r="R816" i="5" s="1"/>
  <c r="S816" i="5" s="1"/>
  <c r="P808" i="5"/>
  <c r="P800" i="5"/>
  <c r="P792" i="5"/>
  <c r="P784" i="5"/>
  <c r="P776" i="5"/>
  <c r="P768" i="5"/>
  <c r="P760" i="5"/>
  <c r="P752" i="5"/>
  <c r="R752" i="5" s="1"/>
  <c r="S752" i="5" s="1"/>
  <c r="P744" i="5"/>
  <c r="P736" i="5"/>
  <c r="P728" i="5"/>
  <c r="P720" i="5"/>
  <c r="P712" i="5"/>
  <c r="P704" i="5"/>
  <c r="P696" i="5"/>
  <c r="P688" i="5"/>
  <c r="R688" i="5" s="1"/>
  <c r="S688" i="5" s="1"/>
  <c r="P680" i="5"/>
  <c r="P672" i="5"/>
  <c r="P664" i="5"/>
  <c r="P656" i="5"/>
  <c r="P648" i="5"/>
  <c r="P640" i="5"/>
  <c r="P714" i="5"/>
  <c r="P706" i="5"/>
  <c r="P698" i="5"/>
  <c r="P690" i="5"/>
  <c r="P682" i="5"/>
  <c r="P674" i="5"/>
  <c r="P666" i="5"/>
  <c r="P658" i="5"/>
  <c r="P650" i="5"/>
  <c r="P642" i="5"/>
  <c r="P634" i="5"/>
  <c r="P626" i="5"/>
  <c r="P618" i="5"/>
  <c r="P610" i="5"/>
  <c r="P602" i="5"/>
  <c r="P594" i="5"/>
  <c r="P586" i="5"/>
  <c r="P578" i="5"/>
  <c r="P570" i="5"/>
  <c r="P562" i="5"/>
  <c r="P554" i="5"/>
  <c r="P546" i="5"/>
  <c r="P538" i="5"/>
  <c r="P530" i="5"/>
  <c r="P370" i="5"/>
  <c r="P210" i="5"/>
  <c r="P825" i="5"/>
  <c r="P817" i="5"/>
  <c r="P809" i="5"/>
  <c r="P801" i="5"/>
  <c r="P793" i="5"/>
  <c r="P785" i="5"/>
  <c r="P777" i="5"/>
  <c r="P769" i="5"/>
  <c r="P761" i="5"/>
  <c r="P753" i="5"/>
  <c r="P745" i="5"/>
  <c r="P737" i="5"/>
  <c r="P729" i="5"/>
  <c r="P721" i="5"/>
  <c r="P713" i="5"/>
  <c r="P705" i="5"/>
  <c r="P697" i="5"/>
  <c r="P689" i="5"/>
  <c r="P681" i="5"/>
  <c r="P673" i="5"/>
  <c r="P665" i="5"/>
  <c r="P657" i="5"/>
  <c r="P649" i="5"/>
  <c r="P641" i="5"/>
  <c r="P633" i="5"/>
  <c r="P625" i="5"/>
  <c r="P617" i="5"/>
  <c r="P609" i="5"/>
  <c r="P601" i="5"/>
  <c r="P593" i="5"/>
  <c r="P585" i="5"/>
  <c r="P577" i="5"/>
  <c r="P569" i="5"/>
  <c r="P561" i="5"/>
  <c r="P553" i="5"/>
  <c r="P545" i="5"/>
  <c r="P537" i="5"/>
  <c r="P529" i="5"/>
  <c r="P497" i="5"/>
  <c r="P489" i="5"/>
  <c r="P481" i="5"/>
  <c r="P465" i="5"/>
  <c r="P433" i="5"/>
  <c r="P425" i="5"/>
  <c r="P401" i="5"/>
  <c r="P385" i="5"/>
  <c r="P369" i="5"/>
  <c r="P337" i="5"/>
  <c r="P329" i="5"/>
  <c r="P305" i="5"/>
  <c r="P273" i="5"/>
  <c r="P265" i="5"/>
  <c r="P241" i="5"/>
  <c r="P225" i="5"/>
  <c r="P201" i="5"/>
  <c r="P145" i="5"/>
  <c r="P81" i="5"/>
  <c r="P33" i="5"/>
  <c r="P17" i="5"/>
  <c r="P62" i="5"/>
  <c r="P178" i="5"/>
  <c r="P632" i="5"/>
  <c r="P624" i="5"/>
  <c r="P616" i="5"/>
  <c r="P608" i="5"/>
  <c r="P600" i="5"/>
  <c r="P592" i="5"/>
  <c r="P584" i="5"/>
  <c r="P576" i="5"/>
  <c r="P568" i="5"/>
  <c r="P560" i="5"/>
  <c r="P552" i="5"/>
  <c r="P544" i="5"/>
  <c r="P536" i="5"/>
  <c r="P528" i="5"/>
  <c r="R528" i="5" s="1"/>
  <c r="S528" i="5" s="1"/>
  <c r="P480" i="5"/>
  <c r="P304" i="5"/>
  <c r="P240" i="5"/>
  <c r="P48" i="5"/>
  <c r="P823" i="5"/>
  <c r="P815" i="5"/>
  <c r="P807" i="5"/>
  <c r="R807" i="5" s="1"/>
  <c r="S807" i="5" s="1"/>
  <c r="P799" i="5"/>
  <c r="P791" i="5"/>
  <c r="P783" i="5"/>
  <c r="P775" i="5"/>
  <c r="P767" i="5"/>
  <c r="P759" i="5"/>
  <c r="P751" i="5"/>
  <c r="P743" i="5"/>
  <c r="R743" i="5" s="1"/>
  <c r="S743" i="5" s="1"/>
  <c r="P735" i="5"/>
  <c r="P727" i="5"/>
  <c r="P719" i="5"/>
  <c r="P711" i="5"/>
  <c r="P703" i="5"/>
  <c r="P695" i="5"/>
  <c r="P687" i="5"/>
  <c r="P679" i="5"/>
  <c r="R679" i="5" s="1"/>
  <c r="S679" i="5" s="1"/>
  <c r="P671" i="5"/>
  <c r="P663" i="5"/>
  <c r="R663" i="5" s="1"/>
  <c r="S663" i="5" s="1"/>
  <c r="P655" i="5"/>
  <c r="P647" i="5"/>
  <c r="P639" i="5"/>
  <c r="P631" i="5"/>
  <c r="P623" i="5"/>
  <c r="P615" i="5"/>
  <c r="P607" i="5"/>
  <c r="P599" i="5"/>
  <c r="R599" i="5" s="1"/>
  <c r="S599" i="5" s="1"/>
  <c r="P591" i="5"/>
  <c r="P583" i="5"/>
  <c r="P575" i="5"/>
  <c r="P567" i="5"/>
  <c r="P559" i="5"/>
  <c r="P551" i="5"/>
  <c r="P455" i="5"/>
  <c r="P391" i="5"/>
  <c r="P231" i="5"/>
  <c r="P310" i="5"/>
  <c r="P886" i="5"/>
  <c r="P878" i="5"/>
  <c r="P870" i="5"/>
  <c r="P862" i="5"/>
  <c r="P854" i="5"/>
  <c r="P846" i="5"/>
  <c r="P838" i="5"/>
  <c r="P830" i="5"/>
  <c r="P822" i="5"/>
  <c r="P814" i="5"/>
  <c r="P806" i="5"/>
  <c r="P798" i="5"/>
  <c r="P790" i="5"/>
  <c r="P782" i="5"/>
  <c r="P774" i="5"/>
  <c r="P766" i="5"/>
  <c r="P758" i="5"/>
  <c r="P750" i="5"/>
  <c r="P742" i="5"/>
  <c r="P734" i="5"/>
  <c r="P726" i="5"/>
  <c r="P718" i="5"/>
  <c r="P710" i="5"/>
  <c r="P702" i="5"/>
  <c r="P694" i="5"/>
  <c r="P686" i="5"/>
  <c r="P678" i="5"/>
  <c r="P670" i="5"/>
  <c r="P662" i="5"/>
  <c r="P654" i="5"/>
  <c r="P646" i="5"/>
  <c r="P638" i="5"/>
  <c r="P630" i="5"/>
  <c r="P622" i="5"/>
  <c r="P614" i="5"/>
  <c r="P606" i="5"/>
  <c r="P598" i="5"/>
  <c r="P590" i="5"/>
  <c r="P582" i="5"/>
  <c r="P574" i="5"/>
  <c r="P566" i="5"/>
  <c r="P558" i="5"/>
  <c r="P550" i="5"/>
  <c r="P542" i="5"/>
  <c r="P534" i="5"/>
  <c r="P526" i="5"/>
  <c r="P510" i="5"/>
  <c r="P502" i="5"/>
  <c r="P478" i="5"/>
  <c r="P470" i="5"/>
  <c r="P446" i="5"/>
  <c r="P342" i="5"/>
  <c r="P318" i="5"/>
  <c r="P286" i="5"/>
  <c r="P246" i="5"/>
  <c r="P30" i="5"/>
  <c r="P9" i="5"/>
  <c r="P893" i="5"/>
  <c r="P885" i="5"/>
  <c r="P877" i="5"/>
  <c r="P869" i="5"/>
  <c r="P861" i="5"/>
  <c r="P853" i="5"/>
  <c r="P845" i="5"/>
  <c r="P837" i="5"/>
  <c r="P829" i="5"/>
  <c r="P821" i="5"/>
  <c r="P813" i="5"/>
  <c r="P805" i="5"/>
  <c r="P797" i="5"/>
  <c r="P789" i="5"/>
  <c r="P781" i="5"/>
  <c r="P773" i="5"/>
  <c r="P765" i="5"/>
  <c r="P757" i="5"/>
  <c r="P749" i="5"/>
  <c r="P741" i="5"/>
  <c r="P733" i="5"/>
  <c r="P725" i="5"/>
  <c r="P717" i="5"/>
  <c r="P709" i="5"/>
  <c r="P701" i="5"/>
  <c r="P693" i="5"/>
  <c r="P685" i="5"/>
  <c r="P677" i="5"/>
  <c r="P669" i="5"/>
  <c r="P661" i="5"/>
  <c r="P653" i="5"/>
  <c r="P645" i="5"/>
  <c r="P637" i="5"/>
  <c r="P629" i="5"/>
  <c r="P621" i="5"/>
  <c r="P613" i="5"/>
  <c r="P605" i="5"/>
  <c r="P597" i="5"/>
  <c r="P589" i="5"/>
  <c r="P581" i="5"/>
  <c r="P573" i="5"/>
  <c r="P565" i="5"/>
  <c r="P557" i="5"/>
  <c r="P549" i="5"/>
  <c r="P541" i="5"/>
  <c r="P533" i="5"/>
  <c r="P477" i="5"/>
  <c r="P429" i="5"/>
  <c r="P317" i="5"/>
  <c r="P277" i="5"/>
  <c r="P860" i="5"/>
  <c r="P852" i="5"/>
  <c r="P844" i="5"/>
  <c r="P836" i="5"/>
  <c r="P828" i="5"/>
  <c r="P820" i="5"/>
  <c r="P812" i="5"/>
  <c r="R812" i="5" s="1"/>
  <c r="S812" i="5" s="1"/>
  <c r="P804" i="5"/>
  <c r="P796" i="5"/>
  <c r="R796" i="5" s="1"/>
  <c r="S796" i="5" s="1"/>
  <c r="P788" i="5"/>
  <c r="P780" i="5"/>
  <c r="P772" i="5"/>
  <c r="P764" i="5"/>
  <c r="P756" i="5"/>
  <c r="P748" i="5"/>
  <c r="R748" i="5" s="1"/>
  <c r="S748" i="5" s="1"/>
  <c r="P740" i="5"/>
  <c r="P732" i="5"/>
  <c r="R732" i="5" s="1"/>
  <c r="S732" i="5" s="1"/>
  <c r="P724" i="5"/>
  <c r="P716" i="5"/>
  <c r="P708" i="5"/>
  <c r="P700" i="5"/>
  <c r="P692" i="5"/>
  <c r="P684" i="5"/>
  <c r="R684" i="5" s="1"/>
  <c r="S684" i="5" s="1"/>
  <c r="P676" i="5"/>
  <c r="P668" i="5"/>
  <c r="P660" i="5"/>
  <c r="P652" i="5"/>
  <c r="P644" i="5"/>
  <c r="P636" i="5"/>
  <c r="P628" i="5"/>
  <c r="P620" i="5"/>
  <c r="P612" i="5"/>
  <c r="P604" i="5"/>
  <c r="P596" i="5"/>
  <c r="P588" i="5"/>
  <c r="P580" i="5"/>
  <c r="P572" i="5"/>
  <c r="P564" i="5"/>
  <c r="P556" i="5"/>
  <c r="R556" i="5" s="1"/>
  <c r="S556" i="5" s="1"/>
  <c r="P548" i="5"/>
  <c r="P540" i="5"/>
  <c r="R540" i="5" s="1"/>
  <c r="S540" i="5" s="1"/>
  <c r="P532" i="5"/>
  <c r="P524" i="5"/>
  <c r="P508" i="5"/>
  <c r="P500" i="5"/>
  <c r="P476" i="5"/>
  <c r="P444" i="5"/>
  <c r="P436" i="5"/>
  <c r="P412" i="5"/>
  <c r="P404" i="5"/>
  <c r="P380" i="5"/>
  <c r="P348" i="5"/>
  <c r="R348" i="5" s="1"/>
  <c r="S348" i="5" s="1"/>
  <c r="P340" i="5"/>
  <c r="P332" i="5"/>
  <c r="P316" i="5"/>
  <c r="P308" i="5"/>
  <c r="P284" i="5"/>
  <c r="P268" i="5"/>
  <c r="P252" i="5"/>
  <c r="P244" i="5"/>
  <c r="P220" i="5"/>
  <c r="P212" i="5"/>
  <c r="P188" i="5"/>
  <c r="P156" i="5"/>
  <c r="P148" i="5"/>
  <c r="P92" i="5"/>
  <c r="P76" i="5"/>
  <c r="P28" i="5"/>
  <c r="R28" i="5" s="1"/>
  <c r="S28" i="5" s="1"/>
  <c r="P20" i="5"/>
  <c r="P891" i="5"/>
  <c r="P883" i="5"/>
  <c r="P875" i="5"/>
  <c r="P867" i="5"/>
  <c r="P859" i="5"/>
  <c r="P851" i="5"/>
  <c r="P843" i="5"/>
  <c r="P835" i="5"/>
  <c r="P827" i="5"/>
  <c r="P819" i="5"/>
  <c r="P811" i="5"/>
  <c r="P803" i="5"/>
  <c r="P795" i="5"/>
  <c r="P787" i="5"/>
  <c r="P779" i="5"/>
  <c r="P771" i="5"/>
  <c r="P763" i="5"/>
  <c r="P755" i="5"/>
  <c r="P747" i="5"/>
  <c r="P739" i="5"/>
  <c r="P731" i="5"/>
  <c r="P723" i="5"/>
  <c r="P715" i="5"/>
  <c r="P707" i="5"/>
  <c r="P699" i="5"/>
  <c r="P691" i="5"/>
  <c r="P683" i="5"/>
  <c r="P675" i="5"/>
  <c r="P667" i="5"/>
  <c r="P659" i="5"/>
  <c r="P651" i="5"/>
  <c r="P643" i="5"/>
  <c r="P635" i="5"/>
  <c r="P627" i="5"/>
  <c r="P619" i="5"/>
  <c r="P611" i="5"/>
  <c r="P603" i="5"/>
  <c r="P595" i="5"/>
  <c r="P587" i="5"/>
  <c r="P579" i="5"/>
  <c r="P571" i="5"/>
  <c r="P563" i="5"/>
  <c r="P555" i="5"/>
  <c r="P547" i="5"/>
  <c r="P523" i="5"/>
  <c r="P363" i="5"/>
  <c r="P299" i="5"/>
  <c r="P167" i="5"/>
  <c r="P71" i="5"/>
  <c r="P86" i="5"/>
  <c r="P438" i="5"/>
  <c r="P414" i="5"/>
  <c r="P406" i="5"/>
  <c r="P398" i="5"/>
  <c r="P382" i="5"/>
  <c r="P374" i="5"/>
  <c r="P350" i="5"/>
  <c r="P278" i="5"/>
  <c r="P270" i="5"/>
  <c r="P254" i="5"/>
  <c r="P222" i="5"/>
  <c r="P214" i="5"/>
  <c r="P190" i="5"/>
  <c r="P182" i="5"/>
  <c r="P158" i="5"/>
  <c r="P150" i="5"/>
  <c r="P126" i="5"/>
  <c r="P118" i="5"/>
  <c r="P94" i="5"/>
  <c r="P22" i="5"/>
  <c r="P253" i="5"/>
  <c r="P39" i="5"/>
  <c r="P235" i="5"/>
  <c r="P12" i="5"/>
  <c r="P466" i="5"/>
  <c r="P170" i="5"/>
  <c r="P162" i="5"/>
  <c r="P106" i="5"/>
  <c r="P209" i="5"/>
  <c r="P177" i="5"/>
  <c r="P137" i="5"/>
  <c r="P113" i="5"/>
  <c r="P97" i="5"/>
  <c r="P41" i="5"/>
  <c r="P146" i="5"/>
  <c r="P333" i="4"/>
  <c r="P335" i="4"/>
  <c r="P742" i="1"/>
  <c r="R742" i="1" s="1"/>
  <c r="S742" i="1" s="1"/>
  <c r="P101" i="1"/>
  <c r="P69" i="1"/>
  <c r="P45" i="1"/>
  <c r="P4" i="1"/>
  <c r="R4" i="1" s="1"/>
  <c r="S4" i="1" s="1"/>
  <c r="L3" i="4"/>
  <c r="P27" i="4"/>
  <c r="P771" i="4"/>
  <c r="P539" i="4"/>
  <c r="P44" i="4"/>
  <c r="X44" i="5" s="1"/>
  <c r="P519" i="4"/>
  <c r="X519" i="5" s="1"/>
  <c r="P609" i="4"/>
  <c r="X609" i="5" s="1"/>
  <c r="P623" i="4"/>
  <c r="P614" i="4"/>
  <c r="X614" i="5" s="1"/>
  <c r="P37" i="4"/>
  <c r="X37" i="5" s="1"/>
  <c r="P245" i="4"/>
  <c r="P650" i="4"/>
  <c r="P976" i="4"/>
  <c r="X976" i="5" s="1"/>
  <c r="P557" i="4"/>
  <c r="P318" i="4"/>
  <c r="R318" i="4" s="1"/>
  <c r="S318" i="4" s="1"/>
  <c r="P669" i="4"/>
  <c r="X669" i="5" s="1"/>
  <c r="P707" i="4"/>
  <c r="P711" i="4"/>
  <c r="R711" i="4" s="1"/>
  <c r="S711" i="4" s="1"/>
  <c r="P75" i="4"/>
  <c r="P487" i="4"/>
  <c r="P532" i="4"/>
  <c r="X532" i="5" s="1"/>
  <c r="P779" i="4"/>
  <c r="P343" i="4"/>
  <c r="X343" i="5" s="1"/>
  <c r="P351" i="4"/>
  <c r="X351" i="5" s="1"/>
  <c r="P355" i="4"/>
  <c r="P476" i="4"/>
  <c r="P601" i="4"/>
  <c r="P671" i="4"/>
  <c r="P739" i="4"/>
  <c r="X739" i="5" s="1"/>
  <c r="P85" i="4"/>
  <c r="X85" i="5" s="1"/>
  <c r="P638" i="4"/>
  <c r="X638" i="5" s="1"/>
  <c r="P810" i="4"/>
  <c r="X810" i="5" s="1"/>
  <c r="P548" i="4"/>
  <c r="X548" i="5" s="1"/>
  <c r="P588" i="4"/>
  <c r="X588" i="5" s="1"/>
  <c r="P599" i="4"/>
  <c r="P655" i="4"/>
  <c r="X655" i="5" s="1"/>
  <c r="P349" i="4"/>
  <c r="X349" i="5" s="1"/>
  <c r="P492" i="4"/>
  <c r="X492" i="5" s="1"/>
  <c r="P567" i="4"/>
  <c r="R567" i="4" s="1"/>
  <c r="S567" i="4" s="1"/>
  <c r="P677" i="4"/>
  <c r="P702" i="4"/>
  <c r="X702" i="5" s="1"/>
  <c r="P815" i="4"/>
  <c r="P823" i="4"/>
  <c r="P831" i="4"/>
  <c r="X831" i="5" s="1"/>
  <c r="P839" i="4"/>
  <c r="X839" i="5" s="1"/>
  <c r="P847" i="4"/>
  <c r="P855" i="4"/>
  <c r="P863" i="4"/>
  <c r="X863" i="5" s="1"/>
  <c r="P691" i="4"/>
  <c r="P735" i="4"/>
  <c r="P1064" i="4"/>
  <c r="P1040" i="4"/>
  <c r="P1024" i="4"/>
  <c r="P960" i="4"/>
  <c r="P912" i="4"/>
  <c r="X912" i="5" s="1"/>
  <c r="P896" i="4"/>
  <c r="X896" i="5" s="1"/>
  <c r="P359" i="4"/>
  <c r="P79" i="4"/>
  <c r="X79" i="5" s="1"/>
  <c r="P13" i="4"/>
  <c r="R13" i="4" s="1"/>
  <c r="S13" i="4" s="1"/>
  <c r="P20" i="4"/>
  <c r="X20" i="5" s="1"/>
  <c r="P275" i="4"/>
  <c r="X275" i="5" s="1"/>
  <c r="P480" i="4"/>
  <c r="X480" i="5" s="1"/>
  <c r="P483" i="4"/>
  <c r="X483" i="5" s="1"/>
  <c r="P667" i="4"/>
  <c r="P134" i="4"/>
  <c r="X134" i="5" s="1"/>
  <c r="P51" i="4"/>
  <c r="P70" i="4"/>
  <c r="X70" i="5" s="1"/>
  <c r="P55" i="4"/>
  <c r="X55" i="5" s="1"/>
  <c r="P166" i="4"/>
  <c r="P213" i="4"/>
  <c r="X213" i="5" s="1"/>
  <c r="P310" i="4"/>
  <c r="R310" i="4" s="1"/>
  <c r="S310" i="4" s="1"/>
  <c r="P331" i="4"/>
  <c r="P523" i="4"/>
  <c r="X523" i="5" s="1"/>
  <c r="P566" i="4"/>
  <c r="X566" i="5" s="1"/>
  <c r="P658" i="4"/>
  <c r="X658" i="5" s="1"/>
  <c r="P47" i="4"/>
  <c r="P276" i="4"/>
  <c r="R276" i="4" s="1"/>
  <c r="S276" i="4" s="1"/>
  <c r="P790" i="4"/>
  <c r="X790" i="5" s="1"/>
  <c r="P68" i="4"/>
  <c r="X68" i="5" s="1"/>
  <c r="P102" i="4"/>
  <c r="X102" i="5" s="1"/>
  <c r="P358" i="4"/>
  <c r="P451" i="4"/>
  <c r="X451" i="5" s="1"/>
  <c r="P534" i="4"/>
  <c r="X534" i="5" s="1"/>
  <c r="P53" i="4"/>
  <c r="X53" i="5" s="1"/>
  <c r="P61" i="4"/>
  <c r="P84" i="4"/>
  <c r="X84" i="5" s="1"/>
  <c r="P87" i="4"/>
  <c r="X87" i="5" s="1"/>
  <c r="P215" i="4"/>
  <c r="R215" i="4" s="1"/>
  <c r="S215" i="4" s="1"/>
  <c r="P339" i="4"/>
  <c r="P356" i="4"/>
  <c r="X356" i="5" s="1"/>
  <c r="P375" i="4"/>
  <c r="P611" i="4"/>
  <c r="X611" i="5" s="1"/>
  <c r="P77" i="4"/>
  <c r="X77" i="5" s="1"/>
  <c r="P585" i="4"/>
  <c r="X585" i="5" s="1"/>
  <c r="P806" i="4"/>
  <c r="X806" i="5" s="1"/>
  <c r="P814" i="4"/>
  <c r="X814" i="5" s="1"/>
  <c r="P1052" i="4"/>
  <c r="P1044" i="4"/>
  <c r="P1036" i="4"/>
  <c r="P1028" i="4"/>
  <c r="P1020" i="4"/>
  <c r="P1012" i="4"/>
  <c r="P1004" i="4"/>
  <c r="P996" i="4"/>
  <c r="X996" i="5" s="1"/>
  <c r="P988" i="4"/>
  <c r="X988" i="5" s="1"/>
  <c r="P980" i="4"/>
  <c r="P972" i="4"/>
  <c r="X972" i="5" s="1"/>
  <c r="P964" i="4"/>
  <c r="X964" i="5" s="1"/>
  <c r="P956" i="4"/>
  <c r="X956" i="5" s="1"/>
  <c r="P948" i="4"/>
  <c r="X948" i="5" s="1"/>
  <c r="P593" i="4"/>
  <c r="P561" i="4"/>
  <c r="X561" i="5" s="1"/>
  <c r="P505" i="4"/>
  <c r="P731" i="4"/>
  <c r="P1035" i="4"/>
  <c r="P1027" i="4"/>
  <c r="P1019" i="4"/>
  <c r="X1019" i="5" s="1"/>
  <c r="P1011" i="4"/>
  <c r="P1003" i="4"/>
  <c r="X1003" i="5" s="1"/>
  <c r="P995" i="4"/>
  <c r="P987" i="4"/>
  <c r="X987" i="5" s="1"/>
  <c r="P979" i="4"/>
  <c r="X979" i="5" s="1"/>
  <c r="P971" i="4"/>
  <c r="P963" i="4"/>
  <c r="X963" i="5" s="1"/>
  <c r="P955" i="4"/>
  <c r="P947" i="4"/>
  <c r="P425" i="4"/>
  <c r="P501" i="4"/>
  <c r="P750" i="4"/>
  <c r="P781" i="4"/>
  <c r="X781" i="5" s="1"/>
  <c r="P381" i="4"/>
  <c r="P580" i="4"/>
  <c r="X580" i="5" s="1"/>
  <c r="P603" i="4"/>
  <c r="P627" i="4"/>
  <c r="X627" i="5" s="1"/>
  <c r="P647" i="4"/>
  <c r="P715" i="4"/>
  <c r="X715" i="5" s="1"/>
  <c r="P685" i="4"/>
  <c r="X685" i="5" s="1"/>
  <c r="P999" i="4"/>
  <c r="P991" i="4"/>
  <c r="P983" i="4"/>
  <c r="P975" i="4"/>
  <c r="P967" i="4"/>
  <c r="P951" i="4"/>
  <c r="X951" i="5" s="1"/>
  <c r="P943" i="4"/>
  <c r="X943" i="5" s="1"/>
  <c r="P935" i="4"/>
  <c r="P927" i="4"/>
  <c r="X927" i="5" s="1"/>
  <c r="P919" i="4"/>
  <c r="X919" i="5" s="1"/>
  <c r="P911" i="4"/>
  <c r="P903" i="4"/>
  <c r="P895" i="4"/>
  <c r="P887" i="4"/>
  <c r="P879" i="4"/>
  <c r="X879" i="5" s="1"/>
  <c r="P871" i="4"/>
  <c r="X871" i="5" s="1"/>
  <c r="P389" i="4"/>
  <c r="X389" i="5" s="1"/>
  <c r="P427" i="4"/>
  <c r="P509" i="4"/>
  <c r="P581" i="4"/>
  <c r="X581" i="5" s="1"/>
  <c r="P716" i="4"/>
  <c r="X716" i="5" s="1"/>
  <c r="P748" i="4"/>
  <c r="X748" i="5" s="1"/>
  <c r="P755" i="4"/>
  <c r="P950" i="4"/>
  <c r="X950" i="5" s="1"/>
  <c r="P942" i="4"/>
  <c r="X942" i="5" s="1"/>
  <c r="P934" i="4"/>
  <c r="X934" i="5" s="1"/>
  <c r="P926" i="4"/>
  <c r="X926" i="5" s="1"/>
  <c r="P918" i="4"/>
  <c r="X918" i="5" s="1"/>
  <c r="P569" i="4"/>
  <c r="X569" i="5" s="1"/>
  <c r="P1061" i="4"/>
  <c r="X1061" i="5" s="1"/>
  <c r="P1053" i="4"/>
  <c r="X1053" i="5" s="1"/>
  <c r="P1045" i="4"/>
  <c r="X1045" i="5" s="1"/>
  <c r="P1037" i="4"/>
  <c r="X1037" i="5" s="1"/>
  <c r="P1029" i="4"/>
  <c r="X1029" i="5" s="1"/>
  <c r="P1013" i="4"/>
  <c r="P1005" i="4"/>
  <c r="X1005" i="5" s="1"/>
  <c r="P997" i="4"/>
  <c r="X997" i="5" s="1"/>
  <c r="P981" i="4"/>
  <c r="X981" i="5" s="1"/>
  <c r="P973" i="4"/>
  <c r="X973" i="5" s="1"/>
  <c r="P965" i="4"/>
  <c r="X965" i="5" s="1"/>
  <c r="P957" i="4"/>
  <c r="X957" i="5" s="1"/>
  <c r="P949" i="4"/>
  <c r="X949" i="5" s="1"/>
  <c r="P941" i="4"/>
  <c r="P933" i="4"/>
  <c r="X933" i="5" s="1"/>
  <c r="P925" i="4"/>
  <c r="X925" i="5" s="1"/>
  <c r="P909" i="4"/>
  <c r="X909" i="5" s="1"/>
  <c r="P901" i="4"/>
  <c r="P673" i="4"/>
  <c r="X673" i="5" s="1"/>
  <c r="P521" i="4"/>
  <c r="X521" i="5" s="1"/>
  <c r="P737" i="4"/>
  <c r="X737" i="5" s="1"/>
  <c r="P401" i="4"/>
  <c r="P473" i="4"/>
  <c r="X473" i="5" s="1"/>
  <c r="P297" i="4"/>
  <c r="X297" i="5" s="1"/>
  <c r="P1065" i="4"/>
  <c r="P1057" i="4"/>
  <c r="P1049" i="4"/>
  <c r="P1041" i="4"/>
  <c r="P1033" i="4"/>
  <c r="P1025" i="4"/>
  <c r="P1017" i="4"/>
  <c r="P1009" i="4"/>
  <c r="P1001" i="4"/>
  <c r="X1001" i="5" s="1"/>
  <c r="P993" i="4"/>
  <c r="P985" i="4"/>
  <c r="P969" i="4"/>
  <c r="X969" i="5" s="1"/>
  <c r="P961" i="4"/>
  <c r="P953" i="4"/>
  <c r="P937" i="4"/>
  <c r="X937" i="5" s="1"/>
  <c r="P929" i="4"/>
  <c r="P921" i="4"/>
  <c r="X921" i="5" s="1"/>
  <c r="P913" i="4"/>
  <c r="X913" i="5" s="1"/>
  <c r="P905" i="4"/>
  <c r="P193" i="4"/>
  <c r="P265" i="4"/>
  <c r="X265" i="5" s="1"/>
  <c r="P409" i="4"/>
  <c r="X409" i="5" s="1"/>
  <c r="P1055" i="4"/>
  <c r="P1047" i="4"/>
  <c r="P1039" i="4"/>
  <c r="P1031" i="4"/>
  <c r="P1023" i="4"/>
  <c r="X1023" i="5" s="1"/>
  <c r="P1015" i="4"/>
  <c r="P1007" i="4"/>
  <c r="P1060" i="4"/>
  <c r="P106" i="4"/>
  <c r="X106" i="5" s="1"/>
  <c r="P258" i="4"/>
  <c r="P1059" i="4"/>
  <c r="P1051" i="4"/>
  <c r="P1043" i="4"/>
  <c r="P202" i="4"/>
  <c r="X202" i="5" s="1"/>
  <c r="P40" i="4"/>
  <c r="X40" i="5" s="1"/>
  <c r="P312" i="4"/>
  <c r="X312" i="5" s="1"/>
  <c r="P594" i="4"/>
  <c r="P746" i="4"/>
  <c r="X746" i="5" s="1"/>
  <c r="P18" i="4"/>
  <c r="X18" i="5" s="1"/>
  <c r="P32" i="4"/>
  <c r="X32" i="5" s="1"/>
  <c r="P306" i="4"/>
  <c r="X306" i="5" s="1"/>
  <c r="P498" i="4"/>
  <c r="X498" i="5" s="1"/>
  <c r="P592" i="4"/>
  <c r="X592" i="5" s="1"/>
  <c r="P760" i="4"/>
  <c r="X760" i="5" s="1"/>
  <c r="P1066" i="4"/>
  <c r="X1066" i="5" s="1"/>
  <c r="P1058" i="4"/>
  <c r="P1050" i="4"/>
  <c r="P1042" i="4"/>
  <c r="P1034" i="4"/>
  <c r="P1026" i="4"/>
  <c r="P1018" i="4"/>
  <c r="P1010" i="4"/>
  <c r="X1010" i="5" s="1"/>
  <c r="P1002" i="4"/>
  <c r="P994" i="4"/>
  <c r="X994" i="5" s="1"/>
  <c r="P986" i="4"/>
  <c r="X986" i="5" s="1"/>
  <c r="P978" i="4"/>
  <c r="X978" i="5" s="1"/>
  <c r="P970" i="4"/>
  <c r="X970" i="5" s="1"/>
  <c r="P962" i="4"/>
  <c r="P954" i="4"/>
  <c r="X954" i="5" s="1"/>
  <c r="P946" i="4"/>
  <c r="P938" i="4"/>
  <c r="X938" i="5" s="1"/>
  <c r="P234" i="4"/>
  <c r="X234" i="5" s="1"/>
  <c r="P304" i="4"/>
  <c r="X304" i="5" s="1"/>
  <c r="P450" i="4"/>
  <c r="X450" i="5" s="1"/>
  <c r="P514" i="4"/>
  <c r="P530" i="4"/>
  <c r="X530" i="5" s="1"/>
  <c r="P546" i="4"/>
  <c r="X546" i="5" s="1"/>
  <c r="P616" i="4"/>
  <c r="P162" i="4"/>
  <c r="X162" i="5" s="1"/>
  <c r="P256" i="4"/>
  <c r="P800" i="4"/>
  <c r="X800" i="5" s="1"/>
  <c r="P1056" i="4"/>
  <c r="P1048" i="4"/>
  <c r="P1008" i="4"/>
  <c r="X1008" i="5" s="1"/>
  <c r="P1000" i="4"/>
  <c r="X1000" i="5" s="1"/>
  <c r="P992" i="4"/>
  <c r="X992" i="5" s="1"/>
  <c r="P984" i="4"/>
  <c r="X984" i="5" s="1"/>
  <c r="P944" i="4"/>
  <c r="X944" i="5" s="1"/>
  <c r="P936" i="4"/>
  <c r="X936" i="5" s="1"/>
  <c r="P928" i="4"/>
  <c r="P920" i="4"/>
  <c r="X920" i="5" s="1"/>
  <c r="P872" i="4"/>
  <c r="P170" i="4"/>
  <c r="X170" i="5" s="1"/>
  <c r="P496" i="4"/>
  <c r="X496" i="5" s="1"/>
  <c r="P8" i="4"/>
  <c r="P232" i="4"/>
  <c r="X232" i="5" s="1"/>
  <c r="P394" i="4"/>
  <c r="X394" i="5" s="1"/>
  <c r="P528" i="4"/>
  <c r="P768" i="4"/>
  <c r="X768" i="5" s="1"/>
  <c r="P1062" i="4"/>
  <c r="X1062" i="5" s="1"/>
  <c r="P1046" i="4"/>
  <c r="P1038" i="4"/>
  <c r="X1038" i="5" s="1"/>
  <c r="P1030" i="4"/>
  <c r="X1030" i="5" s="1"/>
  <c r="P1014" i="4"/>
  <c r="P1006" i="4"/>
  <c r="X1006" i="5" s="1"/>
  <c r="P998" i="4"/>
  <c r="X998" i="5" s="1"/>
  <c r="P982" i="4"/>
  <c r="X982" i="5" s="1"/>
  <c r="P974" i="4"/>
  <c r="X974" i="5" s="1"/>
  <c r="P966" i="4"/>
  <c r="X966" i="5" s="1"/>
  <c r="P863" i="1"/>
  <c r="P855" i="1"/>
  <c r="P847" i="1"/>
  <c r="P839" i="1"/>
  <c r="P831" i="1"/>
  <c r="P823" i="1"/>
  <c r="P815" i="1"/>
  <c r="P807" i="1"/>
  <c r="P799" i="1"/>
  <c r="P791" i="1"/>
  <c r="P783" i="1"/>
  <c r="P814" i="1"/>
  <c r="R814" i="1" s="1"/>
  <c r="S814" i="1" s="1"/>
  <c r="P766" i="1"/>
  <c r="P718" i="1"/>
  <c r="P662" i="1"/>
  <c r="P606" i="1"/>
  <c r="P550" i="1"/>
  <c r="R550" i="1" s="1"/>
  <c r="P518" i="1"/>
  <c r="P462" i="1"/>
  <c r="P446" i="1"/>
  <c r="P422" i="1"/>
  <c r="P414" i="1"/>
  <c r="P406" i="1"/>
  <c r="R406" i="1" s="1"/>
  <c r="S406" i="1" s="1"/>
  <c r="P398" i="1"/>
  <c r="P390" i="1"/>
  <c r="P382" i="1"/>
  <c r="P694" i="1"/>
  <c r="P638" i="1"/>
  <c r="P582" i="1"/>
  <c r="P526" i="1"/>
  <c r="P494" i="1"/>
  <c r="P430" i="1"/>
  <c r="P846" i="1"/>
  <c r="P798" i="1"/>
  <c r="P750" i="1"/>
  <c r="P702" i="1"/>
  <c r="P646" i="1"/>
  <c r="P590" i="1"/>
  <c r="P534" i="1"/>
  <c r="P502" i="1"/>
  <c r="P438" i="1"/>
  <c r="P620" i="1"/>
  <c r="P862" i="1"/>
  <c r="P854" i="1"/>
  <c r="P806" i="1"/>
  <c r="P758" i="1"/>
  <c r="P710" i="1"/>
  <c r="P654" i="1"/>
  <c r="P598" i="1"/>
  <c r="P542" i="1"/>
  <c r="P510" i="1"/>
  <c r="P454" i="1"/>
  <c r="P2" i="1"/>
  <c r="P822" i="1"/>
  <c r="P774" i="1"/>
  <c r="P670" i="1"/>
  <c r="R670" i="1" s="1"/>
  <c r="P614" i="1"/>
  <c r="P558" i="1"/>
  <c r="P486" i="1"/>
  <c r="P830" i="1"/>
  <c r="P790" i="1"/>
  <c r="P734" i="1"/>
  <c r="P686" i="1"/>
  <c r="P630" i="1"/>
  <c r="P574" i="1"/>
  <c r="P470" i="1"/>
  <c r="P441" i="1"/>
  <c r="P838" i="1"/>
  <c r="P782" i="1"/>
  <c r="P726" i="1"/>
  <c r="P678" i="1"/>
  <c r="P622" i="1"/>
  <c r="P566" i="1"/>
  <c r="P478" i="1"/>
  <c r="P193" i="1"/>
  <c r="P185" i="1"/>
  <c r="P177" i="1"/>
  <c r="P161" i="1"/>
  <c r="P153" i="1"/>
  <c r="P129" i="1"/>
  <c r="P121" i="1"/>
  <c r="P113" i="1"/>
  <c r="P89" i="1"/>
  <c r="P65" i="1"/>
  <c r="P57" i="1"/>
  <c r="P49" i="1"/>
  <c r="P25" i="1"/>
  <c r="P625" i="1"/>
  <c r="P561" i="1"/>
  <c r="P369" i="1"/>
  <c r="P305" i="1"/>
  <c r="P241" i="1"/>
  <c r="P59" i="4"/>
  <c r="P67" i="4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40" i="1"/>
  <c r="P632" i="1"/>
  <c r="P624" i="1"/>
  <c r="P616" i="1"/>
  <c r="P592" i="1"/>
  <c r="P544" i="1"/>
  <c r="P520" i="1"/>
  <c r="P456" i="1"/>
  <c r="P448" i="1"/>
  <c r="P368" i="1"/>
  <c r="P360" i="1"/>
  <c r="P352" i="1"/>
  <c r="P328" i="1"/>
  <c r="P320" i="1"/>
  <c r="P304" i="1"/>
  <c r="P296" i="1"/>
  <c r="P280" i="1"/>
  <c r="P256" i="1"/>
  <c r="P240" i="1"/>
  <c r="P232" i="1"/>
  <c r="P216" i="1"/>
  <c r="P200" i="1"/>
  <c r="P192" i="1"/>
  <c r="P176" i="1"/>
  <c r="P168" i="1"/>
  <c r="P152" i="1"/>
  <c r="P136" i="1"/>
  <c r="P128" i="1"/>
  <c r="P112" i="1"/>
  <c r="P104" i="1"/>
  <c r="P88" i="1"/>
  <c r="P72" i="1"/>
  <c r="P56" i="1"/>
  <c r="P40" i="1"/>
  <c r="P24" i="1"/>
  <c r="P809" i="1"/>
  <c r="P745" i="1"/>
  <c r="P681" i="1"/>
  <c r="P617" i="1"/>
  <c r="P489" i="1"/>
  <c r="P361" i="1"/>
  <c r="P73" i="1"/>
  <c r="P775" i="1"/>
  <c r="P767" i="1"/>
  <c r="P759" i="1"/>
  <c r="P751" i="1"/>
  <c r="P743" i="1"/>
  <c r="P735" i="1"/>
  <c r="P727" i="1"/>
  <c r="P719" i="1"/>
  <c r="P703" i="1"/>
  <c r="P687" i="1"/>
  <c r="P663" i="1"/>
  <c r="P655" i="1"/>
  <c r="P623" i="1"/>
  <c r="P615" i="1"/>
  <c r="P599" i="1"/>
  <c r="P575" i="1"/>
  <c r="P543" i="1"/>
  <c r="P535" i="1"/>
  <c r="P503" i="1"/>
  <c r="P471" i="1"/>
  <c r="P439" i="1"/>
  <c r="P407" i="1"/>
  <c r="P375" i="1"/>
  <c r="P343" i="1"/>
  <c r="P327" i="1"/>
  <c r="P303" i="1"/>
  <c r="P279" i="1"/>
  <c r="P263" i="1"/>
  <c r="P239" i="1"/>
  <c r="P231" i="1"/>
  <c r="P215" i="1"/>
  <c r="P207" i="1"/>
  <c r="P199" i="1"/>
  <c r="P167" i="1"/>
  <c r="P151" i="1"/>
  <c r="P143" i="1"/>
  <c r="P103" i="1"/>
  <c r="P87" i="1"/>
  <c r="P79" i="1"/>
  <c r="P71" i="1"/>
  <c r="P55" i="1"/>
  <c r="P39" i="1"/>
  <c r="P23" i="1"/>
  <c r="P865" i="1"/>
  <c r="P801" i="1"/>
  <c r="P737" i="1"/>
  <c r="P673" i="1"/>
  <c r="P609" i="1"/>
  <c r="P326" i="1"/>
  <c r="P182" i="1"/>
  <c r="P166" i="1"/>
  <c r="P54" i="1"/>
  <c r="P409" i="1"/>
  <c r="P281" i="1"/>
  <c r="P217" i="1"/>
  <c r="P137" i="1"/>
  <c r="P9" i="1"/>
  <c r="P8" i="1"/>
  <c r="P853" i="1"/>
  <c r="P845" i="1"/>
  <c r="P829" i="1"/>
  <c r="P813" i="1"/>
  <c r="P797" i="1"/>
  <c r="P781" i="1"/>
  <c r="P757" i="1"/>
  <c r="P741" i="1"/>
  <c r="P709" i="1"/>
  <c r="P685" i="1"/>
  <c r="P677" i="1"/>
  <c r="P645" i="1"/>
  <c r="P637" i="1"/>
  <c r="P613" i="1"/>
  <c r="P605" i="1"/>
  <c r="P589" i="1"/>
  <c r="P581" i="1"/>
  <c r="P573" i="1"/>
  <c r="P549" i="1"/>
  <c r="P533" i="1"/>
  <c r="P525" i="1"/>
  <c r="P485" i="1"/>
  <c r="P469" i="1"/>
  <c r="P445" i="1"/>
  <c r="P405" i="1"/>
  <c r="P397" i="1"/>
  <c r="P365" i="1"/>
  <c r="P341" i="1"/>
  <c r="P317" i="1"/>
  <c r="P277" i="1"/>
  <c r="P261" i="1"/>
  <c r="P245" i="1"/>
  <c r="P213" i="1"/>
  <c r="P173" i="1"/>
  <c r="P165" i="1"/>
  <c r="P157" i="1"/>
  <c r="P125" i="1"/>
  <c r="P593" i="1"/>
  <c r="P337" i="1"/>
  <c r="P127" i="1"/>
  <c r="P7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452" i="1"/>
  <c r="P444" i="1"/>
  <c r="P436" i="1"/>
  <c r="P428" i="1"/>
  <c r="P420" i="1"/>
  <c r="P412" i="1"/>
  <c r="P404" i="1"/>
  <c r="P396" i="1"/>
  <c r="P388" i="1"/>
  <c r="P380" i="1"/>
  <c r="P372" i="1"/>
  <c r="P348" i="1"/>
  <c r="P340" i="1"/>
  <c r="R340" i="1" s="1"/>
  <c r="P316" i="1"/>
  <c r="P308" i="1"/>
  <c r="P292" i="1"/>
  <c r="P284" i="1"/>
  <c r="P268" i="1"/>
  <c r="P252" i="1"/>
  <c r="P244" i="1"/>
  <c r="P228" i="1"/>
  <c r="P220" i="1"/>
  <c r="P204" i="1"/>
  <c r="P521" i="1"/>
  <c r="P457" i="1"/>
  <c r="P329" i="1"/>
  <c r="P265" i="1"/>
  <c r="P201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55" i="1"/>
  <c r="P299" i="1"/>
  <c r="P283" i="1"/>
  <c r="P267" i="1"/>
  <c r="P171" i="1"/>
  <c r="P131" i="1"/>
  <c r="P99" i="1"/>
  <c r="P59" i="1"/>
  <c r="P43" i="1"/>
  <c r="P11" i="1"/>
  <c r="P449" i="1"/>
  <c r="P257" i="1"/>
  <c r="P191" i="1"/>
  <c r="P41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690" i="1"/>
  <c r="P658" i="1"/>
  <c r="P626" i="1"/>
  <c r="P610" i="1"/>
  <c r="P594" i="1"/>
  <c r="P562" i="1"/>
  <c r="P530" i="1"/>
  <c r="P498" i="1"/>
  <c r="P466" i="1"/>
  <c r="P434" i="1"/>
  <c r="P402" i="1"/>
  <c r="P370" i="1"/>
  <c r="P362" i="1"/>
  <c r="P354" i="1"/>
  <c r="P338" i="1"/>
  <c r="P330" i="1"/>
  <c r="P306" i="1"/>
  <c r="P298" i="1"/>
  <c r="P290" i="1"/>
  <c r="P282" i="1"/>
  <c r="P266" i="1"/>
  <c r="P242" i="1"/>
  <c r="P234" i="1"/>
  <c r="P226" i="1"/>
  <c r="P218" i="1"/>
  <c r="P202" i="1"/>
  <c r="P178" i="1"/>
  <c r="P170" i="1"/>
  <c r="P162" i="1"/>
  <c r="P154" i="1"/>
  <c r="P138" i="1"/>
  <c r="P114" i="1"/>
  <c r="P106" i="1"/>
  <c r="P74" i="1"/>
  <c r="P26" i="1"/>
  <c r="P825" i="1"/>
  <c r="P377" i="1"/>
  <c r="P313" i="1"/>
  <c r="P249" i="1"/>
  <c r="P188" i="1"/>
  <c r="P180" i="1"/>
  <c r="P164" i="1"/>
  <c r="P156" i="1"/>
  <c r="P140" i="1"/>
  <c r="P124" i="1"/>
  <c r="P116" i="1"/>
  <c r="P100" i="1"/>
  <c r="P92" i="1"/>
  <c r="P76" i="1"/>
  <c r="P68" i="1"/>
  <c r="P42" i="1"/>
  <c r="P21" i="1"/>
  <c r="P10" i="1"/>
  <c r="P45" i="4"/>
  <c r="P43" i="4"/>
  <c r="X43" i="5" s="1"/>
  <c r="P5" i="4"/>
  <c r="P10" i="4"/>
  <c r="X10" i="5" s="1"/>
  <c r="P2" i="4"/>
  <c r="X2" i="5" s="1"/>
  <c r="P142" i="4"/>
  <c r="R142" i="4" s="1"/>
  <c r="S142" i="4" s="1"/>
  <c r="P392" i="4"/>
  <c r="X392" i="5" s="1"/>
  <c r="P435" i="4"/>
  <c r="X435" i="5" s="1"/>
  <c r="P22" i="4"/>
  <c r="P29" i="4"/>
  <c r="P52" i="4"/>
  <c r="X52" i="5" s="1"/>
  <c r="P54" i="4"/>
  <c r="X54" i="5" s="1"/>
  <c r="P83" i="4"/>
  <c r="X83" i="5" s="1"/>
  <c r="P90" i="4"/>
  <c r="X90" i="5" s="1"/>
  <c r="P269" i="4"/>
  <c r="P6" i="4"/>
  <c r="X6" i="5" s="1"/>
  <c r="P11" i="4"/>
  <c r="X11" i="5" s="1"/>
  <c r="P16" i="4"/>
  <c r="P28" i="4"/>
  <c r="X28" i="5" s="1"/>
  <c r="P30" i="4"/>
  <c r="R30" i="4" s="1"/>
  <c r="S30" i="4" s="1"/>
  <c r="P35" i="4"/>
  <c r="X35" i="5" s="1"/>
  <c r="P60" i="4"/>
  <c r="R60" i="4" s="1"/>
  <c r="S60" i="4" s="1"/>
  <c r="P76" i="4"/>
  <c r="P78" i="4"/>
  <c r="P267" i="4"/>
  <c r="P395" i="4"/>
  <c r="X395" i="5" s="1"/>
  <c r="P604" i="4"/>
  <c r="X604" i="5" s="1"/>
  <c r="P608" i="4"/>
  <c r="P12" i="4"/>
  <c r="X12" i="5" s="1"/>
  <c r="P24" i="4"/>
  <c r="X24" i="5" s="1"/>
  <c r="P36" i="4"/>
  <c r="P38" i="4"/>
  <c r="P69" i="4"/>
  <c r="P71" i="4"/>
  <c r="P122" i="4"/>
  <c r="P247" i="4"/>
  <c r="P4" i="4"/>
  <c r="X4" i="5" s="1"/>
  <c r="P14" i="4"/>
  <c r="X14" i="5" s="1"/>
  <c r="P19" i="4"/>
  <c r="X19" i="5" s="1"/>
  <c r="P62" i="4"/>
  <c r="R62" i="4" s="1"/>
  <c r="S62" i="4" s="1"/>
  <c r="P74" i="4"/>
  <c r="P94" i="4"/>
  <c r="R94" i="4" s="1"/>
  <c r="S94" i="4" s="1"/>
  <c r="P130" i="4"/>
  <c r="P467" i="4"/>
  <c r="P503" i="4"/>
  <c r="P9" i="4"/>
  <c r="X9" i="5" s="1"/>
  <c r="P21" i="4"/>
  <c r="P65" i="4"/>
  <c r="P110" i="4"/>
  <c r="P243" i="4"/>
  <c r="P250" i="4"/>
  <c r="X250" i="5" s="1"/>
  <c r="P332" i="4"/>
  <c r="R332" i="4" s="1"/>
  <c r="S332" i="4" s="1"/>
  <c r="P453" i="4"/>
  <c r="X453" i="5" s="1"/>
  <c r="P562" i="4"/>
  <c r="P576" i="4"/>
  <c r="X576" i="5" s="1"/>
  <c r="P26" i="4"/>
  <c r="X26" i="5" s="1"/>
  <c r="P34" i="4"/>
  <c r="P42" i="4"/>
  <c r="X42" i="5" s="1"/>
  <c r="P57" i="4"/>
  <c r="X57" i="5" s="1"/>
  <c r="P66" i="4"/>
  <c r="P81" i="4"/>
  <c r="X81" i="5" s="1"/>
  <c r="P98" i="4"/>
  <c r="X98" i="5" s="1"/>
  <c r="P118" i="4"/>
  <c r="X118" i="5" s="1"/>
  <c r="P138" i="4"/>
  <c r="X138" i="5" s="1"/>
  <c r="P205" i="4"/>
  <c r="P241" i="4"/>
  <c r="P248" i="4"/>
  <c r="X248" i="5" s="1"/>
  <c r="P290" i="4"/>
  <c r="X290" i="5" s="1"/>
  <c r="P295" i="4"/>
  <c r="P323" i="4"/>
  <c r="P348" i="4"/>
  <c r="R348" i="4" s="1"/>
  <c r="S348" i="4" s="1"/>
  <c r="P366" i="4"/>
  <c r="R366" i="4" s="1"/>
  <c r="S366" i="4" s="1"/>
  <c r="P388" i="4"/>
  <c r="P421" i="4"/>
  <c r="P537" i="4"/>
  <c r="X537" i="5" s="1"/>
  <c r="P7" i="4"/>
  <c r="P15" i="4"/>
  <c r="P23" i="4"/>
  <c r="P31" i="4"/>
  <c r="P39" i="4"/>
  <c r="R39" i="4" s="1"/>
  <c r="S39" i="4" s="1"/>
  <c r="P46" i="4"/>
  <c r="X46" i="5" s="1"/>
  <c r="P198" i="4"/>
  <c r="P224" i="4"/>
  <c r="X224" i="5" s="1"/>
  <c r="P226" i="4"/>
  <c r="X226" i="5" s="1"/>
  <c r="P257" i="4"/>
  <c r="X257" i="5" s="1"/>
  <c r="P259" i="4"/>
  <c r="X259" i="5" s="1"/>
  <c r="P364" i="4"/>
  <c r="X364" i="5" s="1"/>
  <c r="P379" i="4"/>
  <c r="P512" i="4"/>
  <c r="X512" i="5" s="1"/>
  <c r="P515" i="4"/>
  <c r="P17" i="4"/>
  <c r="P25" i="4"/>
  <c r="P33" i="4"/>
  <c r="P41" i="4"/>
  <c r="X41" i="5" s="1"/>
  <c r="P58" i="4"/>
  <c r="X58" i="5" s="1"/>
  <c r="P73" i="4"/>
  <c r="P82" i="4"/>
  <c r="P86" i="4"/>
  <c r="X86" i="5" s="1"/>
  <c r="P154" i="4"/>
  <c r="P233" i="4"/>
  <c r="X233" i="5" s="1"/>
  <c r="P235" i="4"/>
  <c r="P242" i="4"/>
  <c r="P319" i="4"/>
  <c r="X319" i="5" s="1"/>
  <c r="P340" i="4"/>
  <c r="X340" i="5" s="1"/>
  <c r="P342" i="4"/>
  <c r="P402" i="4"/>
  <c r="X402" i="5" s="1"/>
  <c r="P437" i="4"/>
  <c r="X437" i="5" s="1"/>
  <c r="P474" i="4"/>
  <c r="P698" i="4"/>
  <c r="P700" i="4"/>
  <c r="X700" i="5" s="1"/>
  <c r="P703" i="4"/>
  <c r="X703" i="5" s="1"/>
  <c r="P206" i="4"/>
  <c r="R206" i="4" s="1"/>
  <c r="S206" i="4" s="1"/>
  <c r="P271" i="4"/>
  <c r="P273" i="4"/>
  <c r="X273" i="5" s="1"/>
  <c r="P280" i="4"/>
  <c r="X280" i="5" s="1"/>
  <c r="P282" i="4"/>
  <c r="X282" i="5" s="1"/>
  <c r="P292" i="4"/>
  <c r="X292" i="5" s="1"/>
  <c r="P299" i="4"/>
  <c r="X299" i="5" s="1"/>
  <c r="P308" i="4"/>
  <c r="R308" i="4" s="1"/>
  <c r="S308" i="4" s="1"/>
  <c r="P314" i="4"/>
  <c r="P327" i="4"/>
  <c r="X327" i="5" s="1"/>
  <c r="P383" i="4"/>
  <c r="P385" i="4"/>
  <c r="P397" i="4"/>
  <c r="X397" i="5" s="1"/>
  <c r="P411" i="4"/>
  <c r="P441" i="4"/>
  <c r="P457" i="4"/>
  <c r="P469" i="4"/>
  <c r="P478" i="4"/>
  <c r="P485" i="4"/>
  <c r="X485" i="5" s="1"/>
  <c r="P564" i="4"/>
  <c r="P621" i="4"/>
  <c r="X621" i="5" s="1"/>
  <c r="P648" i="4"/>
  <c r="X648" i="5" s="1"/>
  <c r="P770" i="4"/>
  <c r="P777" i="4"/>
  <c r="P940" i="4"/>
  <c r="X940" i="5" s="1"/>
  <c r="P932" i="4"/>
  <c r="X932" i="5" s="1"/>
  <c r="P924" i="4"/>
  <c r="X924" i="5" s="1"/>
  <c r="P916" i="4"/>
  <c r="P908" i="4"/>
  <c r="X908" i="5" s="1"/>
  <c r="P900" i="4"/>
  <c r="X900" i="5" s="1"/>
  <c r="P892" i="4"/>
  <c r="X892" i="5" s="1"/>
  <c r="P884" i="4"/>
  <c r="X884" i="5" s="1"/>
  <c r="P876" i="4"/>
  <c r="X876" i="5" s="1"/>
  <c r="P868" i="4"/>
  <c r="X868" i="5" s="1"/>
  <c r="P150" i="4"/>
  <c r="R150" i="4" s="1"/>
  <c r="S150" i="4" s="1"/>
  <c r="P194" i="4"/>
  <c r="X194" i="5" s="1"/>
  <c r="P209" i="4"/>
  <c r="X209" i="5" s="1"/>
  <c r="P218" i="4"/>
  <c r="P237" i="4"/>
  <c r="P261" i="4"/>
  <c r="X261" i="5" s="1"/>
  <c r="P288" i="4"/>
  <c r="P300" i="4"/>
  <c r="P328" i="4"/>
  <c r="X328" i="5" s="1"/>
  <c r="P336" i="4"/>
  <c r="X336" i="5" s="1"/>
  <c r="P352" i="4"/>
  <c r="X352" i="5" s="1"/>
  <c r="P368" i="4"/>
  <c r="X368" i="5" s="1"/>
  <c r="P374" i="4"/>
  <c r="P405" i="4"/>
  <c r="X405" i="5" s="1"/>
  <c r="P419" i="4"/>
  <c r="P458" i="4"/>
  <c r="R458" i="4" s="1"/>
  <c r="S458" i="4" s="1"/>
  <c r="P488" i="4"/>
  <c r="X488" i="5" s="1"/>
  <c r="P495" i="4"/>
  <c r="X495" i="5" s="1"/>
  <c r="P497" i="4"/>
  <c r="X497" i="5" s="1"/>
  <c r="P499" i="4"/>
  <c r="P513" i="4"/>
  <c r="P517" i="4"/>
  <c r="X517" i="5" s="1"/>
  <c r="P535" i="4"/>
  <c r="R535" i="4" s="1"/>
  <c r="S535" i="4" s="1"/>
  <c r="P544" i="4"/>
  <c r="X544" i="5" s="1"/>
  <c r="P551" i="4"/>
  <c r="R551" i="4" s="1"/>
  <c r="S551" i="4" s="1"/>
  <c r="P553" i="4"/>
  <c r="P560" i="4"/>
  <c r="X560" i="5" s="1"/>
  <c r="P696" i="4"/>
  <c r="P712" i="4"/>
  <c r="X712" i="5" s="1"/>
  <c r="P272" i="4"/>
  <c r="X272" i="5" s="1"/>
  <c r="P279" i="4"/>
  <c r="P324" i="4"/>
  <c r="X324" i="5" s="1"/>
  <c r="P330" i="4"/>
  <c r="P370" i="4"/>
  <c r="P384" i="4"/>
  <c r="X384" i="5" s="1"/>
  <c r="P393" i="4"/>
  <c r="X393" i="5" s="1"/>
  <c r="P433" i="4"/>
  <c r="X433" i="5" s="1"/>
  <c r="P449" i="4"/>
  <c r="X449" i="5" s="1"/>
  <c r="P465" i="4"/>
  <c r="P493" i="4"/>
  <c r="X493" i="5" s="1"/>
  <c r="P508" i="4"/>
  <c r="X508" i="5" s="1"/>
  <c r="P689" i="4"/>
  <c r="P753" i="4"/>
  <c r="P821" i="4"/>
  <c r="X821" i="5" s="1"/>
  <c r="P829" i="4"/>
  <c r="X829" i="5" s="1"/>
  <c r="P837" i="4"/>
  <c r="X837" i="5" s="1"/>
  <c r="P845" i="4"/>
  <c r="X845" i="5" s="1"/>
  <c r="P853" i="4"/>
  <c r="P861" i="4"/>
  <c r="X861" i="5" s="1"/>
  <c r="P930" i="4"/>
  <c r="X930" i="5" s="1"/>
  <c r="P922" i="4"/>
  <c r="X922" i="5" s="1"/>
  <c r="P914" i="4"/>
  <c r="P898" i="4"/>
  <c r="X898" i="5" s="1"/>
  <c r="P890" i="4"/>
  <c r="X890" i="5" s="1"/>
  <c r="P882" i="4"/>
  <c r="X882" i="5" s="1"/>
  <c r="P874" i="4"/>
  <c r="P126" i="4"/>
  <c r="P158" i="4"/>
  <c r="R158" i="4" s="1"/>
  <c r="S158" i="4" s="1"/>
  <c r="P201" i="4"/>
  <c r="P216" i="4"/>
  <c r="P223" i="4"/>
  <c r="P229" i="4"/>
  <c r="X229" i="5" s="1"/>
  <c r="P240" i="4"/>
  <c r="X240" i="5" s="1"/>
  <c r="P253" i="4"/>
  <c r="X253" i="5" s="1"/>
  <c r="P264" i="4"/>
  <c r="X264" i="5" s="1"/>
  <c r="P266" i="4"/>
  <c r="X266" i="5" s="1"/>
  <c r="P286" i="4"/>
  <c r="P296" i="4"/>
  <c r="X296" i="5" s="1"/>
  <c r="P320" i="4"/>
  <c r="X320" i="5" s="1"/>
  <c r="P326" i="4"/>
  <c r="P380" i="4"/>
  <c r="X380" i="5" s="1"/>
  <c r="P391" i="4"/>
  <c r="R391" i="4" s="1"/>
  <c r="S391" i="4" s="1"/>
  <c r="P403" i="4"/>
  <c r="P410" i="4"/>
  <c r="X410" i="5" s="1"/>
  <c r="P417" i="4"/>
  <c r="P429" i="4"/>
  <c r="R429" i="4" s="1"/>
  <c r="S429" i="4" s="1"/>
  <c r="P461" i="4"/>
  <c r="P475" i="4"/>
  <c r="X475" i="5" s="1"/>
  <c r="P506" i="4"/>
  <c r="P522" i="4"/>
  <c r="P529" i="4"/>
  <c r="X529" i="5" s="1"/>
  <c r="P540" i="4"/>
  <c r="X540" i="5" s="1"/>
  <c r="P547" i="4"/>
  <c r="P556" i="4"/>
  <c r="X556" i="5" s="1"/>
  <c r="P636" i="4"/>
  <c r="X636" i="5" s="1"/>
  <c r="P704" i="4"/>
  <c r="X704" i="5" s="1"/>
  <c r="P744" i="4"/>
  <c r="X744" i="5" s="1"/>
  <c r="P793" i="4"/>
  <c r="X793" i="5" s="1"/>
  <c r="P114" i="4"/>
  <c r="X114" i="5" s="1"/>
  <c r="P146" i="4"/>
  <c r="X146" i="5" s="1"/>
  <c r="P197" i="4"/>
  <c r="P221" i="4"/>
  <c r="X221" i="5" s="1"/>
  <c r="P225" i="4"/>
  <c r="P227" i="4"/>
  <c r="P249" i="4"/>
  <c r="P251" i="4"/>
  <c r="P284" i="4"/>
  <c r="R284" i="4" s="1"/>
  <c r="S284" i="4" s="1"/>
  <c r="P316" i="4"/>
  <c r="X316" i="5" s="1"/>
  <c r="P322" i="4"/>
  <c r="X322" i="5" s="1"/>
  <c r="P341" i="4"/>
  <c r="X341" i="5" s="1"/>
  <c r="P357" i="4"/>
  <c r="R357" i="4" s="1"/>
  <c r="S357" i="4" s="1"/>
  <c r="P367" i="4"/>
  <c r="R367" i="4" s="1"/>
  <c r="S367" i="4" s="1"/>
  <c r="P376" i="4"/>
  <c r="X376" i="5" s="1"/>
  <c r="P387" i="4"/>
  <c r="X387" i="5" s="1"/>
  <c r="P413" i="4"/>
  <c r="P443" i="4"/>
  <c r="P482" i="4"/>
  <c r="P489" i="4"/>
  <c r="P502" i="4"/>
  <c r="X502" i="5" s="1"/>
  <c r="P504" i="4"/>
  <c r="X504" i="5" s="1"/>
  <c r="P676" i="4"/>
  <c r="X676" i="5" s="1"/>
  <c r="P798" i="4"/>
  <c r="X798" i="5" s="1"/>
  <c r="P555" i="4"/>
  <c r="P571" i="4"/>
  <c r="X571" i="5" s="1"/>
  <c r="P578" i="4"/>
  <c r="X578" i="5" s="1"/>
  <c r="P583" i="4"/>
  <c r="X583" i="5" s="1"/>
  <c r="P612" i="4"/>
  <c r="X612" i="5" s="1"/>
  <c r="P652" i="4"/>
  <c r="P656" i="4"/>
  <c r="X656" i="5" s="1"/>
  <c r="P680" i="4"/>
  <c r="X680" i="5" s="1"/>
  <c r="P705" i="4"/>
  <c r="X705" i="5" s="1"/>
  <c r="P729" i="4"/>
  <c r="P761" i="4"/>
  <c r="X761" i="5" s="1"/>
  <c r="P772" i="4"/>
  <c r="X772" i="5" s="1"/>
  <c r="P795" i="4"/>
  <c r="P803" i="4"/>
  <c r="X803" i="5" s="1"/>
  <c r="P808" i="4"/>
  <c r="X808" i="5" s="1"/>
  <c r="P818" i="4"/>
  <c r="X818" i="5" s="1"/>
  <c r="P826" i="4"/>
  <c r="P834" i="4"/>
  <c r="X834" i="5" s="1"/>
  <c r="P842" i="4"/>
  <c r="X842" i="5" s="1"/>
  <c r="P850" i="4"/>
  <c r="X850" i="5" s="1"/>
  <c r="P858" i="4"/>
  <c r="P866" i="4"/>
  <c r="X866" i="5" s="1"/>
  <c r="P939" i="4"/>
  <c r="P923" i="4"/>
  <c r="P915" i="4"/>
  <c r="X915" i="5" s="1"/>
  <c r="P907" i="4"/>
  <c r="P899" i="4"/>
  <c r="P891" i="4"/>
  <c r="X891" i="5" s="1"/>
  <c r="P883" i="4"/>
  <c r="P875" i="4"/>
  <c r="X875" i="5" s="1"/>
  <c r="P867" i="4"/>
  <c r="P968" i="4"/>
  <c r="X968" i="5" s="1"/>
  <c r="P904" i="4"/>
  <c r="X904" i="5" s="1"/>
  <c r="P511" i="4"/>
  <c r="R511" i="4" s="1"/>
  <c r="S511" i="4" s="1"/>
  <c r="P524" i="4"/>
  <c r="X524" i="5" s="1"/>
  <c r="P531" i="4"/>
  <c r="P574" i="4"/>
  <c r="P595" i="4"/>
  <c r="P619" i="4"/>
  <c r="P630" i="4"/>
  <c r="X630" i="5" s="1"/>
  <c r="P632" i="4"/>
  <c r="X632" i="5" s="1"/>
  <c r="P634" i="4"/>
  <c r="X634" i="5" s="1"/>
  <c r="P640" i="4"/>
  <c r="X640" i="5" s="1"/>
  <c r="P642" i="4"/>
  <c r="X642" i="5" s="1"/>
  <c r="P683" i="4"/>
  <c r="P687" i="4"/>
  <c r="X687" i="5" s="1"/>
  <c r="P720" i="4"/>
  <c r="X720" i="5" s="1"/>
  <c r="P727" i="4"/>
  <c r="P742" i="4"/>
  <c r="X742" i="5" s="1"/>
  <c r="P747" i="4"/>
  <c r="P766" i="4"/>
  <c r="X766" i="5" s="1"/>
  <c r="P811" i="4"/>
  <c r="P816" i="4"/>
  <c r="X816" i="5" s="1"/>
  <c r="P824" i="4"/>
  <c r="X824" i="5" s="1"/>
  <c r="P832" i="4"/>
  <c r="X832" i="5" s="1"/>
  <c r="P840" i="4"/>
  <c r="P848" i="4"/>
  <c r="X848" i="5" s="1"/>
  <c r="P856" i="4"/>
  <c r="X856" i="5" s="1"/>
  <c r="P864" i="4"/>
  <c r="X864" i="5" s="1"/>
  <c r="P897" i="4"/>
  <c r="P889" i="4"/>
  <c r="X889" i="5" s="1"/>
  <c r="P881" i="4"/>
  <c r="X881" i="5" s="1"/>
  <c r="P873" i="4"/>
  <c r="X873" i="5" s="1"/>
  <c r="P1063" i="4"/>
  <c r="P1016" i="4"/>
  <c r="P952" i="4"/>
  <c r="X952" i="5" s="1"/>
  <c r="P888" i="4"/>
  <c r="X888" i="5" s="1"/>
  <c r="P572" i="4"/>
  <c r="X572" i="5" s="1"/>
  <c r="P579" i="4"/>
  <c r="P586" i="4"/>
  <c r="X586" i="5" s="1"/>
  <c r="P591" i="4"/>
  <c r="R591" i="4" s="1"/>
  <c r="S591" i="4" s="1"/>
  <c r="P600" i="4"/>
  <c r="X600" i="5" s="1"/>
  <c r="P602" i="4"/>
  <c r="X602" i="5" s="1"/>
  <c r="P613" i="4"/>
  <c r="X613" i="5" s="1"/>
  <c r="P628" i="4"/>
  <c r="X628" i="5" s="1"/>
  <c r="P661" i="4"/>
  <c r="X661" i="5" s="1"/>
  <c r="P663" i="4"/>
  <c r="X663" i="5" s="1"/>
  <c r="P670" i="4"/>
  <c r="X670" i="5" s="1"/>
  <c r="P692" i="4"/>
  <c r="X692" i="5" s="1"/>
  <c r="P694" i="4"/>
  <c r="P708" i="4"/>
  <c r="X708" i="5" s="1"/>
  <c r="P718" i="4"/>
  <c r="X718" i="5" s="1"/>
  <c r="P725" i="4"/>
  <c r="P740" i="4"/>
  <c r="P751" i="4"/>
  <c r="X751" i="5" s="1"/>
  <c r="P775" i="4"/>
  <c r="X775" i="5" s="1"/>
  <c r="P782" i="4"/>
  <c r="R782" i="4" s="1"/>
  <c r="S782" i="4" s="1"/>
  <c r="P784" i="4"/>
  <c r="X784" i="5" s="1"/>
  <c r="P789" i="4"/>
  <c r="X789" i="5" s="1"/>
  <c r="P796" i="4"/>
  <c r="X796" i="5" s="1"/>
  <c r="P819" i="4"/>
  <c r="R819" i="4" s="1"/>
  <c r="S819" i="4" s="1"/>
  <c r="P827" i="4"/>
  <c r="X827" i="5" s="1"/>
  <c r="P835" i="4"/>
  <c r="P843" i="4"/>
  <c r="P851" i="4"/>
  <c r="P859" i="4"/>
  <c r="P880" i="4"/>
  <c r="P507" i="4"/>
  <c r="X507" i="5" s="1"/>
  <c r="P538" i="4"/>
  <c r="X538" i="5" s="1"/>
  <c r="P545" i="4"/>
  <c r="P563" i="4"/>
  <c r="X563" i="5" s="1"/>
  <c r="P577" i="4"/>
  <c r="P584" i="4"/>
  <c r="X584" i="5" s="1"/>
  <c r="P589" i="4"/>
  <c r="P598" i="4"/>
  <c r="X598" i="5" s="1"/>
  <c r="P617" i="4"/>
  <c r="X617" i="5" s="1"/>
  <c r="P624" i="4"/>
  <c r="X624" i="5" s="1"/>
  <c r="P637" i="4"/>
  <c r="P645" i="4"/>
  <c r="X645" i="5" s="1"/>
  <c r="P653" i="4"/>
  <c r="X653" i="5" s="1"/>
  <c r="P659" i="4"/>
  <c r="P668" i="4"/>
  <c r="X668" i="5" s="1"/>
  <c r="P736" i="4"/>
  <c r="X736" i="5" s="1"/>
  <c r="P745" i="4"/>
  <c r="X745" i="5" s="1"/>
  <c r="P780" i="4"/>
  <c r="X780" i="5" s="1"/>
  <c r="P794" i="4"/>
  <c r="X794" i="5" s="1"/>
  <c r="P822" i="4"/>
  <c r="X822" i="5" s="1"/>
  <c r="P830" i="4"/>
  <c r="X830" i="5" s="1"/>
  <c r="P838" i="4"/>
  <c r="P846" i="4"/>
  <c r="X846" i="5" s="1"/>
  <c r="P854" i="4"/>
  <c r="X854" i="5" s="1"/>
  <c r="P862" i="4"/>
  <c r="X862" i="5" s="1"/>
  <c r="P536" i="4"/>
  <c r="X536" i="5" s="1"/>
  <c r="P543" i="4"/>
  <c r="R543" i="4" s="1"/>
  <c r="S543" i="4" s="1"/>
  <c r="P552" i="4"/>
  <c r="X552" i="5" s="1"/>
  <c r="P554" i="4"/>
  <c r="X554" i="5" s="1"/>
  <c r="P559" i="4"/>
  <c r="P568" i="4"/>
  <c r="X568" i="5" s="1"/>
  <c r="P570" i="4"/>
  <c r="X570" i="5" s="1"/>
  <c r="P575" i="4"/>
  <c r="P596" i="4"/>
  <c r="X596" i="5" s="1"/>
  <c r="P622" i="4"/>
  <c r="X622" i="5" s="1"/>
  <c r="P635" i="4"/>
  <c r="P639" i="4"/>
  <c r="P643" i="4"/>
  <c r="P651" i="4"/>
  <c r="X651" i="5" s="1"/>
  <c r="P675" i="4"/>
  <c r="P679" i="4"/>
  <c r="X679" i="5" s="1"/>
  <c r="P688" i="4"/>
  <c r="X688" i="5" s="1"/>
  <c r="P697" i="4"/>
  <c r="X697" i="5" s="1"/>
  <c r="P699" i="4"/>
  <c r="X699" i="5" s="1"/>
  <c r="P721" i="4"/>
  <c r="P723" i="4"/>
  <c r="P743" i="4"/>
  <c r="R743" i="4" s="1"/>
  <c r="S743" i="4" s="1"/>
  <c r="P758" i="4"/>
  <c r="X758" i="5" s="1"/>
  <c r="P769" i="4"/>
  <c r="P778" i="4"/>
  <c r="P787" i="4"/>
  <c r="X787" i="5" s="1"/>
  <c r="P807" i="4"/>
  <c r="P817" i="4"/>
  <c r="P825" i="4"/>
  <c r="X825" i="5" s="1"/>
  <c r="P833" i="4"/>
  <c r="X833" i="5" s="1"/>
  <c r="P841" i="4"/>
  <c r="P849" i="4"/>
  <c r="X849" i="5" s="1"/>
  <c r="P857" i="4"/>
  <c r="P910" i="4"/>
  <c r="X910" i="5" s="1"/>
  <c r="P902" i="4"/>
  <c r="X902" i="5" s="1"/>
  <c r="P886" i="4"/>
  <c r="X886" i="5" s="1"/>
  <c r="P878" i="4"/>
  <c r="X878" i="5" s="1"/>
  <c r="P870" i="4"/>
  <c r="P629" i="4"/>
  <c r="P631" i="4"/>
  <c r="R644" i="4"/>
  <c r="S644" i="4" s="1"/>
  <c r="P664" i="4"/>
  <c r="P684" i="4"/>
  <c r="R684" i="4" s="1"/>
  <c r="S684" i="4" s="1"/>
  <c r="P686" i="4"/>
  <c r="R686" i="4" s="1"/>
  <c r="S686" i="4" s="1"/>
  <c r="P693" i="4"/>
  <c r="X693" i="5" s="1"/>
  <c r="P709" i="4"/>
  <c r="X709" i="5" s="1"/>
  <c r="P713" i="4"/>
  <c r="X713" i="5" s="1"/>
  <c r="P719" i="4"/>
  <c r="P733" i="4"/>
  <c r="X733" i="5" s="1"/>
  <c r="P752" i="4"/>
  <c r="P754" i="4"/>
  <c r="X754" i="5" s="1"/>
  <c r="P763" i="4"/>
  <c r="P767" i="4"/>
  <c r="X767" i="5" s="1"/>
  <c r="P776" i="4"/>
  <c r="X776" i="5" s="1"/>
  <c r="P783" i="4"/>
  <c r="R783" i="4" s="1"/>
  <c r="S783" i="4" s="1"/>
  <c r="P792" i="4"/>
  <c r="P820" i="4"/>
  <c r="X820" i="5" s="1"/>
  <c r="P828" i="4"/>
  <c r="P836" i="4"/>
  <c r="X836" i="5" s="1"/>
  <c r="P844" i="4"/>
  <c r="X844" i="5" s="1"/>
  <c r="P852" i="4"/>
  <c r="X852" i="5" s="1"/>
  <c r="P860" i="4"/>
  <c r="X860" i="5" s="1"/>
  <c r="P893" i="4"/>
  <c r="P885" i="4"/>
  <c r="X885" i="5" s="1"/>
  <c r="P877" i="4"/>
  <c r="X877" i="5" s="1"/>
  <c r="P869" i="4"/>
  <c r="X869" i="5" s="1"/>
  <c r="P48" i="4"/>
  <c r="X48" i="5" s="1"/>
  <c r="P88" i="4"/>
  <c r="X88" i="5" s="1"/>
  <c r="P56" i="4"/>
  <c r="X56" i="5" s="1"/>
  <c r="P80" i="4"/>
  <c r="P231" i="4"/>
  <c r="X231" i="5" s="1"/>
  <c r="P263" i="4"/>
  <c r="X263" i="5" s="1"/>
  <c r="P64" i="4"/>
  <c r="X64" i="5" s="1"/>
  <c r="P72" i="4"/>
  <c r="X72" i="5" s="1"/>
  <c r="P49" i="4"/>
  <c r="P255" i="4"/>
  <c r="X255" i="5" s="1"/>
  <c r="P63" i="4"/>
  <c r="P239" i="4"/>
  <c r="P93" i="4"/>
  <c r="P121" i="4"/>
  <c r="X121" i="5" s="1"/>
  <c r="P141" i="4"/>
  <c r="X141" i="5" s="1"/>
  <c r="P165" i="4"/>
  <c r="X165" i="5" s="1"/>
  <c r="P185" i="4"/>
  <c r="X185" i="5" s="1"/>
  <c r="P212" i="4"/>
  <c r="P220" i="4"/>
  <c r="R220" i="4" s="1"/>
  <c r="S220" i="4" s="1"/>
  <c r="P228" i="4"/>
  <c r="R228" i="4" s="1"/>
  <c r="S228" i="4" s="1"/>
  <c r="P236" i="4"/>
  <c r="X236" i="5" s="1"/>
  <c r="P244" i="4"/>
  <c r="X244" i="5" s="1"/>
  <c r="P252" i="4"/>
  <c r="X252" i="5" s="1"/>
  <c r="P260" i="4"/>
  <c r="X260" i="5" s="1"/>
  <c r="P268" i="4"/>
  <c r="X268" i="5" s="1"/>
  <c r="P278" i="4"/>
  <c r="R278" i="4" s="1"/>
  <c r="S278" i="4" s="1"/>
  <c r="P291" i="4"/>
  <c r="P293" i="4"/>
  <c r="P302" i="4"/>
  <c r="P89" i="4"/>
  <c r="X89" i="5" s="1"/>
  <c r="P133" i="4"/>
  <c r="X133" i="5" s="1"/>
  <c r="P157" i="4"/>
  <c r="P92" i="4"/>
  <c r="R92" i="4" s="1"/>
  <c r="S92" i="4" s="1"/>
  <c r="P96" i="4"/>
  <c r="X96" i="5" s="1"/>
  <c r="P100" i="4"/>
  <c r="R100" i="4" s="1"/>
  <c r="S100" i="4" s="1"/>
  <c r="P104" i="4"/>
  <c r="X104" i="5" s="1"/>
  <c r="P108" i="4"/>
  <c r="R108" i="4" s="1"/>
  <c r="S108" i="4" s="1"/>
  <c r="P112" i="4"/>
  <c r="X112" i="5" s="1"/>
  <c r="P116" i="4"/>
  <c r="R116" i="4" s="1"/>
  <c r="S116" i="4" s="1"/>
  <c r="P120" i="4"/>
  <c r="P124" i="4"/>
  <c r="P128" i="4"/>
  <c r="X128" i="5" s="1"/>
  <c r="P132" i="4"/>
  <c r="X132" i="5" s="1"/>
  <c r="P136" i="4"/>
  <c r="X136" i="5" s="1"/>
  <c r="P140" i="4"/>
  <c r="R140" i="4" s="1"/>
  <c r="S140" i="4" s="1"/>
  <c r="P144" i="4"/>
  <c r="P148" i="4"/>
  <c r="X148" i="5" s="1"/>
  <c r="P152" i="4"/>
  <c r="X152" i="5" s="1"/>
  <c r="P156" i="4"/>
  <c r="R156" i="4" s="1"/>
  <c r="S156" i="4" s="1"/>
  <c r="P160" i="4"/>
  <c r="X160" i="5" s="1"/>
  <c r="P164" i="4"/>
  <c r="R164" i="4" s="1"/>
  <c r="S164" i="4" s="1"/>
  <c r="P168" i="4"/>
  <c r="P172" i="4"/>
  <c r="X172" i="5" s="1"/>
  <c r="P176" i="4"/>
  <c r="X176" i="5" s="1"/>
  <c r="P180" i="4"/>
  <c r="X180" i="5" s="1"/>
  <c r="P184" i="4"/>
  <c r="X184" i="5" s="1"/>
  <c r="P188" i="4"/>
  <c r="R188" i="4" s="1"/>
  <c r="S188" i="4" s="1"/>
  <c r="P192" i="4"/>
  <c r="X192" i="5" s="1"/>
  <c r="P196" i="4"/>
  <c r="R196" i="4" s="1"/>
  <c r="S196" i="4" s="1"/>
  <c r="P200" i="4"/>
  <c r="X200" i="5" s="1"/>
  <c r="P204" i="4"/>
  <c r="X204" i="5" s="1"/>
  <c r="P208" i="4"/>
  <c r="X208" i="5" s="1"/>
  <c r="P217" i="4"/>
  <c r="X217" i="5" s="1"/>
  <c r="P274" i="4"/>
  <c r="X274" i="5" s="1"/>
  <c r="P287" i="4"/>
  <c r="P289" i="4"/>
  <c r="P311" i="4"/>
  <c r="P109" i="4"/>
  <c r="P129" i="4"/>
  <c r="X129" i="5" s="1"/>
  <c r="P149" i="4"/>
  <c r="P177" i="4"/>
  <c r="X177" i="5" s="1"/>
  <c r="P214" i="4"/>
  <c r="P222" i="4"/>
  <c r="X222" i="5" s="1"/>
  <c r="P230" i="4"/>
  <c r="P238" i="4"/>
  <c r="R238" i="4" s="1"/>
  <c r="S238" i="4" s="1"/>
  <c r="P246" i="4"/>
  <c r="R246" i="4" s="1"/>
  <c r="S246" i="4" s="1"/>
  <c r="P254" i="4"/>
  <c r="P262" i="4"/>
  <c r="X262" i="5" s="1"/>
  <c r="P270" i="4"/>
  <c r="X270" i="5" s="1"/>
  <c r="P283" i="4"/>
  <c r="P285" i="4"/>
  <c r="P307" i="4"/>
  <c r="X307" i="5" s="1"/>
  <c r="P101" i="4"/>
  <c r="X101" i="5" s="1"/>
  <c r="P113" i="4"/>
  <c r="P145" i="4"/>
  <c r="X145" i="5" s="1"/>
  <c r="P161" i="4"/>
  <c r="P181" i="4"/>
  <c r="P91" i="4"/>
  <c r="P95" i="4"/>
  <c r="P99" i="4"/>
  <c r="X99" i="5" s="1"/>
  <c r="P103" i="4"/>
  <c r="P107" i="4"/>
  <c r="P111" i="4"/>
  <c r="P115" i="4"/>
  <c r="P119" i="4"/>
  <c r="R119" i="4" s="1"/>
  <c r="S119" i="4" s="1"/>
  <c r="P123" i="4"/>
  <c r="X123" i="5" s="1"/>
  <c r="P127" i="4"/>
  <c r="X127" i="5" s="1"/>
  <c r="P131" i="4"/>
  <c r="X131" i="5" s="1"/>
  <c r="P135" i="4"/>
  <c r="P139" i="4"/>
  <c r="P143" i="4"/>
  <c r="X143" i="5" s="1"/>
  <c r="P147" i="4"/>
  <c r="P151" i="4"/>
  <c r="P155" i="4"/>
  <c r="P159" i="4"/>
  <c r="P163" i="4"/>
  <c r="P167" i="4"/>
  <c r="X167" i="5" s="1"/>
  <c r="P171" i="4"/>
  <c r="X171" i="5" s="1"/>
  <c r="P175" i="4"/>
  <c r="X175" i="5" s="1"/>
  <c r="P179" i="4"/>
  <c r="P183" i="4"/>
  <c r="P187" i="4"/>
  <c r="X187" i="5" s="1"/>
  <c r="P191" i="4"/>
  <c r="P195" i="4"/>
  <c r="P199" i="4"/>
  <c r="R199" i="4" s="1"/>
  <c r="S199" i="4" s="1"/>
  <c r="P203" i="4"/>
  <c r="P207" i="4"/>
  <c r="P211" i="4"/>
  <c r="X211" i="5" s="1"/>
  <c r="P219" i="4"/>
  <c r="X219" i="5" s="1"/>
  <c r="P281" i="4"/>
  <c r="P303" i="4"/>
  <c r="X303" i="5" s="1"/>
  <c r="P105" i="4"/>
  <c r="P153" i="4"/>
  <c r="P169" i="4"/>
  <c r="X169" i="5" s="1"/>
  <c r="P277" i="4"/>
  <c r="R277" i="4" s="1"/>
  <c r="S277" i="4" s="1"/>
  <c r="P294" i="4"/>
  <c r="X294" i="5" s="1"/>
  <c r="P97" i="4"/>
  <c r="X97" i="5" s="1"/>
  <c r="P117" i="4"/>
  <c r="P137" i="4"/>
  <c r="R137" i="4" s="1"/>
  <c r="S137" i="4" s="1"/>
  <c r="P173" i="4"/>
  <c r="P189" i="4"/>
  <c r="X189" i="5" s="1"/>
  <c r="P174" i="4"/>
  <c r="P178" i="4"/>
  <c r="X178" i="5" s="1"/>
  <c r="P182" i="4"/>
  <c r="R182" i="4" s="1"/>
  <c r="S182" i="4" s="1"/>
  <c r="P186" i="4"/>
  <c r="X186" i="5" s="1"/>
  <c r="P190" i="4"/>
  <c r="X190" i="5" s="1"/>
  <c r="P371" i="4"/>
  <c r="P373" i="4"/>
  <c r="P426" i="4"/>
  <c r="X426" i="5" s="1"/>
  <c r="P338" i="4"/>
  <c r="X338" i="5" s="1"/>
  <c r="P345" i="4"/>
  <c r="X345" i="5" s="1"/>
  <c r="P354" i="4"/>
  <c r="X354" i="5" s="1"/>
  <c r="P361" i="4"/>
  <c r="X361" i="5" s="1"/>
  <c r="P479" i="4"/>
  <c r="X479" i="5" s="1"/>
  <c r="P363" i="4"/>
  <c r="X363" i="5" s="1"/>
  <c r="P442" i="4"/>
  <c r="X442" i="5" s="1"/>
  <c r="P334" i="4"/>
  <c r="R334" i="4" s="1"/>
  <c r="S334" i="4" s="1"/>
  <c r="P344" i="4"/>
  <c r="P347" i="4"/>
  <c r="P350" i="4"/>
  <c r="R350" i="4" s="1"/>
  <c r="S350" i="4" s="1"/>
  <c r="P360" i="4"/>
  <c r="X360" i="5" s="1"/>
  <c r="P365" i="4"/>
  <c r="X365" i="5" s="1"/>
  <c r="P418" i="4"/>
  <c r="P372" i="4"/>
  <c r="X372" i="5" s="1"/>
  <c r="P337" i="4"/>
  <c r="P346" i="4"/>
  <c r="P353" i="4"/>
  <c r="X353" i="5" s="1"/>
  <c r="P434" i="4"/>
  <c r="X434" i="5" s="1"/>
  <c r="P305" i="4"/>
  <c r="X305" i="5" s="1"/>
  <c r="P309" i="4"/>
  <c r="X309" i="5" s="1"/>
  <c r="P313" i="4"/>
  <c r="P317" i="4"/>
  <c r="R317" i="4" s="1"/>
  <c r="S317" i="4" s="1"/>
  <c r="P321" i="4"/>
  <c r="X321" i="5" s="1"/>
  <c r="P325" i="4"/>
  <c r="R325" i="4" s="1"/>
  <c r="S325" i="4" s="1"/>
  <c r="P329" i="4"/>
  <c r="P481" i="4"/>
  <c r="X481" i="5" s="1"/>
  <c r="P378" i="4"/>
  <c r="X378" i="5" s="1"/>
  <c r="P382" i="4"/>
  <c r="X382" i="5" s="1"/>
  <c r="P386" i="4"/>
  <c r="P390" i="4"/>
  <c r="P399" i="4"/>
  <c r="P407" i="4"/>
  <c r="X407" i="5" s="1"/>
  <c r="P415" i="4"/>
  <c r="P423" i="4"/>
  <c r="P431" i="4"/>
  <c r="P439" i="4"/>
  <c r="X439" i="5" s="1"/>
  <c r="P447" i="4"/>
  <c r="P455" i="4"/>
  <c r="P463" i="4"/>
  <c r="P471" i="4"/>
  <c r="P396" i="4"/>
  <c r="X396" i="5" s="1"/>
  <c r="P404" i="4"/>
  <c r="X404" i="5" s="1"/>
  <c r="P412" i="4"/>
  <c r="X412" i="5" s="1"/>
  <c r="P420" i="4"/>
  <c r="X420" i="5" s="1"/>
  <c r="P428" i="4"/>
  <c r="P436" i="4"/>
  <c r="P444" i="4"/>
  <c r="X444" i="5" s="1"/>
  <c r="P452" i="4"/>
  <c r="X452" i="5" s="1"/>
  <c r="P460" i="4"/>
  <c r="X460" i="5" s="1"/>
  <c r="P468" i="4"/>
  <c r="X468" i="5" s="1"/>
  <c r="P491" i="4"/>
  <c r="P369" i="4"/>
  <c r="P377" i="4"/>
  <c r="X377" i="5" s="1"/>
  <c r="P398" i="4"/>
  <c r="R398" i="4" s="1"/>
  <c r="S398" i="4" s="1"/>
  <c r="P406" i="4"/>
  <c r="R406" i="4" s="1"/>
  <c r="S406" i="4" s="1"/>
  <c r="P414" i="4"/>
  <c r="X414" i="5" s="1"/>
  <c r="P422" i="4"/>
  <c r="R422" i="4" s="1"/>
  <c r="S422" i="4" s="1"/>
  <c r="P430" i="4"/>
  <c r="R430" i="4" s="1"/>
  <c r="S430" i="4" s="1"/>
  <c r="P438" i="4"/>
  <c r="R438" i="4" s="1"/>
  <c r="S438" i="4" s="1"/>
  <c r="P446" i="4"/>
  <c r="X446" i="5" s="1"/>
  <c r="P454" i="4"/>
  <c r="X454" i="5" s="1"/>
  <c r="P462" i="4"/>
  <c r="R462" i="4" s="1"/>
  <c r="S462" i="4" s="1"/>
  <c r="P470" i="4"/>
  <c r="R470" i="4" s="1"/>
  <c r="S470" i="4" s="1"/>
  <c r="P400" i="4"/>
  <c r="X400" i="5" s="1"/>
  <c r="P408" i="4"/>
  <c r="X408" i="5" s="1"/>
  <c r="P416" i="4"/>
  <c r="X416" i="5" s="1"/>
  <c r="P424" i="4"/>
  <c r="X424" i="5" s="1"/>
  <c r="P432" i="4"/>
  <c r="P440" i="4"/>
  <c r="X440" i="5" s="1"/>
  <c r="P448" i="4"/>
  <c r="X448" i="5" s="1"/>
  <c r="P456" i="4"/>
  <c r="X456" i="5" s="1"/>
  <c r="P464" i="4"/>
  <c r="X464" i="5" s="1"/>
  <c r="P472" i="4"/>
  <c r="X472" i="5" s="1"/>
  <c r="P490" i="4"/>
  <c r="X490" i="5" s="1"/>
  <c r="P541" i="4"/>
  <c r="X541" i="5" s="1"/>
  <c r="P484" i="4"/>
  <c r="P500" i="4"/>
  <c r="X500" i="5" s="1"/>
  <c r="P525" i="4"/>
  <c r="X525" i="5" s="1"/>
  <c r="P527" i="4"/>
  <c r="X527" i="5" s="1"/>
  <c r="P533" i="4"/>
  <c r="X533" i="5" s="1"/>
  <c r="P558" i="4"/>
  <c r="X558" i="5" s="1"/>
  <c r="P573" i="4"/>
  <c r="X573" i="5" s="1"/>
  <c r="P590" i="4"/>
  <c r="X590" i="5" s="1"/>
  <c r="P516" i="4"/>
  <c r="X516" i="5" s="1"/>
  <c r="P520" i="4"/>
  <c r="P550" i="4"/>
  <c r="X550" i="5" s="1"/>
  <c r="P565" i="4"/>
  <c r="X565" i="5" s="1"/>
  <c r="P582" i="4"/>
  <c r="P597" i="4"/>
  <c r="X597" i="5" s="1"/>
  <c r="P486" i="4"/>
  <c r="X486" i="5" s="1"/>
  <c r="P494" i="4"/>
  <c r="X494" i="5" s="1"/>
  <c r="P518" i="4"/>
  <c r="P542" i="4"/>
  <c r="X542" i="5" s="1"/>
  <c r="P526" i="4"/>
  <c r="P606" i="4"/>
  <c r="P605" i="4"/>
  <c r="X605" i="5" s="1"/>
  <c r="P672" i="4"/>
  <c r="X672" i="5" s="1"/>
  <c r="P714" i="4"/>
  <c r="X714" i="5" s="1"/>
  <c r="P607" i="4"/>
  <c r="X607" i="5" s="1"/>
  <c r="P660" i="4"/>
  <c r="X660" i="5" s="1"/>
  <c r="P610" i="4"/>
  <c r="P615" i="4"/>
  <c r="X615" i="5" s="1"/>
  <c r="P618" i="4"/>
  <c r="X618" i="5" s="1"/>
  <c r="P620" i="4"/>
  <c r="X620" i="5" s="1"/>
  <c r="P626" i="4"/>
  <c r="X626" i="5" s="1"/>
  <c r="P633" i="4"/>
  <c r="P641" i="4"/>
  <c r="P625" i="4"/>
  <c r="X625" i="5" s="1"/>
  <c r="P690" i="4"/>
  <c r="P649" i="4"/>
  <c r="X649" i="5" s="1"/>
  <c r="P657" i="4"/>
  <c r="P682" i="4"/>
  <c r="P701" i="4"/>
  <c r="X701" i="5" s="1"/>
  <c r="P666" i="4"/>
  <c r="X666" i="5" s="1"/>
  <c r="P674" i="4"/>
  <c r="X674" i="5" s="1"/>
  <c r="P695" i="4"/>
  <c r="X695" i="5" s="1"/>
  <c r="P665" i="4"/>
  <c r="P681" i="4"/>
  <c r="P706" i="4"/>
  <c r="X706" i="5" s="1"/>
  <c r="P717" i="4"/>
  <c r="X717" i="5" s="1"/>
  <c r="P722" i="4"/>
  <c r="X722" i="5" s="1"/>
  <c r="P724" i="4"/>
  <c r="X724" i="5" s="1"/>
  <c r="P726" i="4"/>
  <c r="R726" i="4" s="1"/>
  <c r="S726" i="4" s="1"/>
  <c r="P728" i="4"/>
  <c r="X728" i="5" s="1"/>
  <c r="P730" i="4"/>
  <c r="X730" i="5" s="1"/>
  <c r="P732" i="4"/>
  <c r="R732" i="4" s="1"/>
  <c r="S732" i="4" s="1"/>
  <c r="P762" i="4"/>
  <c r="X762" i="5" s="1"/>
  <c r="P764" i="4"/>
  <c r="R764" i="4" s="1"/>
  <c r="S764" i="4" s="1"/>
  <c r="P785" i="4"/>
  <c r="X785" i="5" s="1"/>
  <c r="P734" i="4"/>
  <c r="X734" i="5" s="1"/>
  <c r="P757" i="4"/>
  <c r="X757" i="5" s="1"/>
  <c r="P738" i="4"/>
  <c r="P759" i="4"/>
  <c r="P756" i="4"/>
  <c r="X756" i="5" s="1"/>
  <c r="P749" i="4"/>
  <c r="X749" i="5" s="1"/>
  <c r="P765" i="4"/>
  <c r="P786" i="4"/>
  <c r="P802" i="4"/>
  <c r="X802" i="5" s="1"/>
  <c r="R771" i="4"/>
  <c r="S771" i="4" s="1"/>
  <c r="P812" i="4"/>
  <c r="X812" i="5" s="1"/>
  <c r="P804" i="4"/>
  <c r="X804" i="5" s="1"/>
  <c r="P809" i="4"/>
  <c r="P791" i="4"/>
  <c r="X791" i="5" s="1"/>
  <c r="P801" i="4"/>
  <c r="X801" i="5" s="1"/>
  <c r="P813" i="4"/>
  <c r="P788" i="4"/>
  <c r="X788" i="5" s="1"/>
  <c r="P797" i="4"/>
  <c r="X797" i="5" s="1"/>
  <c r="P805" i="4"/>
  <c r="P799" i="4"/>
  <c r="X391" i="5" l="1"/>
  <c r="X92" i="5"/>
  <c r="X220" i="5"/>
  <c r="X591" i="5"/>
  <c r="X25" i="5"/>
  <c r="X293" i="5"/>
  <c r="X251" i="5"/>
  <c r="X594" i="5"/>
  <c r="X531" i="5"/>
  <c r="X883" i="5"/>
  <c r="X1035" i="5"/>
  <c r="X198" i="5"/>
  <c r="X298" i="5"/>
  <c r="X870" i="5"/>
  <c r="X155" i="5"/>
  <c r="X66" i="5"/>
  <c r="X1047" i="5"/>
  <c r="X243" i="5"/>
  <c r="X1032" i="5"/>
  <c r="X503" i="5"/>
  <c r="X753" i="5"/>
  <c r="X1017" i="5"/>
  <c r="X245" i="5"/>
  <c r="X163" i="5"/>
  <c r="X610" i="5"/>
  <c r="X858" i="5"/>
  <c r="X1042" i="5"/>
  <c r="X78" i="5"/>
  <c r="X547" i="5"/>
  <c r="X667" i="5"/>
  <c r="X779" i="5"/>
  <c r="X899" i="5"/>
  <c r="X1043" i="5"/>
  <c r="X159" i="5"/>
  <c r="X110" i="5"/>
  <c r="X179" i="5"/>
  <c r="X489" i="5"/>
  <c r="X1052" i="5"/>
  <c r="X425" i="5"/>
  <c r="X1014" i="5"/>
  <c r="X271" i="5"/>
  <c r="X269" i="5"/>
  <c r="X139" i="5"/>
  <c r="X535" i="5"/>
  <c r="X711" i="5"/>
  <c r="X903" i="5"/>
  <c r="X1055" i="5"/>
  <c r="X67" i="5"/>
  <c r="X1040" i="5"/>
  <c r="X126" i="5"/>
  <c r="X100" i="5"/>
  <c r="X206" i="5"/>
  <c r="X318" i="5"/>
  <c r="X332" i="5"/>
  <c r="X470" i="5"/>
  <c r="X164" i="5"/>
  <c r="X654" i="5"/>
  <c r="X551" i="5"/>
  <c r="X228" i="5"/>
  <c r="R559" i="4"/>
  <c r="S559" i="4" s="1"/>
  <c r="R412" i="5"/>
  <c r="S412" i="5" s="1"/>
  <c r="X577" i="5"/>
  <c r="X817" i="5"/>
  <c r="X1049" i="5"/>
  <c r="X249" i="5"/>
  <c r="X383" i="5"/>
  <c r="X518" i="5"/>
  <c r="X509" i="5"/>
  <c r="X157" i="5"/>
  <c r="X459" i="5"/>
  <c r="X682" i="5"/>
  <c r="X914" i="5"/>
  <c r="X1058" i="5"/>
  <c r="X371" i="5"/>
  <c r="X579" i="5"/>
  <c r="X691" i="5"/>
  <c r="X811" i="5"/>
  <c r="X931" i="5"/>
  <c r="X1059" i="5"/>
  <c r="X423" i="5"/>
  <c r="X71" i="5"/>
  <c r="X443" i="5"/>
  <c r="X91" i="5"/>
  <c r="X515" i="5"/>
  <c r="X474" i="5"/>
  <c r="X313" i="5"/>
  <c r="X95" i="5"/>
  <c r="X93" i="5"/>
  <c r="X559" i="5"/>
  <c r="X735" i="5"/>
  <c r="X975" i="5"/>
  <c r="X478" i="5"/>
  <c r="X386" i="5"/>
  <c r="X1056" i="5"/>
  <c r="X23" i="5"/>
  <c r="X398" i="5"/>
  <c r="X238" i="5"/>
  <c r="X438" i="5"/>
  <c r="X429" i="5"/>
  <c r="X732" i="5"/>
  <c r="X284" i="5"/>
  <c r="X684" i="5"/>
  <c r="X418" i="5"/>
  <c r="X1060" i="5"/>
  <c r="X330" i="5"/>
  <c r="X567" i="5"/>
  <c r="R414" i="5"/>
  <c r="S414" i="5" s="1"/>
  <c r="X430" i="5"/>
  <c r="X469" i="5"/>
  <c r="X117" i="5"/>
  <c r="X698" i="5"/>
  <c r="X283" i="5"/>
  <c r="X212" i="5"/>
  <c r="X595" i="5"/>
  <c r="X819" i="5"/>
  <c r="X947" i="5"/>
  <c r="X399" i="5"/>
  <c r="X47" i="5"/>
  <c r="X379" i="5"/>
  <c r="X27" i="5"/>
  <c r="X828" i="5"/>
  <c r="X491" i="5"/>
  <c r="X225" i="5"/>
  <c r="X7" i="5"/>
  <c r="X5" i="5"/>
  <c r="X575" i="5"/>
  <c r="X799" i="5"/>
  <c r="X991" i="5"/>
  <c r="X390" i="5"/>
  <c r="X467" i="5"/>
  <c r="X1064" i="5"/>
  <c r="X215" i="5"/>
  <c r="X140" i="5"/>
  <c r="X142" i="5"/>
  <c r="X158" i="5"/>
  <c r="X366" i="5"/>
  <c r="X743" i="5"/>
  <c r="X406" i="5"/>
  <c r="X196" i="5"/>
  <c r="X764" i="5"/>
  <c r="X726" i="5"/>
  <c r="X783" i="5"/>
  <c r="X874" i="5"/>
  <c r="X506" i="5"/>
  <c r="X601" i="5"/>
  <c r="R436" i="4"/>
  <c r="S436" i="4" s="1"/>
  <c r="R36" i="4"/>
  <c r="S36" i="4" s="1"/>
  <c r="R358" i="4"/>
  <c r="S358" i="4" s="1"/>
  <c r="R944" i="5"/>
  <c r="S944" i="5" s="1"/>
  <c r="X82" i="5"/>
  <c r="X641" i="5"/>
  <c r="X905" i="5"/>
  <c r="X1065" i="5"/>
  <c r="X161" i="5"/>
  <c r="X207" i="5"/>
  <c r="X254" i="5"/>
  <c r="X421" i="5"/>
  <c r="X69" i="5"/>
  <c r="X513" i="5"/>
  <c r="X738" i="5"/>
  <c r="X962" i="5"/>
  <c r="X415" i="5"/>
  <c r="X195" i="5"/>
  <c r="X258" i="5"/>
  <c r="X603" i="5"/>
  <c r="X723" i="5"/>
  <c r="X843" i="5"/>
  <c r="X955" i="5"/>
  <c r="X335" i="5"/>
  <c r="X462" i="5"/>
  <c r="X355" i="5"/>
  <c r="X122" i="5"/>
  <c r="X1012" i="5"/>
  <c r="X606" i="5"/>
  <c r="X137" i="5"/>
  <c r="X403" i="5"/>
  <c r="X599" i="5"/>
  <c r="X815" i="5"/>
  <c r="X999" i="5"/>
  <c r="X375" i="5"/>
  <c r="X302" i="5"/>
  <c r="X511" i="5"/>
  <c r="X150" i="5"/>
  <c r="X156" i="5"/>
  <c r="X182" i="5"/>
  <c r="X108" i="5"/>
  <c r="X310" i="5"/>
  <c r="X1054" i="5"/>
  <c r="X911" i="5"/>
  <c r="R845" i="4"/>
  <c r="S845" i="4" s="1"/>
  <c r="R204" i="4"/>
  <c r="S204" i="4" s="1"/>
  <c r="R787" i="4"/>
  <c r="S787" i="4" s="1"/>
  <c r="R476" i="5"/>
  <c r="S476" i="5" s="1"/>
  <c r="R736" i="5"/>
  <c r="S736" i="5" s="1"/>
  <c r="R800" i="5"/>
  <c r="S800" i="5" s="1"/>
  <c r="R864" i="5"/>
  <c r="S864" i="5" s="1"/>
  <c r="X210" i="5"/>
  <c r="X665" i="5"/>
  <c r="X929" i="5"/>
  <c r="X113" i="5"/>
  <c r="X119" i="5"/>
  <c r="X381" i="5"/>
  <c r="X29" i="5"/>
  <c r="X427" i="5"/>
  <c r="X522" i="5"/>
  <c r="X770" i="5"/>
  <c r="X1002" i="5"/>
  <c r="X239" i="5"/>
  <c r="X107" i="5"/>
  <c r="X346" i="5"/>
  <c r="X619" i="5"/>
  <c r="X731" i="5"/>
  <c r="X859" i="5"/>
  <c r="X971" i="5"/>
  <c r="X311" i="5"/>
  <c r="X374" i="5"/>
  <c r="X291" i="5"/>
  <c r="X154" i="5"/>
  <c r="X1020" i="5"/>
  <c r="X694" i="5"/>
  <c r="X49" i="5"/>
  <c r="X315" i="5"/>
  <c r="X623" i="5"/>
  <c r="X823" i="5"/>
  <c r="X1015" i="5"/>
  <c r="X287" i="5"/>
  <c r="X214" i="5"/>
  <c r="X419" i="5"/>
  <c r="X1016" i="5"/>
  <c r="X436" i="5"/>
  <c r="X62" i="5"/>
  <c r="X458" i="5"/>
  <c r="X276" i="5"/>
  <c r="X278" i="5"/>
  <c r="X334" i="5"/>
  <c r="X422" i="5"/>
  <c r="R236" i="4"/>
  <c r="S236" i="4" s="1"/>
  <c r="R413" i="4"/>
  <c r="S413" i="4" s="1"/>
  <c r="N3" i="4"/>
  <c r="P3" i="4" s="1"/>
  <c r="X3" i="5" s="1"/>
  <c r="M3" i="4"/>
  <c r="O3" i="4" s="1"/>
  <c r="R350" i="5"/>
  <c r="S350" i="5" s="1"/>
  <c r="X242" i="5"/>
  <c r="X689" i="5"/>
  <c r="X953" i="5"/>
  <c r="X73" i="5"/>
  <c r="X31" i="5"/>
  <c r="X333" i="5"/>
  <c r="X339" i="5"/>
  <c r="X562" i="5"/>
  <c r="X786" i="5"/>
  <c r="X1018" i="5"/>
  <c r="X151" i="5"/>
  <c r="X342" i="5"/>
  <c r="X471" i="5"/>
  <c r="X635" i="5"/>
  <c r="X755" i="5"/>
  <c r="X867" i="5"/>
  <c r="X995" i="5"/>
  <c r="X247" i="5"/>
  <c r="X286" i="5"/>
  <c r="X267" i="5"/>
  <c r="X337" i="5"/>
  <c r="X1036" i="5"/>
  <c r="X782" i="5"/>
  <c r="X447" i="5"/>
  <c r="X445" i="5"/>
  <c r="X227" i="5"/>
  <c r="X34" i="5"/>
  <c r="X639" i="5"/>
  <c r="X855" i="5"/>
  <c r="X1039" i="5"/>
  <c r="X199" i="5"/>
  <c r="X38" i="5"/>
  <c r="X331" i="5"/>
  <c r="X1024" i="5"/>
  <c r="X350" i="5"/>
  <c r="X188" i="5"/>
  <c r="X277" i="5"/>
  <c r="X94" i="5"/>
  <c r="X308" i="5"/>
  <c r="X686" i="5"/>
  <c r="X348" i="5"/>
  <c r="X39" i="5"/>
  <c r="R854" i="1"/>
  <c r="S854" i="1" s="1"/>
  <c r="R422" i="1"/>
  <c r="S422" i="1" s="1"/>
  <c r="R641" i="1"/>
  <c r="R678" i="1"/>
  <c r="R20" i="5"/>
  <c r="S20" i="5" s="1"/>
  <c r="R128" i="5"/>
  <c r="S128" i="5" s="1"/>
  <c r="R278" i="5"/>
  <c r="S278" i="5" s="1"/>
  <c r="R44" i="5"/>
  <c r="S44" i="5" s="1"/>
  <c r="R108" i="5"/>
  <c r="S108" i="5" s="1"/>
  <c r="R172" i="5"/>
  <c r="S172" i="5" s="1"/>
  <c r="R236" i="5"/>
  <c r="S236" i="5" s="1"/>
  <c r="R364" i="5"/>
  <c r="S364" i="5" s="1"/>
  <c r="R428" i="5"/>
  <c r="S428" i="5" s="1"/>
  <c r="R640" i="5"/>
  <c r="S640" i="5" s="1"/>
  <c r="R80" i="5"/>
  <c r="S80" i="5" s="1"/>
  <c r="R936" i="5"/>
  <c r="S936" i="5" s="1"/>
  <c r="R192" i="5"/>
  <c r="S192" i="5" s="1"/>
  <c r="R256" i="5"/>
  <c r="S256" i="5" s="1"/>
  <c r="R320" i="5"/>
  <c r="S320" i="5" s="1"/>
  <c r="R129" i="5"/>
  <c r="S129" i="5" s="1"/>
  <c r="R173" i="5"/>
  <c r="S173" i="5" s="1"/>
  <c r="R193" i="5"/>
  <c r="S193" i="5" s="1"/>
  <c r="R144" i="5"/>
  <c r="S144" i="5" s="1"/>
  <c r="R29" i="5"/>
  <c r="S29" i="5" s="1"/>
  <c r="R16" i="5"/>
  <c r="S16" i="5" s="1"/>
  <c r="R728" i="5"/>
  <c r="S728" i="5" s="1"/>
  <c r="R792" i="5"/>
  <c r="S792" i="5" s="1"/>
  <c r="R722" i="5"/>
  <c r="S722" i="5" s="1"/>
  <c r="R99" i="5"/>
  <c r="S99" i="5" s="1"/>
  <c r="R200" i="5"/>
  <c r="S200" i="5" s="1"/>
  <c r="R68" i="5"/>
  <c r="S68" i="5" s="1"/>
  <c r="R100" i="5"/>
  <c r="S100" i="5" s="1"/>
  <c r="R132" i="5"/>
  <c r="S132" i="5" s="1"/>
  <c r="R196" i="5"/>
  <c r="S196" i="5" s="1"/>
  <c r="R260" i="5"/>
  <c r="S260" i="5" s="1"/>
  <c r="R134" i="5"/>
  <c r="S134" i="5" s="1"/>
  <c r="R198" i="5"/>
  <c r="S198" i="5" s="1"/>
  <c r="R262" i="5"/>
  <c r="S262" i="5" s="1"/>
  <c r="R326" i="5"/>
  <c r="S326" i="5" s="1"/>
  <c r="R227" i="5"/>
  <c r="S227" i="5" s="1"/>
  <c r="R181" i="5"/>
  <c r="S181" i="5" s="1"/>
  <c r="R920" i="5"/>
  <c r="S920" i="5" s="1"/>
  <c r="R648" i="5"/>
  <c r="S648" i="5" s="1"/>
  <c r="R85" i="5"/>
  <c r="S85" i="5" s="1"/>
  <c r="R245" i="5"/>
  <c r="S245" i="5" s="1"/>
  <c r="R264" i="5"/>
  <c r="S264" i="5" s="1"/>
  <c r="R592" i="5"/>
  <c r="S592" i="5" s="1"/>
  <c r="R656" i="5"/>
  <c r="S656" i="5" s="1"/>
  <c r="R390" i="5"/>
  <c r="S390" i="5" s="1"/>
  <c r="R164" i="5"/>
  <c r="S164" i="5" s="1"/>
  <c r="R237" i="5"/>
  <c r="S237" i="5" s="1"/>
  <c r="R279" i="5"/>
  <c r="S279" i="5" s="1"/>
  <c r="R407" i="5"/>
  <c r="S407" i="5" s="1"/>
  <c r="E27" i="8"/>
  <c r="R471" i="5"/>
  <c r="S471" i="5" s="1"/>
  <c r="R109" i="5"/>
  <c r="S109" i="5" s="1"/>
  <c r="R228" i="5"/>
  <c r="S228" i="5" s="1"/>
  <c r="R343" i="5"/>
  <c r="S343" i="5" s="1"/>
  <c r="R535" i="5"/>
  <c r="S535" i="5" s="1"/>
  <c r="E26" i="8"/>
  <c r="R462" i="1"/>
  <c r="S462" i="1" s="1"/>
  <c r="R590" i="1"/>
  <c r="R750" i="1"/>
  <c r="S750" i="1" s="1"/>
  <c r="R662" i="1"/>
  <c r="S662" i="1" s="1"/>
  <c r="R38" i="1"/>
  <c r="R513" i="1"/>
  <c r="S513" i="1" s="1"/>
  <c r="R606" i="1"/>
  <c r="R798" i="1"/>
  <c r="S798" i="1" s="1"/>
  <c r="R849" i="1"/>
  <c r="S849" i="1" s="1"/>
  <c r="R41" i="5"/>
  <c r="S41" i="5" s="1"/>
  <c r="R330" i="5"/>
  <c r="S330" i="5" s="1"/>
  <c r="R142" i="5"/>
  <c r="S142" i="5" s="1"/>
  <c r="R334" i="5"/>
  <c r="S334" i="5" s="1"/>
  <c r="R499" i="5"/>
  <c r="S499" i="5" s="1"/>
  <c r="R627" i="5"/>
  <c r="S627" i="5" s="1"/>
  <c r="R883" i="5"/>
  <c r="S883" i="5" s="1"/>
  <c r="R180" i="5"/>
  <c r="S180" i="5" s="1"/>
  <c r="R244" i="5"/>
  <c r="S244" i="5" s="1"/>
  <c r="R45" i="5"/>
  <c r="S45" i="5" s="1"/>
  <c r="R437" i="5"/>
  <c r="S437" i="5" s="1"/>
  <c r="R185" i="5"/>
  <c r="S185" i="5" s="1"/>
  <c r="R371" i="5"/>
  <c r="S371" i="5" s="1"/>
  <c r="R188" i="5"/>
  <c r="S188" i="5" s="1"/>
  <c r="R117" i="5"/>
  <c r="S117" i="5" s="1"/>
  <c r="R158" i="5"/>
  <c r="S158" i="5" s="1"/>
  <c r="R222" i="5"/>
  <c r="S222" i="5" s="1"/>
  <c r="R93" i="5"/>
  <c r="S93" i="5" s="1"/>
  <c r="R221" i="5"/>
  <c r="S221" i="5" s="1"/>
  <c r="R286" i="5"/>
  <c r="S286" i="5" s="1"/>
  <c r="R478" i="5"/>
  <c r="S478" i="5" s="1"/>
  <c r="R542" i="5"/>
  <c r="S542" i="5" s="1"/>
  <c r="R606" i="5"/>
  <c r="S606" i="5" s="1"/>
  <c r="R670" i="5"/>
  <c r="S670" i="5" s="1"/>
  <c r="R734" i="5"/>
  <c r="S734" i="5" s="1"/>
  <c r="R265" i="5"/>
  <c r="S265" i="5" s="1"/>
  <c r="R329" i="5"/>
  <c r="S329" i="5" s="1"/>
  <c r="R393" i="5"/>
  <c r="S393" i="5" s="1"/>
  <c r="R457" i="5"/>
  <c r="S457" i="5" s="1"/>
  <c r="R521" i="5"/>
  <c r="S521" i="5" s="1"/>
  <c r="R585" i="5"/>
  <c r="S585" i="5" s="1"/>
  <c r="R649" i="5"/>
  <c r="S649" i="5" s="1"/>
  <c r="R713" i="5"/>
  <c r="S713" i="5" s="1"/>
  <c r="R777" i="5"/>
  <c r="S777" i="5" s="1"/>
  <c r="R72" i="5"/>
  <c r="S72" i="5" s="1"/>
  <c r="R744" i="5"/>
  <c r="S744" i="5" s="1"/>
  <c r="R808" i="5"/>
  <c r="S808" i="5" s="1"/>
  <c r="R872" i="5"/>
  <c r="S872" i="5" s="1"/>
  <c r="R124" i="5"/>
  <c r="S124" i="5" s="1"/>
  <c r="R52" i="5"/>
  <c r="S52" i="5" s="1"/>
  <c r="R376" i="5"/>
  <c r="S376" i="5" s="1"/>
  <c r="R440" i="5"/>
  <c r="S440" i="5" s="1"/>
  <c r="R504" i="5"/>
  <c r="S504" i="5" s="1"/>
  <c r="R568" i="5"/>
  <c r="S568" i="5" s="1"/>
  <c r="R632" i="5"/>
  <c r="S632" i="5" s="1"/>
  <c r="R878" i="5"/>
  <c r="S878" i="5" s="1"/>
  <c r="R687" i="5"/>
  <c r="S687" i="5" s="1"/>
  <c r="R751" i="5"/>
  <c r="S751" i="5" s="1"/>
  <c r="R815" i="5"/>
  <c r="S815" i="5" s="1"/>
  <c r="R120" i="5"/>
  <c r="S120" i="5" s="1"/>
  <c r="R184" i="5"/>
  <c r="S184" i="5" s="1"/>
  <c r="R248" i="5"/>
  <c r="S248" i="5" s="1"/>
  <c r="R312" i="5"/>
  <c r="S312" i="5" s="1"/>
  <c r="R307" i="5"/>
  <c r="S307" i="5" s="1"/>
  <c r="R252" i="5"/>
  <c r="S252" i="5" s="1"/>
  <c r="R137" i="5"/>
  <c r="S137" i="5" s="1"/>
  <c r="R87" i="5"/>
  <c r="S87" i="5" s="1"/>
  <c r="R270" i="5"/>
  <c r="S270" i="5" s="1"/>
  <c r="R157" i="5"/>
  <c r="S157" i="5" s="1"/>
  <c r="R822" i="5"/>
  <c r="S822" i="5" s="1"/>
  <c r="R392" i="5"/>
  <c r="S392" i="5" s="1"/>
  <c r="R456" i="5"/>
  <c r="S456" i="5" s="1"/>
  <c r="R520" i="5"/>
  <c r="S520" i="5" s="1"/>
  <c r="R584" i="5"/>
  <c r="S584" i="5" s="1"/>
  <c r="R73" i="5"/>
  <c r="S73" i="5" s="1"/>
  <c r="R841" i="5"/>
  <c r="S841" i="5" s="1"/>
  <c r="R905" i="5"/>
  <c r="S905" i="5" s="1"/>
  <c r="R934" i="5"/>
  <c r="S934" i="5" s="1"/>
  <c r="R466" i="5"/>
  <c r="S466" i="5" s="1"/>
  <c r="R86" i="5"/>
  <c r="S86" i="5" s="1"/>
  <c r="R165" i="5"/>
  <c r="S165" i="5" s="1"/>
  <c r="R293" i="5"/>
  <c r="S293" i="5" s="1"/>
  <c r="R56" i="5"/>
  <c r="S56" i="5" s="1"/>
  <c r="R615" i="4"/>
  <c r="S615" i="4" s="1"/>
  <c r="R316" i="4"/>
  <c r="S316" i="4" s="1"/>
  <c r="R23" i="4"/>
  <c r="S23" i="4" s="1"/>
  <c r="R14" i="4"/>
  <c r="S14" i="4" s="1"/>
  <c r="R774" i="4"/>
  <c r="S774" i="4" s="1"/>
  <c r="R87" i="4"/>
  <c r="S87" i="4" s="1"/>
  <c r="R623" i="4"/>
  <c r="S623" i="4" s="1"/>
  <c r="R166" i="4"/>
  <c r="S166" i="4" s="1"/>
  <c r="R134" i="4"/>
  <c r="S134" i="4" s="1"/>
  <c r="R455" i="4"/>
  <c r="S455" i="4" s="1"/>
  <c r="R167" i="4"/>
  <c r="S167" i="4" s="1"/>
  <c r="R124" i="4"/>
  <c r="S124" i="4" s="1"/>
  <c r="R397" i="4"/>
  <c r="S397" i="4" s="1"/>
  <c r="R364" i="4"/>
  <c r="S364" i="4" s="1"/>
  <c r="R102" i="4"/>
  <c r="S102" i="4" s="1"/>
  <c r="R55" i="4"/>
  <c r="S55" i="4" s="1"/>
  <c r="R831" i="4"/>
  <c r="S831" i="4" s="1"/>
  <c r="R493" i="4"/>
  <c r="S493" i="4" s="1"/>
  <c r="R575" i="4"/>
  <c r="S575" i="4" s="1"/>
  <c r="R786" i="5"/>
  <c r="S786" i="5" s="1"/>
  <c r="R792" i="4"/>
  <c r="S792" i="4" s="1"/>
  <c r="R452" i="4"/>
  <c r="S452" i="4" s="1"/>
  <c r="R342" i="5"/>
  <c r="S342" i="5" s="1"/>
  <c r="R886" i="5"/>
  <c r="S886" i="5" s="1"/>
  <c r="R78" i="5"/>
  <c r="S78" i="5" s="1"/>
  <c r="R143" i="5"/>
  <c r="S143" i="5" s="1"/>
  <c r="R427" i="5"/>
  <c r="S427" i="5" s="1"/>
  <c r="R491" i="5"/>
  <c r="S491" i="5" s="1"/>
  <c r="R747" i="5"/>
  <c r="S747" i="5" s="1"/>
  <c r="R838" i="5"/>
  <c r="S838" i="5" s="1"/>
  <c r="R406" i="5"/>
  <c r="S406" i="5" s="1"/>
  <c r="R806" i="5"/>
  <c r="S806" i="5" s="1"/>
  <c r="R889" i="5"/>
  <c r="S889" i="5" s="1"/>
  <c r="R953" i="5"/>
  <c r="S953" i="5" s="1"/>
  <c r="R249" i="5"/>
  <c r="S249" i="5" s="1"/>
  <c r="R924" i="5"/>
  <c r="S924" i="5" s="1"/>
  <c r="R895" i="5"/>
  <c r="S895" i="5" s="1"/>
  <c r="R942" i="5"/>
  <c r="S942" i="5" s="1"/>
  <c r="R443" i="4"/>
  <c r="S443" i="4" s="1"/>
  <c r="R155" i="1"/>
  <c r="S155" i="1" s="1"/>
  <c r="R227" i="1"/>
  <c r="S227" i="1" s="1"/>
  <c r="R830" i="5"/>
  <c r="S830" i="5" s="1"/>
  <c r="R29" i="4"/>
  <c r="S29" i="4" s="1"/>
  <c r="R862" i="5"/>
  <c r="S862" i="5" s="1"/>
  <c r="R671" i="5"/>
  <c r="S671" i="5" s="1"/>
  <c r="R735" i="5"/>
  <c r="S735" i="5" s="1"/>
  <c r="R799" i="5"/>
  <c r="S799" i="5" s="1"/>
  <c r="R384" i="5"/>
  <c r="S384" i="5" s="1"/>
  <c r="R448" i="5"/>
  <c r="S448" i="5" s="1"/>
  <c r="R512" i="5"/>
  <c r="S512" i="5" s="1"/>
  <c r="R576" i="5"/>
  <c r="S576" i="5" s="1"/>
  <c r="R928" i="5"/>
  <c r="S928" i="5" s="1"/>
  <c r="R398" i="5"/>
  <c r="S398" i="5" s="1"/>
  <c r="R583" i="5"/>
  <c r="S583" i="5" s="1"/>
  <c r="R647" i="5"/>
  <c r="S647" i="5" s="1"/>
  <c r="R64" i="5"/>
  <c r="S64" i="5" s="1"/>
  <c r="R121" i="5"/>
  <c r="S121" i="5" s="1"/>
  <c r="R319" i="5"/>
  <c r="S319" i="5" s="1"/>
  <c r="R383" i="5"/>
  <c r="S383" i="5" s="1"/>
  <c r="R447" i="5"/>
  <c r="S447" i="5" s="1"/>
  <c r="R511" i="5"/>
  <c r="S511" i="5" s="1"/>
  <c r="R575" i="5"/>
  <c r="S575" i="5" s="1"/>
  <c r="R639" i="5"/>
  <c r="S639" i="5" s="1"/>
  <c r="R58" i="5"/>
  <c r="S58" i="5" s="1"/>
  <c r="R454" i="5"/>
  <c r="S454" i="5" s="1"/>
  <c r="R518" i="5"/>
  <c r="S518" i="5" s="1"/>
  <c r="R582" i="5"/>
  <c r="S582" i="5" s="1"/>
  <c r="R646" i="5"/>
  <c r="S646" i="5" s="1"/>
  <c r="R710" i="5"/>
  <c r="S710" i="5" s="1"/>
  <c r="R774" i="5"/>
  <c r="S774" i="5" s="1"/>
  <c r="R241" i="5"/>
  <c r="S241" i="5" s="1"/>
  <c r="R305" i="5"/>
  <c r="S305" i="5" s="1"/>
  <c r="R369" i="5"/>
  <c r="S369" i="5" s="1"/>
  <c r="R433" i="5"/>
  <c r="S433" i="5" s="1"/>
  <c r="R497" i="5"/>
  <c r="S497" i="5" s="1"/>
  <c r="R561" i="5"/>
  <c r="S561" i="5" s="1"/>
  <c r="R625" i="5"/>
  <c r="S625" i="5" s="1"/>
  <c r="R689" i="5"/>
  <c r="S689" i="5" s="1"/>
  <c r="R753" i="5"/>
  <c r="S753" i="5" s="1"/>
  <c r="R817" i="5"/>
  <c r="S817" i="5" s="1"/>
  <c r="R615" i="5"/>
  <c r="S615" i="5" s="1"/>
  <c r="R253" i="5"/>
  <c r="S253" i="5" s="1"/>
  <c r="R70" i="5"/>
  <c r="S70" i="5" s="1"/>
  <c r="R199" i="5"/>
  <c r="S199" i="5" s="1"/>
  <c r="R709" i="5"/>
  <c r="S709" i="5" s="1"/>
  <c r="R151" i="5"/>
  <c r="S151" i="5" s="1"/>
  <c r="R879" i="5"/>
  <c r="S879" i="5" s="1"/>
  <c r="R149" i="5"/>
  <c r="S149" i="5" s="1"/>
  <c r="R214" i="4"/>
  <c r="S214" i="4" s="1"/>
  <c r="R135" i="5"/>
  <c r="S135" i="5" s="1"/>
  <c r="R483" i="5"/>
  <c r="S483" i="5" s="1"/>
  <c r="R611" i="5"/>
  <c r="S611" i="5" s="1"/>
  <c r="R867" i="5"/>
  <c r="S867" i="5" s="1"/>
  <c r="R714" i="5"/>
  <c r="S714" i="5" s="1"/>
  <c r="R935" i="5"/>
  <c r="S935" i="5" s="1"/>
  <c r="R35" i="5"/>
  <c r="S35" i="5" s="1"/>
  <c r="R291" i="5"/>
  <c r="S291" i="5" s="1"/>
  <c r="R557" i="5"/>
  <c r="S557" i="5" s="1"/>
  <c r="R263" i="5"/>
  <c r="S263" i="5" s="1"/>
  <c r="R327" i="5"/>
  <c r="S327" i="5" s="1"/>
  <c r="R391" i="5"/>
  <c r="S391" i="5" s="1"/>
  <c r="R455" i="5"/>
  <c r="S455" i="5" s="1"/>
  <c r="R519" i="5"/>
  <c r="S519" i="5" s="1"/>
  <c r="R366" i="5"/>
  <c r="S366" i="5" s="1"/>
  <c r="R430" i="5"/>
  <c r="S430" i="5" s="1"/>
  <c r="R323" i="5"/>
  <c r="S323" i="5" s="1"/>
  <c r="R140" i="5"/>
  <c r="S140" i="5" s="1"/>
  <c r="R204" i="5"/>
  <c r="S204" i="5" s="1"/>
  <c r="R268" i="5"/>
  <c r="S268" i="5" s="1"/>
  <c r="R333" i="5"/>
  <c r="S333" i="5" s="1"/>
  <c r="R870" i="5"/>
  <c r="S870" i="5" s="1"/>
  <c r="R295" i="5"/>
  <c r="S295" i="5" s="1"/>
  <c r="R423" i="5"/>
  <c r="S423" i="5" s="1"/>
  <c r="R487" i="5"/>
  <c r="S487" i="5" s="1"/>
  <c r="R551" i="5"/>
  <c r="S551" i="5" s="1"/>
  <c r="R5" i="5"/>
  <c r="S5" i="5" s="1"/>
  <c r="R141" i="5"/>
  <c r="S141" i="5" s="1"/>
  <c r="R277" i="5"/>
  <c r="S277" i="5" s="1"/>
  <c r="R65" i="5"/>
  <c r="S65" i="5" s="1"/>
  <c r="R328" i="5"/>
  <c r="S328" i="5" s="1"/>
  <c r="R833" i="5"/>
  <c r="S833" i="5" s="1"/>
  <c r="R897" i="5"/>
  <c r="S897" i="5" s="1"/>
  <c r="R918" i="5"/>
  <c r="S918" i="5" s="1"/>
  <c r="R356" i="5"/>
  <c r="S356" i="5" s="1"/>
  <c r="R420" i="5"/>
  <c r="S420" i="5" s="1"/>
  <c r="R484" i="5"/>
  <c r="S484" i="5" s="1"/>
  <c r="R548" i="5"/>
  <c r="S548" i="5" s="1"/>
  <c r="R740" i="5"/>
  <c r="S740" i="5" s="1"/>
  <c r="R804" i="5"/>
  <c r="S804" i="5" s="1"/>
  <c r="R421" i="5"/>
  <c r="S421" i="5" s="1"/>
  <c r="R110" i="4"/>
  <c r="S110" i="4" s="1"/>
  <c r="R302" i="5"/>
  <c r="S302" i="5" s="1"/>
  <c r="R126" i="4"/>
  <c r="S126" i="4" s="1"/>
  <c r="R700" i="4"/>
  <c r="S700" i="4" s="1"/>
  <c r="R43" i="5"/>
  <c r="S43" i="5" s="1"/>
  <c r="R171" i="5"/>
  <c r="S171" i="5" s="1"/>
  <c r="R271" i="5"/>
  <c r="S271" i="5" s="1"/>
  <c r="R335" i="5"/>
  <c r="S335" i="5" s="1"/>
  <c r="R399" i="5"/>
  <c r="S399" i="5" s="1"/>
  <c r="R463" i="5"/>
  <c r="S463" i="5" s="1"/>
  <c r="R527" i="5"/>
  <c r="S527" i="5" s="1"/>
  <c r="R591" i="5"/>
  <c r="S591" i="5" s="1"/>
  <c r="R655" i="5"/>
  <c r="S655" i="5" s="1"/>
  <c r="R118" i="4"/>
  <c r="S118" i="4" s="1"/>
  <c r="R150" i="5"/>
  <c r="S150" i="5" s="1"/>
  <c r="R214" i="5"/>
  <c r="S214" i="5" s="1"/>
  <c r="R381" i="5"/>
  <c r="S381" i="5" s="1"/>
  <c r="R470" i="5"/>
  <c r="S470" i="5" s="1"/>
  <c r="R534" i="5"/>
  <c r="S534" i="5" s="1"/>
  <c r="R598" i="5"/>
  <c r="S598" i="5" s="1"/>
  <c r="R662" i="5"/>
  <c r="S662" i="5" s="1"/>
  <c r="R726" i="5"/>
  <c r="S726" i="5" s="1"/>
  <c r="R790" i="5"/>
  <c r="S790" i="5" s="1"/>
  <c r="R8" i="5"/>
  <c r="S8" i="5" s="1"/>
  <c r="R6" i="5"/>
  <c r="S6" i="5" s="1"/>
  <c r="R257" i="5"/>
  <c r="S257" i="5" s="1"/>
  <c r="R321" i="5"/>
  <c r="S321" i="5" s="1"/>
  <c r="R385" i="5"/>
  <c r="S385" i="5" s="1"/>
  <c r="R449" i="5"/>
  <c r="S449" i="5" s="1"/>
  <c r="R513" i="5"/>
  <c r="S513" i="5" s="1"/>
  <c r="R577" i="5"/>
  <c r="S577" i="5" s="1"/>
  <c r="R641" i="5"/>
  <c r="S641" i="5" s="1"/>
  <c r="R705" i="5"/>
  <c r="S705" i="5" s="1"/>
  <c r="R769" i="5"/>
  <c r="S769" i="5" s="1"/>
  <c r="R215" i="5"/>
  <c r="S215" i="5" s="1"/>
  <c r="R530" i="5"/>
  <c r="S530" i="5" s="1"/>
  <c r="R116" i="5"/>
  <c r="S116" i="5" s="1"/>
  <c r="R231" i="4"/>
  <c r="S231" i="4" s="1"/>
  <c r="R131" i="5"/>
  <c r="S131" i="5" s="1"/>
  <c r="R174" i="5"/>
  <c r="S174" i="5" s="1"/>
  <c r="R259" i="5"/>
  <c r="S259" i="5" s="1"/>
  <c r="R133" i="5"/>
  <c r="S133" i="5" s="1"/>
  <c r="R469" i="5"/>
  <c r="S469" i="5" s="1"/>
  <c r="R494" i="5"/>
  <c r="S494" i="5" s="1"/>
  <c r="R558" i="5"/>
  <c r="S558" i="5" s="1"/>
  <c r="R622" i="5"/>
  <c r="S622" i="5" s="1"/>
  <c r="R686" i="5"/>
  <c r="S686" i="5" s="1"/>
  <c r="R750" i="5"/>
  <c r="S750" i="5" s="1"/>
  <c r="R217" i="5"/>
  <c r="S217" i="5" s="1"/>
  <c r="R281" i="5"/>
  <c r="S281" i="5" s="1"/>
  <c r="R345" i="5"/>
  <c r="S345" i="5" s="1"/>
  <c r="R409" i="5"/>
  <c r="S409" i="5" s="1"/>
  <c r="R473" i="5"/>
  <c r="S473" i="5" s="1"/>
  <c r="R537" i="5"/>
  <c r="S537" i="5" s="1"/>
  <c r="R601" i="5"/>
  <c r="S601" i="5" s="1"/>
  <c r="R665" i="5"/>
  <c r="S665" i="5" s="1"/>
  <c r="R729" i="5"/>
  <c r="S729" i="5" s="1"/>
  <c r="R793" i="5"/>
  <c r="S793" i="5" s="1"/>
  <c r="R223" i="4"/>
  <c r="S223" i="4" s="1"/>
  <c r="R252" i="4"/>
  <c r="S252" i="4" s="1"/>
  <c r="R38" i="4"/>
  <c r="S38" i="4" s="1"/>
  <c r="Q34" i="5" a="1"/>
  <c r="Q34" i="5" s="1"/>
  <c r="Q74" i="5" a="1"/>
  <c r="Q74" i="5" s="1"/>
  <c r="Q114" i="5" a="1"/>
  <c r="Q114" i="5" s="1"/>
  <c r="Q154" i="5" a="1"/>
  <c r="Q154" i="5" s="1"/>
  <c r="Q194" i="5" a="1"/>
  <c r="Q194" i="5" s="1"/>
  <c r="Q234" i="5" a="1"/>
  <c r="Q234" i="5" s="1"/>
  <c r="Q274" i="5" a="1"/>
  <c r="Q274" i="5" s="1"/>
  <c r="Q314" i="5" a="1"/>
  <c r="Q314" i="5" s="1"/>
  <c r="Q354" i="5" a="1"/>
  <c r="Q354" i="5" s="1"/>
  <c r="Q394" i="5" a="1"/>
  <c r="Q394" i="5" s="1"/>
  <c r="Q434" i="5" a="1"/>
  <c r="Q434" i="5" s="1"/>
  <c r="Q474" i="5" a="1"/>
  <c r="Q474" i="5" s="1"/>
  <c r="Q514" i="5" a="1"/>
  <c r="Q514" i="5" s="1"/>
  <c r="Q554" i="5" a="1"/>
  <c r="Q554" i="5" s="1"/>
  <c r="Q594" i="5" a="1"/>
  <c r="Q594" i="5" s="1"/>
  <c r="Q634" i="5" a="1"/>
  <c r="Q634" i="5" s="1"/>
  <c r="Q674" i="5" a="1"/>
  <c r="Q674" i="5" s="1"/>
  <c r="Q37" i="5" a="1"/>
  <c r="Q37" i="5" s="1"/>
  <c r="Q77" i="5" a="1"/>
  <c r="Q77" i="5" s="1"/>
  <c r="Q117" i="5" a="1"/>
  <c r="Q117" i="5" s="1"/>
  <c r="Q157" i="5" a="1"/>
  <c r="Q157" i="5" s="1"/>
  <c r="Q197" i="5" a="1"/>
  <c r="Q197" i="5" s="1"/>
  <c r="Q237" i="5" a="1"/>
  <c r="Q237" i="5" s="1"/>
  <c r="Q277" i="5" a="1"/>
  <c r="Q277" i="5" s="1"/>
  <c r="Q317" i="5" a="1"/>
  <c r="Q317" i="5" s="1"/>
  <c r="Q357" i="5" a="1"/>
  <c r="Q357" i="5" s="1"/>
  <c r="Q397" i="5" a="1"/>
  <c r="Q397" i="5" s="1"/>
  <c r="Q437" i="5" a="1"/>
  <c r="Q437" i="5" s="1"/>
  <c r="Q477" i="5" a="1"/>
  <c r="Q477" i="5" s="1"/>
  <c r="Q517" i="5" a="1"/>
  <c r="Q517" i="5" s="1"/>
  <c r="Q557" i="5" a="1"/>
  <c r="Q557" i="5" s="1"/>
  <c r="Q597" i="5" a="1"/>
  <c r="Q597" i="5" s="1"/>
  <c r="Q637" i="5" a="1"/>
  <c r="Q637" i="5" s="1"/>
  <c r="Q677" i="5" a="1"/>
  <c r="Q677" i="5" s="1"/>
  <c r="Q717" i="5" a="1"/>
  <c r="Q717" i="5" s="1"/>
  <c r="Q757" i="5" a="1"/>
  <c r="Q757" i="5" s="1"/>
  <c r="Q797" i="5" a="1"/>
  <c r="Q797" i="5" s="1"/>
  <c r="Q837" i="5" a="1"/>
  <c r="Q837" i="5" s="1"/>
  <c r="Q59" i="4" a="1"/>
  <c r="Q59" i="4" s="1"/>
  <c r="X59" i="5" s="1"/>
  <c r="Q147" i="4" a="1"/>
  <c r="Q147" i="4" s="1"/>
  <c r="X147" i="5" s="1"/>
  <c r="Q235" i="4" a="1"/>
  <c r="Q235" i="4" s="1"/>
  <c r="X235" i="5" s="1"/>
  <c r="Q323" i="4" a="1"/>
  <c r="Q323" i="4" s="1"/>
  <c r="X323" i="5" s="1"/>
  <c r="Q411" i="4" a="1"/>
  <c r="Q411" i="4" s="1"/>
  <c r="X411" i="5" s="1"/>
  <c r="Q874" i="5" a="1"/>
  <c r="Q874" i="5" s="1"/>
  <c r="Q914" i="5" a="1"/>
  <c r="Q914" i="5" s="1"/>
  <c r="Q21" i="4" a="1"/>
  <c r="Q21" i="4" s="1"/>
  <c r="X21" i="5" s="1"/>
  <c r="Q61" i="4" a="1"/>
  <c r="Q61" i="4" s="1"/>
  <c r="X61" i="5" s="1"/>
  <c r="Q109" i="4" a="1"/>
  <c r="Q109" i="4" s="1"/>
  <c r="X109" i="5" s="1"/>
  <c r="Q149" i="4" a="1"/>
  <c r="Q149" i="4" s="1"/>
  <c r="X149" i="5" s="1"/>
  <c r="Q197" i="4" a="1"/>
  <c r="Q197" i="4" s="1"/>
  <c r="X197" i="5" s="1"/>
  <c r="Q237" i="4" a="1"/>
  <c r="Q237" i="4" s="1"/>
  <c r="X237" i="5" s="1"/>
  <c r="Q285" i="4" a="1"/>
  <c r="Q285" i="4" s="1"/>
  <c r="X285" i="5" s="1"/>
  <c r="Q325" i="4" a="1"/>
  <c r="Q325" i="4" s="1"/>
  <c r="X325" i="5" s="1"/>
  <c r="Q373" i="4" a="1"/>
  <c r="Q373" i="4" s="1"/>
  <c r="X373" i="5" s="1"/>
  <c r="Q413" i="4" a="1"/>
  <c r="Q413" i="4" s="1"/>
  <c r="X413" i="5" s="1"/>
  <c r="Q461" i="4" a="1"/>
  <c r="Q461" i="4" s="1"/>
  <c r="X461" i="5" s="1"/>
  <c r="Q501" i="4" a="1"/>
  <c r="Q501" i="4" s="1"/>
  <c r="X501" i="5" s="1"/>
  <c r="Q714" i="5" a="1"/>
  <c r="Q714" i="5" s="1"/>
  <c r="Q834" i="5" a="1"/>
  <c r="Q834" i="5" s="1"/>
  <c r="Q863" i="1" a="1"/>
  <c r="Q863" i="1" s="1"/>
  <c r="W863" i="1" s="1"/>
  <c r="X863" i="1" s="1"/>
  <c r="Q754" i="5" a="1"/>
  <c r="Q754" i="5" s="1"/>
  <c r="Q877" i="5" a="1"/>
  <c r="Q877" i="5" s="1"/>
  <c r="Q917" i="5" a="1"/>
  <c r="Q917" i="5" s="1"/>
  <c r="Q15" i="4" a="1"/>
  <c r="Q15" i="4" s="1"/>
  <c r="X15" i="5" s="1"/>
  <c r="Q103" i="4" a="1"/>
  <c r="Q103" i="4" s="1"/>
  <c r="X103" i="5" s="1"/>
  <c r="Q191" i="4" a="1"/>
  <c r="Q191" i="4" s="1"/>
  <c r="X191" i="5" s="1"/>
  <c r="Q279" i="4" a="1"/>
  <c r="Q279" i="4" s="1"/>
  <c r="X279" i="5" s="1"/>
  <c r="Q367" i="4" a="1"/>
  <c r="Q367" i="4" s="1"/>
  <c r="X367" i="5" s="1"/>
  <c r="Q455" i="4" a="1"/>
  <c r="Q455" i="4" s="1"/>
  <c r="X455" i="5" s="1"/>
  <c r="Q850" i="1" a="1"/>
  <c r="Q850" i="1" s="1"/>
  <c r="W850" i="1" s="1"/>
  <c r="X850" i="1" s="1"/>
  <c r="Q17" i="4" a="1"/>
  <c r="Q17" i="4" s="1"/>
  <c r="X17" i="5" s="1"/>
  <c r="Q65" i="4" a="1"/>
  <c r="Q65" i="4" s="1"/>
  <c r="X65" i="5" s="1"/>
  <c r="Q105" i="4" a="1"/>
  <c r="Q105" i="4" s="1"/>
  <c r="X105" i="5" s="1"/>
  <c r="Q153" i="4" a="1"/>
  <c r="Q153" i="4" s="1"/>
  <c r="X153" i="5" s="1"/>
  <c r="Q193" i="4" a="1"/>
  <c r="Q193" i="4" s="1"/>
  <c r="X193" i="5" s="1"/>
  <c r="Q241" i="4" a="1"/>
  <c r="Q241" i="4" s="1"/>
  <c r="X241" i="5" s="1"/>
  <c r="Q281" i="4" a="1"/>
  <c r="Q281" i="4" s="1"/>
  <c r="X281" i="5" s="1"/>
  <c r="Q794" i="5" a="1"/>
  <c r="Q794" i="5" s="1"/>
  <c r="Q256" i="4" a="1"/>
  <c r="Q256" i="4" s="1"/>
  <c r="X256" i="5" s="1"/>
  <c r="Q417" i="4" a="1"/>
  <c r="Q417" i="4" s="1"/>
  <c r="X417" i="5" s="1"/>
  <c r="Q545" i="4" a="1"/>
  <c r="Q545" i="4" s="1"/>
  <c r="X545" i="5" s="1"/>
  <c r="Q593" i="4" a="1"/>
  <c r="Q593" i="4" s="1"/>
  <c r="X593" i="5" s="1"/>
  <c r="Q633" i="4" a="1"/>
  <c r="Q633" i="4" s="1"/>
  <c r="X633" i="5" s="1"/>
  <c r="Q681" i="4" a="1"/>
  <c r="Q681" i="4" s="1"/>
  <c r="X681" i="5" s="1"/>
  <c r="Q721" i="4" a="1"/>
  <c r="Q721" i="4" s="1"/>
  <c r="X721" i="5" s="1"/>
  <c r="Q769" i="4" a="1"/>
  <c r="Q769" i="4" s="1"/>
  <c r="X769" i="5" s="1"/>
  <c r="Q809" i="4" a="1"/>
  <c r="Q809" i="4" s="1"/>
  <c r="X809" i="5" s="1"/>
  <c r="Q857" i="4" a="1"/>
  <c r="Q857" i="4" s="1"/>
  <c r="X857" i="5" s="1"/>
  <c r="Q897" i="4" a="1"/>
  <c r="Q897" i="4" s="1"/>
  <c r="X897" i="5" s="1"/>
  <c r="Q945" i="4" a="1"/>
  <c r="Q945" i="4" s="1"/>
  <c r="X945" i="5" s="1"/>
  <c r="Q985" i="4" a="1"/>
  <c r="Q985" i="4" s="1"/>
  <c r="X985" i="5" s="1"/>
  <c r="Q1041" i="4" a="1"/>
  <c r="Q1041" i="4" s="1"/>
  <c r="X1041" i="5" s="1"/>
  <c r="Q388" i="4" a="1"/>
  <c r="Q388" i="4" s="1"/>
  <c r="X388" i="5" s="1"/>
  <c r="Q1034" i="4" a="1"/>
  <c r="Q1034" i="4" s="1"/>
  <c r="X1034" i="5" s="1"/>
  <c r="Q432" i="4" a="1"/>
  <c r="Q432" i="4" s="1"/>
  <c r="X432" i="5" s="1"/>
  <c r="Q505" i="4" a="1"/>
  <c r="Q505" i="4" s="1"/>
  <c r="X505" i="5" s="1"/>
  <c r="Q587" i="4" a="1"/>
  <c r="Q587" i="4" s="1"/>
  <c r="X587" i="5" s="1"/>
  <c r="Q675" i="4" a="1"/>
  <c r="Q675" i="4" s="1"/>
  <c r="X675" i="5" s="1"/>
  <c r="Q763" i="4" a="1"/>
  <c r="Q763" i="4" s="1"/>
  <c r="X763" i="5" s="1"/>
  <c r="Q851" i="4" a="1"/>
  <c r="Q851" i="4" s="1"/>
  <c r="X851" i="5" s="1"/>
  <c r="Q939" i="4" a="1"/>
  <c r="Q939" i="4" s="1"/>
  <c r="X939" i="5" s="1"/>
  <c r="Q1011" i="4" a="1"/>
  <c r="Q1011" i="4" s="1"/>
  <c r="X1011" i="5" s="1"/>
  <c r="Q1027" i="4" a="1"/>
  <c r="Q1027" i="4" s="1"/>
  <c r="X1027" i="5" s="1"/>
  <c r="Q677" i="4" a="1"/>
  <c r="Q677" i="4" s="1"/>
  <c r="X677" i="5" s="1"/>
  <c r="Q168" i="4" a="1"/>
  <c r="Q168" i="4" s="1"/>
  <c r="X168" i="5" s="1"/>
  <c r="Q564" i="4" a="1"/>
  <c r="Q564" i="4" s="1"/>
  <c r="X564" i="5" s="1"/>
  <c r="Q652" i="4" a="1"/>
  <c r="Q652" i="4" s="1"/>
  <c r="X652" i="5" s="1"/>
  <c r="Q740" i="4" a="1"/>
  <c r="Q740" i="4" s="1"/>
  <c r="X740" i="5" s="1"/>
  <c r="Q916" i="4" a="1"/>
  <c r="Q916" i="4" s="1"/>
  <c r="X916" i="5" s="1"/>
  <c r="Q1004" i="4" a="1"/>
  <c r="Q1004" i="4" s="1"/>
  <c r="X1004" i="5" s="1"/>
  <c r="Q1028" i="4" a="1"/>
  <c r="Q1028" i="4" s="1"/>
  <c r="X1028" i="5" s="1"/>
  <c r="Q765" i="4" a="1"/>
  <c r="Q765" i="4" s="1"/>
  <c r="X765" i="5" s="1"/>
  <c r="Q813" i="4" a="1"/>
  <c r="Q813" i="4" s="1"/>
  <c r="X813" i="5" s="1"/>
  <c r="Q901" i="4" a="1"/>
  <c r="Q901" i="4" s="1"/>
  <c r="X901" i="5" s="1"/>
  <c r="Q1013" i="4" a="1"/>
  <c r="Q1013" i="4" s="1"/>
  <c r="X1013" i="5" s="1"/>
  <c r="Q549" i="4" a="1"/>
  <c r="Q549" i="4" s="1"/>
  <c r="X549" i="5" s="1"/>
  <c r="Q589" i="4" a="1"/>
  <c r="Q589" i="4" s="1"/>
  <c r="X589" i="5" s="1"/>
  <c r="Q637" i="4" a="1"/>
  <c r="Q637" i="4" s="1"/>
  <c r="X637" i="5" s="1"/>
  <c r="Q725" i="4" a="1"/>
  <c r="Q725" i="4" s="1"/>
  <c r="X725" i="5" s="1"/>
  <c r="Q853" i="4" a="1"/>
  <c r="Q853" i="4" s="1"/>
  <c r="X853" i="5" s="1"/>
  <c r="Q941" i="4" a="1"/>
  <c r="Q941" i="4" s="1"/>
  <c r="X941" i="5" s="1"/>
  <c r="Q989" i="4" a="1"/>
  <c r="Q989" i="4" s="1"/>
  <c r="X989" i="5" s="1"/>
  <c r="Q861" i="1" a="1"/>
  <c r="Q861" i="1" s="1"/>
  <c r="W861" i="1" s="1"/>
  <c r="X861" i="1" s="1"/>
  <c r="Y2" i="1" s="1"/>
  <c r="Z2" i="1" s="1"/>
  <c r="Q124" i="4" a="1"/>
  <c r="Q124" i="4" s="1"/>
  <c r="X124" i="5" s="1"/>
  <c r="Q369" i="4" a="1"/>
  <c r="Q369" i="4" s="1"/>
  <c r="X369" i="5" s="1"/>
  <c r="Q499" i="4" a="1"/>
  <c r="Q499" i="4" s="1"/>
  <c r="X499" i="5" s="1"/>
  <c r="Q1022" i="4" a="1"/>
  <c r="Q1022" i="4" s="1"/>
  <c r="X1022" i="5" s="1"/>
  <c r="Q1046" i="4" a="1"/>
  <c r="Q1046" i="4" s="1"/>
  <c r="X1046" i="5" s="1"/>
  <c r="Q80" i="4" a="1"/>
  <c r="Q80" i="4" s="1"/>
  <c r="X80" i="5" s="1"/>
  <c r="Q329" i="4" a="1"/>
  <c r="Q329" i="4" s="1"/>
  <c r="X329" i="5" s="1"/>
  <c r="Q543" i="4" a="1"/>
  <c r="Q543" i="4" s="1"/>
  <c r="X543" i="5" s="1"/>
  <c r="Q631" i="4" a="1"/>
  <c r="Q631" i="4" s="1"/>
  <c r="X631" i="5" s="1"/>
  <c r="Q719" i="4" a="1"/>
  <c r="Q719" i="4" s="1"/>
  <c r="X719" i="5" s="1"/>
  <c r="Q807" i="4" a="1"/>
  <c r="Q807" i="4" s="1"/>
  <c r="X807" i="5" s="1"/>
  <c r="Q895" i="4" a="1"/>
  <c r="Q895" i="4" s="1"/>
  <c r="X895" i="5" s="1"/>
  <c r="Q983" i="4" a="1"/>
  <c r="Q983" i="4" s="1"/>
  <c r="X983" i="5" s="1"/>
  <c r="Q1031" i="4" a="1"/>
  <c r="Q1031" i="4" s="1"/>
  <c r="X1031" i="5" s="1"/>
  <c r="Q300" i="4" a="1"/>
  <c r="Q300" i="4" s="1"/>
  <c r="X300" i="5" s="1"/>
  <c r="Q457" i="4" a="1"/>
  <c r="Q457" i="4" s="1"/>
  <c r="X457" i="5" s="1"/>
  <c r="Q476" i="4" a="1"/>
  <c r="Q476" i="4" s="1"/>
  <c r="X476" i="5" s="1"/>
  <c r="Q520" i="4" a="1"/>
  <c r="Q520" i="4" s="1"/>
  <c r="X520" i="5" s="1"/>
  <c r="Q608" i="4" a="1"/>
  <c r="Q608" i="4" s="1"/>
  <c r="X608" i="5" s="1"/>
  <c r="Q696" i="4" a="1"/>
  <c r="Q696" i="4" s="1"/>
  <c r="X696" i="5" s="1"/>
  <c r="Q872" i="4" a="1"/>
  <c r="Q872" i="4" s="1"/>
  <c r="X872" i="5" s="1"/>
  <c r="Q960" i="4" a="1"/>
  <c r="Q960" i="4" s="1"/>
  <c r="X960" i="5" s="1"/>
  <c r="R694" i="4"/>
  <c r="S694" i="4" s="1"/>
  <c r="R374" i="1"/>
  <c r="S374" i="1" s="1"/>
  <c r="R918" i="4"/>
  <c r="S918" i="4" s="1"/>
  <c r="R823" i="4"/>
  <c r="S823" i="4" s="1"/>
  <c r="R639" i="4"/>
  <c r="S639" i="4" s="1"/>
  <c r="R206" i="5"/>
  <c r="S206" i="5" s="1"/>
  <c r="R462" i="5"/>
  <c r="S462" i="5" s="1"/>
  <c r="R526" i="5"/>
  <c r="S526" i="5" s="1"/>
  <c r="R590" i="5"/>
  <c r="S590" i="5" s="1"/>
  <c r="R654" i="5"/>
  <c r="S654" i="5" s="1"/>
  <c r="R718" i="5"/>
  <c r="S718" i="5" s="1"/>
  <c r="R313" i="5"/>
  <c r="S313" i="5" s="1"/>
  <c r="R377" i="5"/>
  <c r="S377" i="5" s="1"/>
  <c r="R441" i="5"/>
  <c r="S441" i="5" s="1"/>
  <c r="R505" i="5"/>
  <c r="S505" i="5" s="1"/>
  <c r="R569" i="5"/>
  <c r="S569" i="5" s="1"/>
  <c r="R633" i="5"/>
  <c r="S633" i="5" s="1"/>
  <c r="R697" i="5"/>
  <c r="S697" i="5" s="1"/>
  <c r="R761" i="5"/>
  <c r="S761" i="5" s="1"/>
  <c r="R825" i="5"/>
  <c r="S825" i="5" s="1"/>
  <c r="R111" i="4"/>
  <c r="S111" i="4" s="1"/>
  <c r="R293" i="4"/>
  <c r="S293" i="4" s="1"/>
  <c r="R622" i="4"/>
  <c r="S622" i="4" s="1"/>
  <c r="R71" i="5"/>
  <c r="S71" i="5" s="1"/>
  <c r="R931" i="5"/>
  <c r="S931" i="5" s="1"/>
  <c r="R20" i="4"/>
  <c r="S20" i="4" s="1"/>
  <c r="R195" i="5"/>
  <c r="S195" i="5" s="1"/>
  <c r="R515" i="5"/>
  <c r="S515" i="5" s="1"/>
  <c r="R579" i="5"/>
  <c r="S579" i="5" s="1"/>
  <c r="R645" i="5"/>
  <c r="S645" i="5" s="1"/>
  <c r="R96" i="5"/>
  <c r="S96" i="5" s="1"/>
  <c r="R103" i="4"/>
  <c r="S103" i="4" s="1"/>
  <c r="R212" i="4"/>
  <c r="S212" i="4" s="1"/>
  <c r="R749" i="4"/>
  <c r="S749" i="4" s="1"/>
  <c r="R5" i="4"/>
  <c r="S5" i="4" s="1"/>
  <c r="R454" i="4"/>
  <c r="S454" i="4" s="1"/>
  <c r="R46" i="4"/>
  <c r="S46" i="4" s="1"/>
  <c r="R1056" i="4"/>
  <c r="S1056" i="4" s="1"/>
  <c r="R296" i="4"/>
  <c r="S296" i="4" s="1"/>
  <c r="R821" i="4"/>
  <c r="S821" i="4" s="1"/>
  <c r="R13" i="5"/>
  <c r="S13" i="5" s="1"/>
  <c r="R693" i="4"/>
  <c r="S693" i="4" s="1"/>
  <c r="R1058" i="4"/>
  <c r="S1058" i="4" s="1"/>
  <c r="R1062" i="4"/>
  <c r="S1062" i="4" s="1"/>
  <c r="R998" i="4"/>
  <c r="S998" i="4" s="1"/>
  <c r="R128" i="4"/>
  <c r="S128" i="4" s="1"/>
  <c r="R331" i="4"/>
  <c r="S331" i="4" s="1"/>
  <c r="R77" i="5"/>
  <c r="S77" i="5" s="1"/>
  <c r="R213" i="5"/>
  <c r="S213" i="5" s="1"/>
  <c r="R77" i="4"/>
  <c r="S77" i="4" s="1"/>
  <c r="R408" i="5"/>
  <c r="S408" i="5" s="1"/>
  <c r="R359" i="5"/>
  <c r="S359" i="5" s="1"/>
  <c r="R32" i="5"/>
  <c r="S32" i="5" s="1"/>
  <c r="R896" i="5"/>
  <c r="S896" i="5" s="1"/>
  <c r="R827" i="4"/>
  <c r="S827" i="4" s="1"/>
  <c r="R261" i="4"/>
  <c r="S261" i="4" s="1"/>
  <c r="R28" i="4"/>
  <c r="S28" i="4" s="1"/>
  <c r="R5" i="1"/>
  <c r="S5" i="1" s="1"/>
  <c r="R125" i="5"/>
  <c r="S125" i="5" s="1"/>
  <c r="R261" i="5"/>
  <c r="S261" i="5" s="1"/>
  <c r="R174" i="4"/>
  <c r="S174" i="4" s="1"/>
  <c r="R198" i="4"/>
  <c r="S198" i="4" s="1"/>
  <c r="R203" i="4"/>
  <c r="S203" i="4" s="1"/>
  <c r="R309" i="4"/>
  <c r="S309" i="4" s="1"/>
  <c r="R70" i="4"/>
  <c r="S70" i="4" s="1"/>
  <c r="R34" i="5"/>
  <c r="S34" i="5" s="1"/>
  <c r="R285" i="5"/>
  <c r="S285" i="5" s="1"/>
  <c r="R9" i="5"/>
  <c r="S9" i="5" s="1"/>
  <c r="R704" i="5"/>
  <c r="S704" i="5" s="1"/>
  <c r="R768" i="5"/>
  <c r="S768" i="5" s="1"/>
  <c r="R832" i="5"/>
  <c r="S832" i="5" s="1"/>
  <c r="R899" i="5"/>
  <c r="S899" i="5" s="1"/>
  <c r="R157" i="4"/>
  <c r="S157" i="4" s="1"/>
  <c r="R453" i="4"/>
  <c r="S453" i="4" s="1"/>
  <c r="R678" i="4"/>
  <c r="S678" i="4" s="1"/>
  <c r="R438" i="1"/>
  <c r="S438" i="1" s="1"/>
  <c r="R84" i="4"/>
  <c r="S84" i="4" s="1"/>
  <c r="R487" i="4"/>
  <c r="S487" i="4" s="1"/>
  <c r="R13" i="1"/>
  <c r="S13" i="1" s="1"/>
  <c r="R153" i="5"/>
  <c r="S153" i="5" s="1"/>
  <c r="R53" i="5"/>
  <c r="S53" i="5" s="1"/>
  <c r="R76" i="5"/>
  <c r="S76" i="5" s="1"/>
  <c r="R613" i="5"/>
  <c r="S613" i="5" s="1"/>
  <c r="R231" i="5"/>
  <c r="S231" i="5" s="1"/>
  <c r="R703" i="5"/>
  <c r="S703" i="5" s="1"/>
  <c r="R767" i="5"/>
  <c r="S767" i="5" s="1"/>
  <c r="R11" i="4"/>
  <c r="S11" i="4" s="1"/>
  <c r="R61" i="5"/>
  <c r="S61" i="5" s="1"/>
  <c r="R31" i="5"/>
  <c r="S31" i="5" s="1"/>
  <c r="R197" i="5"/>
  <c r="S197" i="5" s="1"/>
  <c r="R110" i="5"/>
  <c r="S110" i="5" s="1"/>
  <c r="R857" i="5"/>
  <c r="S857" i="5" s="1"/>
  <c r="R921" i="5"/>
  <c r="S921" i="5" s="1"/>
  <c r="R22" i="5"/>
  <c r="S22" i="5" s="1"/>
  <c r="R103" i="5"/>
  <c r="S103" i="5" s="1"/>
  <c r="R205" i="5"/>
  <c r="S205" i="5" s="1"/>
  <c r="R238" i="5"/>
  <c r="S238" i="5" s="1"/>
  <c r="R352" i="5"/>
  <c r="S352" i="5" s="1"/>
  <c r="R416" i="5"/>
  <c r="S416" i="5" s="1"/>
  <c r="R480" i="5"/>
  <c r="S480" i="5" s="1"/>
  <c r="R544" i="5"/>
  <c r="S544" i="5" s="1"/>
  <c r="R608" i="5"/>
  <c r="S608" i="5" s="1"/>
  <c r="R181" i="4"/>
  <c r="S181" i="4" s="1"/>
  <c r="R89" i="5"/>
  <c r="S89" i="5" s="1"/>
  <c r="R189" i="5"/>
  <c r="S189" i="5" s="1"/>
  <c r="R167" i="5"/>
  <c r="S167" i="5" s="1"/>
  <c r="R316" i="5"/>
  <c r="S316" i="5" s="1"/>
  <c r="R380" i="5"/>
  <c r="S380" i="5" s="1"/>
  <c r="R444" i="5"/>
  <c r="S444" i="5" s="1"/>
  <c r="R508" i="5"/>
  <c r="S508" i="5" s="1"/>
  <c r="R572" i="5"/>
  <c r="S572" i="5" s="1"/>
  <c r="R69" i="5"/>
  <c r="S69" i="5" s="1"/>
  <c r="R445" i="5"/>
  <c r="S445" i="5" s="1"/>
  <c r="R160" i="5"/>
  <c r="S160" i="5" s="1"/>
  <c r="R224" i="5"/>
  <c r="S224" i="5" s="1"/>
  <c r="R288" i="5"/>
  <c r="S288" i="5" s="1"/>
  <c r="R672" i="5"/>
  <c r="S672" i="5" s="1"/>
  <c r="R696" i="5"/>
  <c r="S696" i="5" s="1"/>
  <c r="R760" i="5"/>
  <c r="S760" i="5" s="1"/>
  <c r="R824" i="5"/>
  <c r="S824" i="5" s="1"/>
  <c r="R888" i="5"/>
  <c r="S888" i="5" s="1"/>
  <c r="R344" i="5"/>
  <c r="S344" i="5" s="1"/>
  <c r="R472" i="5"/>
  <c r="S472" i="5" s="1"/>
  <c r="R536" i="5"/>
  <c r="S536" i="5" s="1"/>
  <c r="R600" i="5"/>
  <c r="S600" i="5" s="1"/>
  <c r="R347" i="1"/>
  <c r="S347" i="1" s="1"/>
  <c r="R411" i="1"/>
  <c r="S411" i="1" s="1"/>
  <c r="R475" i="1"/>
  <c r="S475" i="1" s="1"/>
  <c r="R539" i="1"/>
  <c r="S539" i="1" s="1"/>
  <c r="R667" i="1"/>
  <c r="S667" i="1" s="1"/>
  <c r="R731" i="1"/>
  <c r="S731" i="1" s="1"/>
  <c r="R795" i="1"/>
  <c r="S795" i="1" s="1"/>
  <c r="R152" i="5"/>
  <c r="S152" i="5" s="1"/>
  <c r="R216" i="5"/>
  <c r="S216" i="5" s="1"/>
  <c r="R280" i="5"/>
  <c r="S280" i="5" s="1"/>
  <c r="R664" i="5"/>
  <c r="S664" i="5" s="1"/>
  <c r="R763" i="5"/>
  <c r="S763" i="5" s="1"/>
  <c r="R827" i="5"/>
  <c r="S827" i="5" s="1"/>
  <c r="R891" i="5"/>
  <c r="S891" i="5" s="1"/>
  <c r="R88" i="5"/>
  <c r="S88" i="5" s="1"/>
  <c r="R145" i="5"/>
  <c r="S145" i="5" s="1"/>
  <c r="R24" i="5"/>
  <c r="S24" i="5" s="1"/>
  <c r="R952" i="5"/>
  <c r="S952" i="5" s="1"/>
  <c r="R762" i="5"/>
  <c r="S762" i="5" s="1"/>
  <c r="R6" i="4"/>
  <c r="S6" i="4" s="1"/>
  <c r="R829" i="4"/>
  <c r="S829" i="4" s="1"/>
  <c r="R446" i="1"/>
  <c r="S446" i="1" s="1"/>
  <c r="R774" i="1"/>
  <c r="S774" i="1" s="1"/>
  <c r="R609" i="4"/>
  <c r="S609" i="4" s="1"/>
  <c r="R219" i="4"/>
  <c r="S219" i="4" s="1"/>
  <c r="R151" i="4"/>
  <c r="S151" i="4" s="1"/>
  <c r="R274" i="4"/>
  <c r="S274" i="4" s="1"/>
  <c r="R244" i="4"/>
  <c r="S244" i="4" s="1"/>
  <c r="R817" i="4"/>
  <c r="S817" i="4" s="1"/>
  <c r="R383" i="4"/>
  <c r="S383" i="4" s="1"/>
  <c r="R78" i="4"/>
  <c r="S78" i="4" s="1"/>
  <c r="R22" i="4"/>
  <c r="S22" i="4" s="1"/>
  <c r="R50" i="5"/>
  <c r="S50" i="5" s="1"/>
  <c r="R19" i="5"/>
  <c r="S19" i="5" s="1"/>
  <c r="R147" i="5"/>
  <c r="S147" i="5" s="1"/>
  <c r="R126" i="5"/>
  <c r="S126" i="5" s="1"/>
  <c r="R190" i="5"/>
  <c r="S190" i="5" s="1"/>
  <c r="R446" i="5"/>
  <c r="S446" i="5" s="1"/>
  <c r="R510" i="5"/>
  <c r="S510" i="5" s="1"/>
  <c r="R574" i="5"/>
  <c r="S574" i="5" s="1"/>
  <c r="R638" i="5"/>
  <c r="S638" i="5" s="1"/>
  <c r="R702" i="5"/>
  <c r="S702" i="5" s="1"/>
  <c r="R766" i="5"/>
  <c r="S766" i="5" s="1"/>
  <c r="R233" i="5"/>
  <c r="S233" i="5" s="1"/>
  <c r="R297" i="5"/>
  <c r="S297" i="5" s="1"/>
  <c r="R361" i="5"/>
  <c r="S361" i="5" s="1"/>
  <c r="R425" i="5"/>
  <c r="S425" i="5" s="1"/>
  <c r="R745" i="5"/>
  <c r="S745" i="5" s="1"/>
  <c r="R619" i="1"/>
  <c r="S619" i="1" s="1"/>
  <c r="R587" i="4"/>
  <c r="S587" i="4" s="1"/>
  <c r="R324" i="4"/>
  <c r="S324" i="4" s="1"/>
  <c r="R986" i="4"/>
  <c r="S986" i="4" s="1"/>
  <c r="R301" i="4"/>
  <c r="S301" i="4" s="1"/>
  <c r="R643" i="4"/>
  <c r="S643" i="4" s="1"/>
  <c r="R93" i="4"/>
  <c r="S93" i="4" s="1"/>
  <c r="R35" i="4"/>
  <c r="S35" i="4" s="1"/>
  <c r="R382" i="1"/>
  <c r="S382" i="1" s="1"/>
  <c r="R733" i="4"/>
  <c r="S733" i="4" s="1"/>
  <c r="R335" i="4"/>
  <c r="S335" i="4" s="1"/>
  <c r="R454" i="1"/>
  <c r="S454" i="1" s="1"/>
  <c r="R702" i="4"/>
  <c r="S702" i="4" s="1"/>
  <c r="R725" i="4"/>
  <c r="S725" i="4" s="1"/>
  <c r="R650" i="4"/>
  <c r="S650" i="4" s="1"/>
  <c r="R479" i="4"/>
  <c r="S479" i="4" s="1"/>
  <c r="R890" i="5"/>
  <c r="S890" i="5" s="1"/>
  <c r="R333" i="4"/>
  <c r="S333" i="4" s="1"/>
  <c r="R490" i="5"/>
  <c r="S490" i="5" s="1"/>
  <c r="R246" i="5"/>
  <c r="S246" i="5" s="1"/>
  <c r="R360" i="5"/>
  <c r="S360" i="5" s="1"/>
  <c r="R424" i="5"/>
  <c r="S424" i="5" s="1"/>
  <c r="R488" i="5"/>
  <c r="S488" i="5" s="1"/>
  <c r="R552" i="5"/>
  <c r="S552" i="5" s="1"/>
  <c r="R616" i="5"/>
  <c r="S616" i="5" s="1"/>
  <c r="R541" i="5"/>
  <c r="S541" i="5" s="1"/>
  <c r="R235" i="5"/>
  <c r="S235" i="5" s="1"/>
  <c r="R107" i="5"/>
  <c r="S107" i="5" s="1"/>
  <c r="R389" i="5"/>
  <c r="S389" i="5" s="1"/>
  <c r="R10" i="5"/>
  <c r="S10" i="5" s="1"/>
  <c r="R863" i="5"/>
  <c r="S863" i="5" s="1"/>
  <c r="R927" i="5"/>
  <c r="S927" i="5" s="1"/>
  <c r="R837" i="5"/>
  <c r="S837" i="5" s="1"/>
  <c r="R375" i="5"/>
  <c r="S375" i="5" s="1"/>
  <c r="R439" i="5"/>
  <c r="S439" i="5" s="1"/>
  <c r="R48" i="5"/>
  <c r="S48" i="5" s="1"/>
  <c r="R25" i="5"/>
  <c r="S25" i="5" s="1"/>
  <c r="R720" i="5"/>
  <c r="S720" i="5" s="1"/>
  <c r="R848" i="5"/>
  <c r="S848" i="5" s="1"/>
  <c r="R925" i="5"/>
  <c r="S925" i="5" s="1"/>
  <c r="R260" i="4"/>
  <c r="S260" i="4" s="1"/>
  <c r="R718" i="1"/>
  <c r="S718" i="1" s="1"/>
  <c r="R177" i="5"/>
  <c r="S177" i="5" s="1"/>
  <c r="R47" i="5"/>
  <c r="S47" i="5" s="1"/>
  <c r="R719" i="5"/>
  <c r="S719" i="5" s="1"/>
  <c r="R783" i="5"/>
  <c r="S783" i="5" s="1"/>
  <c r="R29" i="1"/>
  <c r="S29" i="1" s="1"/>
  <c r="R784" i="5"/>
  <c r="S784" i="5" s="1"/>
  <c r="R237" i="4"/>
  <c r="S237" i="4" s="1"/>
  <c r="R713" i="1"/>
  <c r="S713" i="1" s="1"/>
  <c r="R846" i="1"/>
  <c r="S846" i="1" s="1"/>
  <c r="R501" i="4"/>
  <c r="S501" i="4" s="1"/>
  <c r="R839" i="4"/>
  <c r="S839" i="4" s="1"/>
  <c r="R242" i="5"/>
  <c r="S242" i="5" s="1"/>
  <c r="R38" i="5"/>
  <c r="S38" i="5" s="1"/>
  <c r="R854" i="5"/>
  <c r="S854" i="5" s="1"/>
  <c r="R55" i="5"/>
  <c r="S55" i="5" s="1"/>
  <c r="R727" i="5"/>
  <c r="S727" i="5" s="1"/>
  <c r="R791" i="5"/>
  <c r="S791" i="5" s="1"/>
  <c r="R873" i="5"/>
  <c r="S873" i="5" s="1"/>
  <c r="R937" i="5"/>
  <c r="S937" i="5" s="1"/>
  <c r="R92" i="5"/>
  <c r="S92" i="5" s="1"/>
  <c r="R926" i="5"/>
  <c r="S926" i="5" s="1"/>
  <c r="R461" i="4"/>
  <c r="S461" i="4" s="1"/>
  <c r="R15" i="4"/>
  <c r="S15" i="4" s="1"/>
  <c r="R369" i="1"/>
  <c r="S369" i="1" s="1"/>
  <c r="R47" i="4"/>
  <c r="S47" i="4" s="1"/>
  <c r="R83" i="5"/>
  <c r="S83" i="5" s="1"/>
  <c r="R368" i="5"/>
  <c r="S368" i="5" s="1"/>
  <c r="R432" i="5"/>
  <c r="S432" i="5" s="1"/>
  <c r="R496" i="5"/>
  <c r="S496" i="5" s="1"/>
  <c r="R560" i="5"/>
  <c r="S560" i="5" s="1"/>
  <c r="R624" i="5"/>
  <c r="S624" i="5" s="1"/>
  <c r="R881" i="5"/>
  <c r="S881" i="5" s="1"/>
  <c r="R945" i="5"/>
  <c r="S945" i="5" s="1"/>
  <c r="R930" i="5"/>
  <c r="S930" i="5" s="1"/>
  <c r="R908" i="5"/>
  <c r="S908" i="5" s="1"/>
  <c r="R292" i="4"/>
  <c r="S292" i="4" s="1"/>
  <c r="R169" i="5"/>
  <c r="S169" i="5" s="1"/>
  <c r="R807" i="4"/>
  <c r="S807" i="4" s="1"/>
  <c r="R841" i="1"/>
  <c r="S841" i="1" s="1"/>
  <c r="R433" i="1"/>
  <c r="S433" i="1" s="1"/>
  <c r="R113" i="1"/>
  <c r="S113" i="1" s="1"/>
  <c r="R782" i="1"/>
  <c r="S782" i="1" s="1"/>
  <c r="R105" i="5"/>
  <c r="S105" i="5" s="1"/>
  <c r="R506" i="5"/>
  <c r="S506" i="5" s="1"/>
  <c r="R332" i="5"/>
  <c r="S332" i="5" s="1"/>
  <c r="R396" i="5"/>
  <c r="S396" i="5" s="1"/>
  <c r="R460" i="5"/>
  <c r="S460" i="5" s="1"/>
  <c r="R588" i="5"/>
  <c r="S588" i="5" s="1"/>
  <c r="R652" i="5"/>
  <c r="S652" i="5" s="1"/>
  <c r="R716" i="5"/>
  <c r="S716" i="5" s="1"/>
  <c r="R780" i="5"/>
  <c r="S780" i="5" s="1"/>
  <c r="R397" i="5"/>
  <c r="S397" i="5" s="1"/>
  <c r="R717" i="5"/>
  <c r="S717" i="5" s="1"/>
  <c r="R176" i="5"/>
  <c r="S176" i="5" s="1"/>
  <c r="R240" i="5"/>
  <c r="S240" i="5" s="1"/>
  <c r="R304" i="5"/>
  <c r="S304" i="5" s="1"/>
  <c r="R112" i="5"/>
  <c r="S112" i="5" s="1"/>
  <c r="R887" i="5"/>
  <c r="S887" i="5" s="1"/>
  <c r="R951" i="5"/>
  <c r="S951" i="5" s="1"/>
  <c r="R207" i="4"/>
  <c r="S207" i="4" s="1"/>
  <c r="R509" i="4"/>
  <c r="S509" i="4" s="1"/>
  <c r="R375" i="4"/>
  <c r="S375" i="4" s="1"/>
  <c r="R113" i="5"/>
  <c r="S113" i="5" s="1"/>
  <c r="R122" i="5"/>
  <c r="S122" i="5" s="1"/>
  <c r="R254" i="5"/>
  <c r="S254" i="5" s="1"/>
  <c r="R119" i="5"/>
  <c r="S119" i="5" s="1"/>
  <c r="R467" i="5"/>
  <c r="S467" i="5" s="1"/>
  <c r="R531" i="5"/>
  <c r="S531" i="5" s="1"/>
  <c r="R851" i="5"/>
  <c r="S851" i="5" s="1"/>
  <c r="R533" i="5"/>
  <c r="S533" i="5" s="1"/>
  <c r="R318" i="5"/>
  <c r="S318" i="5" s="1"/>
  <c r="R814" i="5"/>
  <c r="S814" i="5" s="1"/>
  <c r="R183" i="5"/>
  <c r="S183" i="5" s="1"/>
  <c r="R420" i="4"/>
  <c r="S420" i="4" s="1"/>
  <c r="R294" i="4"/>
  <c r="S294" i="4" s="1"/>
  <c r="R262" i="4"/>
  <c r="S262" i="4" s="1"/>
  <c r="R670" i="4"/>
  <c r="S670" i="4" s="1"/>
  <c r="R578" i="4"/>
  <c r="S578" i="4" s="1"/>
  <c r="R63" i="4"/>
  <c r="S63" i="4" s="1"/>
  <c r="R549" i="4"/>
  <c r="S549" i="4" s="1"/>
  <c r="R571" i="4"/>
  <c r="S571" i="4" s="1"/>
  <c r="R459" i="4"/>
  <c r="S459" i="4" s="1"/>
  <c r="R279" i="4"/>
  <c r="S279" i="4" s="1"/>
  <c r="R323" i="4"/>
  <c r="S323" i="4" s="1"/>
  <c r="R12" i="5"/>
  <c r="S12" i="5" s="1"/>
  <c r="R382" i="5"/>
  <c r="S382" i="5" s="1"/>
  <c r="R127" i="5"/>
  <c r="S127" i="5" s="1"/>
  <c r="R247" i="5"/>
  <c r="S247" i="5" s="1"/>
  <c r="R339" i="5"/>
  <c r="S339" i="5" s="1"/>
  <c r="R156" i="5"/>
  <c r="S156" i="5" s="1"/>
  <c r="R220" i="5"/>
  <c r="S220" i="5" s="1"/>
  <c r="R191" i="5"/>
  <c r="S191" i="5" s="1"/>
  <c r="R311" i="5"/>
  <c r="S311" i="5" s="1"/>
  <c r="R503" i="5"/>
  <c r="S503" i="5" s="1"/>
  <c r="R567" i="5"/>
  <c r="S567" i="5" s="1"/>
  <c r="R631" i="5"/>
  <c r="S631" i="5" s="1"/>
  <c r="R403" i="5"/>
  <c r="S403" i="5" s="1"/>
  <c r="R203" i="5"/>
  <c r="S203" i="5" s="1"/>
  <c r="R459" i="5"/>
  <c r="S459" i="5" s="1"/>
  <c r="R523" i="5"/>
  <c r="S523" i="5" s="1"/>
  <c r="R630" i="5"/>
  <c r="S630" i="5" s="1"/>
  <c r="R903" i="5"/>
  <c r="S903" i="5" s="1"/>
  <c r="R798" i="5"/>
  <c r="S798" i="5" s="1"/>
  <c r="R782" i="5"/>
  <c r="S782" i="5" s="1"/>
  <c r="R40" i="5"/>
  <c r="S40" i="5" s="1"/>
  <c r="R680" i="5"/>
  <c r="S680" i="5" s="1"/>
  <c r="R243" i="4"/>
  <c r="S243" i="4" s="1"/>
  <c r="R300" i="4"/>
  <c r="S300" i="4" s="1"/>
  <c r="R409" i="4"/>
  <c r="S409" i="4" s="1"/>
  <c r="R379" i="4"/>
  <c r="S379" i="4" s="1"/>
  <c r="R304" i="4"/>
  <c r="S304" i="4" s="1"/>
  <c r="R97" i="5"/>
  <c r="S97" i="5" s="1"/>
  <c r="R39" i="5"/>
  <c r="S39" i="5" s="1"/>
  <c r="R168" i="5"/>
  <c r="S168" i="5" s="1"/>
  <c r="R232" i="5"/>
  <c r="S232" i="5" s="1"/>
  <c r="R296" i="5"/>
  <c r="S296" i="5" s="1"/>
  <c r="R17" i="5"/>
  <c r="S17" i="5" s="1"/>
  <c r="R161" i="5"/>
  <c r="S161" i="5" s="1"/>
  <c r="R446" i="4"/>
  <c r="S446" i="4" s="1"/>
  <c r="R373" i="4"/>
  <c r="S373" i="4" s="1"/>
  <c r="R837" i="4"/>
  <c r="S837" i="4" s="1"/>
  <c r="R111" i="5"/>
  <c r="S111" i="5" s="1"/>
  <c r="R715" i="5"/>
  <c r="S715" i="5" s="1"/>
  <c r="R779" i="5"/>
  <c r="S779" i="5" s="1"/>
  <c r="R461" i="5"/>
  <c r="S461" i="5" s="1"/>
  <c r="R175" i="5"/>
  <c r="S175" i="5" s="1"/>
  <c r="R104" i="5"/>
  <c r="S104" i="5" s="1"/>
  <c r="R914" i="5"/>
  <c r="S914" i="5" s="1"/>
  <c r="R938" i="4"/>
  <c r="S938" i="4" s="1"/>
  <c r="R147" i="1"/>
  <c r="S147" i="1" s="1"/>
  <c r="R638" i="1"/>
  <c r="S638" i="1" s="1"/>
  <c r="R362" i="5"/>
  <c r="S362" i="5" s="1"/>
  <c r="R374" i="5"/>
  <c r="S374" i="5" s="1"/>
  <c r="R438" i="5"/>
  <c r="S438" i="5" s="1"/>
  <c r="R239" i="5"/>
  <c r="S239" i="5" s="1"/>
  <c r="R148" i="5"/>
  <c r="S148" i="5" s="1"/>
  <c r="R212" i="5"/>
  <c r="S212" i="5" s="1"/>
  <c r="R276" i="5"/>
  <c r="S276" i="5" s="1"/>
  <c r="R303" i="5"/>
  <c r="S303" i="5" s="1"/>
  <c r="R367" i="5"/>
  <c r="S367" i="5" s="1"/>
  <c r="R431" i="5"/>
  <c r="S431" i="5" s="1"/>
  <c r="R495" i="5"/>
  <c r="S495" i="5" s="1"/>
  <c r="R559" i="5"/>
  <c r="S559" i="5" s="1"/>
  <c r="R623" i="5"/>
  <c r="S623" i="5" s="1"/>
  <c r="R4" i="5"/>
  <c r="S4" i="5" s="1"/>
  <c r="R618" i="5"/>
  <c r="S618" i="5" s="1"/>
  <c r="R682" i="5"/>
  <c r="S682" i="5" s="1"/>
  <c r="R719" i="4"/>
  <c r="S719" i="4" s="1"/>
  <c r="R1023" i="4"/>
  <c r="S1023" i="4" s="1"/>
  <c r="R510" i="1"/>
  <c r="S510" i="1" s="1"/>
  <c r="R159" i="4"/>
  <c r="S159" i="4" s="1"/>
  <c r="R95" i="4"/>
  <c r="S95" i="4" s="1"/>
  <c r="R789" i="4"/>
  <c r="S789" i="4" s="1"/>
  <c r="R79" i="4"/>
  <c r="S79" i="4" s="1"/>
  <c r="R118" i="5"/>
  <c r="S118" i="5" s="1"/>
  <c r="R182" i="5"/>
  <c r="S182" i="5" s="1"/>
  <c r="R502" i="5"/>
  <c r="S502" i="5" s="1"/>
  <c r="R566" i="5"/>
  <c r="S566" i="5" s="1"/>
  <c r="R694" i="5"/>
  <c r="S694" i="5" s="1"/>
  <c r="R758" i="5"/>
  <c r="S758" i="5" s="1"/>
  <c r="R225" i="5"/>
  <c r="S225" i="5" s="1"/>
  <c r="R289" i="5"/>
  <c r="S289" i="5" s="1"/>
  <c r="R353" i="5"/>
  <c r="S353" i="5" s="1"/>
  <c r="R417" i="5"/>
  <c r="S417" i="5" s="1"/>
  <c r="R481" i="5"/>
  <c r="S481" i="5" s="1"/>
  <c r="R545" i="5"/>
  <c r="S545" i="5" s="1"/>
  <c r="R609" i="5"/>
  <c r="S609" i="5" s="1"/>
  <c r="R673" i="5"/>
  <c r="S673" i="5" s="1"/>
  <c r="R737" i="5"/>
  <c r="S737" i="5" s="1"/>
  <c r="R801" i="5"/>
  <c r="S801" i="5" s="1"/>
  <c r="R904" i="5"/>
  <c r="S904" i="5" s="1"/>
  <c r="R798" i="4"/>
  <c r="S798" i="4" s="1"/>
  <c r="R472" i="4"/>
  <c r="S472" i="4" s="1"/>
  <c r="R155" i="4"/>
  <c r="S155" i="4" s="1"/>
  <c r="R769" i="1"/>
  <c r="S769" i="1" s="1"/>
  <c r="R8" i="4"/>
  <c r="S8" i="4" s="1"/>
  <c r="R748" i="4"/>
  <c r="S748" i="4" s="1"/>
  <c r="R42" i="5"/>
  <c r="S42" i="5" s="1"/>
  <c r="R357" i="5"/>
  <c r="S357" i="5" s="1"/>
  <c r="R677" i="5"/>
  <c r="S677" i="5" s="1"/>
  <c r="R30" i="5"/>
  <c r="S30" i="5" s="1"/>
  <c r="R310" i="5"/>
  <c r="S310" i="5" s="1"/>
  <c r="R712" i="5"/>
  <c r="S712" i="5" s="1"/>
  <c r="R776" i="5"/>
  <c r="S776" i="5" s="1"/>
  <c r="R840" i="5"/>
  <c r="S840" i="5" s="1"/>
  <c r="R84" i="5"/>
  <c r="S84" i="5" s="1"/>
  <c r="R301" i="5"/>
  <c r="S301" i="5" s="1"/>
  <c r="R493" i="5"/>
  <c r="S493" i="5" s="1"/>
  <c r="R711" i="5"/>
  <c r="S711" i="5" s="1"/>
  <c r="R775" i="5"/>
  <c r="S775" i="5" s="1"/>
  <c r="R525" i="4"/>
  <c r="S525" i="4" s="1"/>
  <c r="R365" i="4"/>
  <c r="S365" i="4" s="1"/>
  <c r="R211" i="4"/>
  <c r="S211" i="4" s="1"/>
  <c r="R635" i="4"/>
  <c r="S635" i="4" s="1"/>
  <c r="R843" i="4"/>
  <c r="S843" i="4" s="1"/>
  <c r="R469" i="4"/>
  <c r="S469" i="4" s="1"/>
  <c r="R280" i="4"/>
  <c r="S280" i="4" s="1"/>
  <c r="R565" i="5"/>
  <c r="S565" i="5" s="1"/>
  <c r="R865" i="5"/>
  <c r="S865" i="5" s="1"/>
  <c r="R929" i="5"/>
  <c r="S929" i="5" s="1"/>
  <c r="R947" i="5"/>
  <c r="S947" i="5" s="1"/>
  <c r="R421" i="4"/>
  <c r="S421" i="4" s="1"/>
  <c r="R67" i="1"/>
  <c r="S67" i="1" s="1"/>
  <c r="R2" i="1"/>
  <c r="S2" i="1" s="1"/>
  <c r="R746" i="5"/>
  <c r="S746" i="5" s="1"/>
  <c r="R874" i="5"/>
  <c r="S874" i="5" s="1"/>
  <c r="R902" i="5"/>
  <c r="S902" i="5" s="1"/>
  <c r="R2" i="5"/>
  <c r="S2" i="5" s="1"/>
  <c r="R871" i="5"/>
  <c r="S871" i="5" s="1"/>
  <c r="R907" i="5"/>
  <c r="S907" i="5" s="1"/>
  <c r="R60" i="5"/>
  <c r="S60" i="5" s="1"/>
  <c r="R855" i="5"/>
  <c r="S855" i="5" s="1"/>
  <c r="R919" i="5"/>
  <c r="S919" i="5" s="1"/>
  <c r="R778" i="5"/>
  <c r="S778" i="5" s="1"/>
  <c r="R906" i="5"/>
  <c r="S906" i="5" s="1"/>
  <c r="R650" i="5"/>
  <c r="S650" i="5" s="1"/>
  <c r="R839" i="5"/>
  <c r="S839" i="5" s="1"/>
  <c r="R943" i="5"/>
  <c r="S943" i="5" s="1"/>
  <c r="R939" i="5"/>
  <c r="S939" i="5" s="1"/>
  <c r="R734" i="1"/>
  <c r="S734" i="1" s="1"/>
  <c r="R470" i="1"/>
  <c r="S470" i="1" s="1"/>
  <c r="R11" i="1"/>
  <c r="S11" i="1" s="1"/>
  <c r="R99" i="1"/>
  <c r="S99" i="1" s="1"/>
  <c r="R862" i="1"/>
  <c r="S862" i="1" s="1"/>
  <c r="R230" i="4"/>
  <c r="S230" i="4" s="1"/>
  <c r="R173" i="1"/>
  <c r="S173" i="1" s="1"/>
  <c r="R237" i="1"/>
  <c r="S237" i="1" s="1"/>
  <c r="R581" i="4"/>
  <c r="S581" i="4" s="1"/>
  <c r="R483" i="4"/>
  <c r="S483" i="4" s="1"/>
  <c r="R269" i="5"/>
  <c r="S269" i="5" s="1"/>
  <c r="R525" i="5"/>
  <c r="S525" i="5" s="1"/>
  <c r="R33" i="5"/>
  <c r="S33" i="5" s="1"/>
  <c r="R201" i="5"/>
  <c r="S201" i="5" s="1"/>
  <c r="R610" i="5"/>
  <c r="S610" i="5" s="1"/>
  <c r="R674" i="5"/>
  <c r="S674" i="5" s="1"/>
  <c r="R915" i="5"/>
  <c r="S915" i="5" s="1"/>
  <c r="R956" i="5"/>
  <c r="S956" i="5" s="1"/>
  <c r="R287" i="4"/>
  <c r="S287" i="4" s="1"/>
  <c r="R176" i="4"/>
  <c r="S176" i="4" s="1"/>
  <c r="R112" i="4"/>
  <c r="S112" i="4" s="1"/>
  <c r="R405" i="5"/>
  <c r="S405" i="5" s="1"/>
  <c r="R18" i="5"/>
  <c r="S18" i="5" s="1"/>
  <c r="R7" i="5"/>
  <c r="S7" i="5" s="1"/>
  <c r="R850" i="5"/>
  <c r="S850" i="5" s="1"/>
  <c r="R923" i="5"/>
  <c r="S923" i="5" s="1"/>
  <c r="R471" i="4"/>
  <c r="S471" i="4" s="1"/>
  <c r="R793" i="4"/>
  <c r="S793" i="4" s="1"/>
  <c r="R187" i="1"/>
  <c r="S187" i="1" s="1"/>
  <c r="R251" i="1"/>
  <c r="S251" i="1" s="1"/>
  <c r="R389" i="4"/>
  <c r="S389" i="4" s="1"/>
  <c r="R549" i="5"/>
  <c r="S549" i="5" s="1"/>
  <c r="R62" i="5"/>
  <c r="S62" i="5" s="1"/>
  <c r="R489" i="5"/>
  <c r="S489" i="5" s="1"/>
  <c r="R553" i="5"/>
  <c r="S553" i="5" s="1"/>
  <c r="R617" i="5"/>
  <c r="S617" i="5" s="1"/>
  <c r="R681" i="5"/>
  <c r="S681" i="5" s="1"/>
  <c r="R809" i="5"/>
  <c r="S809" i="5" s="1"/>
  <c r="R570" i="5"/>
  <c r="S570" i="5" s="1"/>
  <c r="R698" i="5"/>
  <c r="S698" i="5" s="1"/>
  <c r="R866" i="5"/>
  <c r="S866" i="5" s="1"/>
  <c r="R274" i="5"/>
  <c r="S274" i="5" s="1"/>
  <c r="R346" i="5"/>
  <c r="S346" i="5" s="1"/>
  <c r="R730" i="5"/>
  <c r="S730" i="5" s="1"/>
  <c r="R794" i="5"/>
  <c r="S794" i="5" s="1"/>
  <c r="R912" i="5"/>
  <c r="S912" i="5" s="1"/>
  <c r="R957" i="5"/>
  <c r="S957" i="5" s="1"/>
  <c r="R379" i="5"/>
  <c r="S379" i="5" s="1"/>
  <c r="R443" i="5"/>
  <c r="S443" i="5" s="1"/>
  <c r="R699" i="5"/>
  <c r="S699" i="5" s="1"/>
  <c r="R894" i="5"/>
  <c r="S894" i="5" s="1"/>
  <c r="R958" i="5"/>
  <c r="S958" i="5" s="1"/>
  <c r="R847" i="5"/>
  <c r="S847" i="5" s="1"/>
  <c r="R911" i="5"/>
  <c r="S911" i="5" s="1"/>
  <c r="R230" i="5"/>
  <c r="S230" i="5" s="1"/>
  <c r="R614" i="5"/>
  <c r="S614" i="5" s="1"/>
  <c r="R721" i="5"/>
  <c r="S721" i="5" s="1"/>
  <c r="R785" i="5"/>
  <c r="S785" i="5" s="1"/>
  <c r="R849" i="5"/>
  <c r="S849" i="5" s="1"/>
  <c r="R913" i="5"/>
  <c r="S913" i="5" s="1"/>
  <c r="R501" i="5"/>
  <c r="S501" i="5" s="1"/>
  <c r="R67" i="5"/>
  <c r="S67" i="5" s="1"/>
  <c r="R831" i="5"/>
  <c r="S831" i="5" s="1"/>
  <c r="R637" i="4"/>
  <c r="S637" i="4" s="1"/>
  <c r="R35" i="1"/>
  <c r="S35" i="1" s="1"/>
  <c r="R474" i="5"/>
  <c r="S474" i="5" s="1"/>
  <c r="R251" i="5"/>
  <c r="S251" i="5" s="1"/>
  <c r="R26" i="5"/>
  <c r="S26" i="5" s="1"/>
  <c r="R429" i="5"/>
  <c r="S429" i="5" s="1"/>
  <c r="R858" i="5"/>
  <c r="S858" i="5" s="1"/>
  <c r="R271" i="4"/>
  <c r="S271" i="4" s="1"/>
  <c r="R203" i="1"/>
  <c r="S203" i="1" s="1"/>
  <c r="R267" i="1"/>
  <c r="S267" i="1" s="1"/>
  <c r="R547" i="4"/>
  <c r="S547" i="4" s="1"/>
  <c r="R159" i="5"/>
  <c r="S159" i="5" s="1"/>
  <c r="R308" i="5"/>
  <c r="S308" i="5" s="1"/>
  <c r="R372" i="5"/>
  <c r="S372" i="5" s="1"/>
  <c r="R436" i="5"/>
  <c r="S436" i="5" s="1"/>
  <c r="R500" i="5"/>
  <c r="S500" i="5" s="1"/>
  <c r="R756" i="5"/>
  <c r="S756" i="5" s="1"/>
  <c r="R820" i="5"/>
  <c r="S820" i="5" s="1"/>
  <c r="R846" i="5"/>
  <c r="S846" i="5" s="1"/>
  <c r="R95" i="5"/>
  <c r="S95" i="5" s="1"/>
  <c r="R14" i="5"/>
  <c r="S14" i="5" s="1"/>
  <c r="R23" i="5"/>
  <c r="S23" i="5" s="1"/>
  <c r="R950" i="5"/>
  <c r="S950" i="5" s="1"/>
  <c r="R131" i="4"/>
  <c r="S131" i="4" s="1"/>
  <c r="R99" i="4"/>
  <c r="S99" i="4" s="1"/>
  <c r="R311" i="4"/>
  <c r="S311" i="4" s="1"/>
  <c r="R531" i="4"/>
  <c r="S531" i="4" s="1"/>
  <c r="R495" i="4"/>
  <c r="S495" i="4" s="1"/>
  <c r="R403" i="1"/>
  <c r="S403" i="1" s="1"/>
  <c r="R467" i="1"/>
  <c r="S467" i="1" s="1"/>
  <c r="R758" i="1"/>
  <c r="S758" i="1" s="1"/>
  <c r="R366" i="1"/>
  <c r="S366" i="1" s="1"/>
  <c r="R358" i="5"/>
  <c r="S358" i="5" s="1"/>
  <c r="R422" i="5"/>
  <c r="S422" i="5" s="1"/>
  <c r="R287" i="5"/>
  <c r="S287" i="5" s="1"/>
  <c r="R351" i="5"/>
  <c r="S351" i="5" s="1"/>
  <c r="R415" i="5"/>
  <c r="S415" i="5" s="1"/>
  <c r="R479" i="5"/>
  <c r="S479" i="5" s="1"/>
  <c r="R543" i="5"/>
  <c r="S543" i="5" s="1"/>
  <c r="R607" i="5"/>
  <c r="S607" i="5" s="1"/>
  <c r="R63" i="5"/>
  <c r="S63" i="5" s="1"/>
  <c r="R303" i="4"/>
  <c r="S303" i="4" s="1"/>
  <c r="R662" i="4"/>
  <c r="S662" i="4" s="1"/>
  <c r="R430" i="1"/>
  <c r="S430" i="1" s="1"/>
  <c r="R209" i="5"/>
  <c r="S209" i="5" s="1"/>
  <c r="R123" i="5"/>
  <c r="S123" i="5" s="1"/>
  <c r="R94" i="5"/>
  <c r="S94" i="5" s="1"/>
  <c r="R166" i="5"/>
  <c r="S166" i="5" s="1"/>
  <c r="R223" i="5"/>
  <c r="S223" i="5" s="1"/>
  <c r="R486" i="5"/>
  <c r="S486" i="5" s="1"/>
  <c r="R550" i="5"/>
  <c r="S550" i="5" s="1"/>
  <c r="R678" i="5"/>
  <c r="S678" i="5" s="1"/>
  <c r="R742" i="5"/>
  <c r="S742" i="5" s="1"/>
  <c r="R273" i="5"/>
  <c r="S273" i="5" s="1"/>
  <c r="R337" i="5"/>
  <c r="S337" i="5" s="1"/>
  <c r="R401" i="5"/>
  <c r="S401" i="5" s="1"/>
  <c r="R465" i="5"/>
  <c r="S465" i="5" s="1"/>
  <c r="R529" i="5"/>
  <c r="S529" i="5" s="1"/>
  <c r="R593" i="5"/>
  <c r="S593" i="5" s="1"/>
  <c r="R657" i="5"/>
  <c r="S657" i="5" s="1"/>
  <c r="R955" i="5"/>
  <c r="S955" i="5" s="1"/>
  <c r="R910" i="5"/>
  <c r="S910" i="5" s="1"/>
  <c r="R859" i="4"/>
  <c r="S859" i="4" s="1"/>
  <c r="R171" i="1"/>
  <c r="S171" i="1" s="1"/>
  <c r="R622" i="1"/>
  <c r="S622" i="1" s="1"/>
  <c r="R349" i="4"/>
  <c r="S349" i="4" s="1"/>
  <c r="R90" i="5"/>
  <c r="S90" i="5" s="1"/>
  <c r="R102" i="5"/>
  <c r="S102" i="5" s="1"/>
  <c r="R283" i="4"/>
  <c r="S283" i="4" s="1"/>
  <c r="R197" i="4"/>
  <c r="S197" i="4" s="1"/>
  <c r="R243" i="1"/>
  <c r="S243" i="1" s="1"/>
  <c r="R815" i="4"/>
  <c r="S815" i="4" s="1"/>
  <c r="R695" i="5"/>
  <c r="S695" i="5" s="1"/>
  <c r="R759" i="5"/>
  <c r="S759" i="5" s="1"/>
  <c r="R823" i="5"/>
  <c r="S823" i="5" s="1"/>
  <c r="R884" i="5"/>
  <c r="S884" i="5" s="1"/>
  <c r="R186" i="4"/>
  <c r="S186" i="4" s="1"/>
  <c r="R699" i="4"/>
  <c r="S699" i="4" s="1"/>
  <c r="R645" i="4"/>
  <c r="S645" i="4" s="1"/>
  <c r="R861" i="4"/>
  <c r="S861" i="4" s="1"/>
  <c r="R205" i="4"/>
  <c r="S205" i="4" s="1"/>
  <c r="R238" i="1"/>
  <c r="S238" i="1" s="1"/>
  <c r="R485" i="5"/>
  <c r="S485" i="5" s="1"/>
  <c r="R294" i="5"/>
  <c r="S294" i="5" s="1"/>
  <c r="R81" i="5"/>
  <c r="S81" i="5" s="1"/>
  <c r="R210" i="5"/>
  <c r="S210" i="5" s="1"/>
  <c r="R922" i="5"/>
  <c r="S922" i="5" s="1"/>
  <c r="R901" i="5"/>
  <c r="S901" i="5" s="1"/>
  <c r="R306" i="5"/>
  <c r="S306" i="5" s="1"/>
  <c r="R11" i="5"/>
  <c r="S11" i="5" s="1"/>
  <c r="R267" i="5"/>
  <c r="S267" i="5" s="1"/>
  <c r="R395" i="5"/>
  <c r="S395" i="5" s="1"/>
  <c r="R66" i="5"/>
  <c r="S66" i="5" s="1"/>
  <c r="R130" i="5"/>
  <c r="S130" i="5" s="1"/>
  <c r="R186" i="5"/>
  <c r="S186" i="5" s="1"/>
  <c r="R250" i="5"/>
  <c r="S250" i="5" s="1"/>
  <c r="R314" i="5"/>
  <c r="S314" i="5" s="1"/>
  <c r="R386" i="5"/>
  <c r="S386" i="5" s="1"/>
  <c r="R450" i="5"/>
  <c r="S450" i="5" s="1"/>
  <c r="R514" i="5"/>
  <c r="S514" i="5" s="1"/>
  <c r="R770" i="5"/>
  <c r="S770" i="5" s="1"/>
  <c r="R834" i="5"/>
  <c r="S834" i="5" s="1"/>
  <c r="R317" i="5"/>
  <c r="S317" i="5" s="1"/>
  <c r="R661" i="5"/>
  <c r="S661" i="5" s="1"/>
  <c r="R829" i="5"/>
  <c r="S829" i="5" s="1"/>
  <c r="R581" i="5"/>
  <c r="S581" i="5" s="1"/>
  <c r="R773" i="5"/>
  <c r="S773" i="5" s="1"/>
  <c r="R27" i="5"/>
  <c r="S27" i="5" s="1"/>
  <c r="R155" i="5"/>
  <c r="S155" i="5" s="1"/>
  <c r="R219" i="5"/>
  <c r="S219" i="5" s="1"/>
  <c r="R347" i="5"/>
  <c r="S347" i="5" s="1"/>
  <c r="R411" i="5"/>
  <c r="S411" i="5" s="1"/>
  <c r="R475" i="5"/>
  <c r="S475" i="5" s="1"/>
  <c r="R539" i="5"/>
  <c r="S539" i="5" s="1"/>
  <c r="R603" i="5"/>
  <c r="S603" i="5" s="1"/>
  <c r="R667" i="5"/>
  <c r="S667" i="5" s="1"/>
  <c r="R861" i="5"/>
  <c r="S861" i="5" s="1"/>
  <c r="R629" i="5"/>
  <c r="S629" i="5" s="1"/>
  <c r="R821" i="5"/>
  <c r="S821" i="5" s="1"/>
  <c r="R154" i="5"/>
  <c r="S154" i="5" s="1"/>
  <c r="R580" i="5"/>
  <c r="S580" i="5" s="1"/>
  <c r="R644" i="5"/>
  <c r="S644" i="5" s="1"/>
  <c r="R708" i="5"/>
  <c r="S708" i="5" s="1"/>
  <c r="R836" i="5"/>
  <c r="S836" i="5" s="1"/>
  <c r="R900" i="5"/>
  <c r="S900" i="5" s="1"/>
  <c r="R477" i="5"/>
  <c r="S477" i="5" s="1"/>
  <c r="R653" i="5"/>
  <c r="S653" i="5" s="1"/>
  <c r="R845" i="5"/>
  <c r="S845" i="5" s="1"/>
  <c r="R234" i="5"/>
  <c r="S234" i="5" s="1"/>
  <c r="R370" i="5"/>
  <c r="S370" i="5" s="1"/>
  <c r="R434" i="5"/>
  <c r="S434" i="5" s="1"/>
  <c r="R498" i="5"/>
  <c r="S498" i="5" s="1"/>
  <c r="R562" i="5"/>
  <c r="S562" i="5" s="1"/>
  <c r="R754" i="5"/>
  <c r="S754" i="5" s="1"/>
  <c r="R818" i="5"/>
  <c r="S818" i="5" s="1"/>
  <c r="R596" i="5"/>
  <c r="S596" i="5" s="1"/>
  <c r="R916" i="5"/>
  <c r="S916" i="5" s="1"/>
  <c r="R437" i="4"/>
  <c r="S437" i="4" s="1"/>
  <c r="R149" i="4"/>
  <c r="S149" i="4" s="1"/>
  <c r="R37" i="4"/>
  <c r="S37" i="4" s="1"/>
  <c r="R75" i="4"/>
  <c r="S75" i="4" s="1"/>
  <c r="R125" i="4"/>
  <c r="S125" i="4" s="1"/>
  <c r="R109" i="4"/>
  <c r="S109" i="4" s="1"/>
  <c r="R213" i="4"/>
  <c r="S213" i="4" s="1"/>
  <c r="R767" i="4"/>
  <c r="S767" i="4" s="1"/>
  <c r="R741" i="4"/>
  <c r="S741" i="4" s="1"/>
  <c r="R19" i="4"/>
  <c r="S19" i="4" s="1"/>
  <c r="R427" i="4"/>
  <c r="S427" i="4" s="1"/>
  <c r="R340" i="5"/>
  <c r="S340" i="5" s="1"/>
  <c r="R404" i="5"/>
  <c r="S404" i="5" s="1"/>
  <c r="R468" i="5"/>
  <c r="S468" i="5" s="1"/>
  <c r="R660" i="5"/>
  <c r="S660" i="5" s="1"/>
  <c r="R724" i="5"/>
  <c r="S724" i="5" s="1"/>
  <c r="R788" i="5"/>
  <c r="S788" i="5" s="1"/>
  <c r="R852" i="5"/>
  <c r="S852" i="5" s="1"/>
  <c r="R114" i="5"/>
  <c r="S114" i="5" s="1"/>
  <c r="R170" i="5"/>
  <c r="S170" i="5" s="1"/>
  <c r="R298" i="5"/>
  <c r="S298" i="5" s="1"/>
  <c r="R331" i="5"/>
  <c r="S331" i="5" s="1"/>
  <c r="R587" i="5"/>
  <c r="S587" i="5" s="1"/>
  <c r="R651" i="5"/>
  <c r="S651" i="5" s="1"/>
  <c r="R843" i="5"/>
  <c r="S843" i="5" s="1"/>
  <c r="R91" i="5"/>
  <c r="S91" i="5" s="1"/>
  <c r="R532" i="5"/>
  <c r="S532" i="5" s="1"/>
  <c r="R139" i="5"/>
  <c r="S139" i="5" s="1"/>
  <c r="R731" i="5"/>
  <c r="S731" i="5" s="1"/>
  <c r="R795" i="5"/>
  <c r="S795" i="5" s="1"/>
  <c r="R859" i="5"/>
  <c r="S859" i="5" s="1"/>
  <c r="R626" i="5"/>
  <c r="S626" i="5" s="1"/>
  <c r="R690" i="5"/>
  <c r="S690" i="5" s="1"/>
  <c r="R54" i="5"/>
  <c r="S54" i="5" s="1"/>
  <c r="R898" i="5"/>
  <c r="S898" i="5" s="1"/>
  <c r="R57" i="5"/>
  <c r="S57" i="5" s="1"/>
  <c r="R341" i="5"/>
  <c r="S341" i="5" s="1"/>
  <c r="R669" i="5"/>
  <c r="S669" i="5" s="1"/>
  <c r="R885" i="5"/>
  <c r="S885" i="5" s="1"/>
  <c r="R178" i="5"/>
  <c r="S178" i="5" s="1"/>
  <c r="R378" i="5"/>
  <c r="S378" i="5" s="1"/>
  <c r="R442" i="5"/>
  <c r="S442" i="5" s="1"/>
  <c r="R634" i="5"/>
  <c r="S634" i="5" s="1"/>
  <c r="R826" i="5"/>
  <c r="S826" i="5" s="1"/>
  <c r="R621" i="5"/>
  <c r="S621" i="5" s="1"/>
  <c r="R869" i="5"/>
  <c r="S869" i="5" s="1"/>
  <c r="R211" i="5"/>
  <c r="S211" i="5" s="1"/>
  <c r="R275" i="5"/>
  <c r="S275" i="5" s="1"/>
  <c r="R595" i="5"/>
  <c r="S595" i="5" s="1"/>
  <c r="R659" i="5"/>
  <c r="S659" i="5" s="1"/>
  <c r="R723" i="5"/>
  <c r="S723" i="5" s="1"/>
  <c r="R787" i="5"/>
  <c r="S787" i="5" s="1"/>
  <c r="R524" i="5"/>
  <c r="S524" i="5" s="1"/>
  <c r="R844" i="5"/>
  <c r="S844" i="5" s="1"/>
  <c r="R605" i="5"/>
  <c r="S605" i="5" s="1"/>
  <c r="R797" i="5"/>
  <c r="S797" i="5" s="1"/>
  <c r="R365" i="5"/>
  <c r="S365" i="5" s="1"/>
  <c r="R578" i="5"/>
  <c r="S578" i="5" s="1"/>
  <c r="R642" i="5"/>
  <c r="S642" i="5" s="1"/>
  <c r="R706" i="5"/>
  <c r="S706" i="5" s="1"/>
  <c r="R725" i="5"/>
  <c r="S725" i="5" s="1"/>
  <c r="R74" i="5"/>
  <c r="S74" i="5" s="1"/>
  <c r="R138" i="5"/>
  <c r="S138" i="5" s="1"/>
  <c r="R194" i="5"/>
  <c r="S194" i="5" s="1"/>
  <c r="R258" i="5"/>
  <c r="S258" i="5" s="1"/>
  <c r="R322" i="5"/>
  <c r="S322" i="5" s="1"/>
  <c r="R394" i="5"/>
  <c r="S394" i="5" s="1"/>
  <c r="R458" i="5"/>
  <c r="S458" i="5" s="1"/>
  <c r="R522" i="5"/>
  <c r="S522" i="5" s="1"/>
  <c r="R586" i="5"/>
  <c r="S586" i="5" s="1"/>
  <c r="R842" i="5"/>
  <c r="S842" i="5" s="1"/>
  <c r="R349" i="5"/>
  <c r="S349" i="5" s="1"/>
  <c r="R685" i="5"/>
  <c r="S685" i="5" s="1"/>
  <c r="R917" i="5"/>
  <c r="S917" i="5" s="1"/>
  <c r="R163" i="5"/>
  <c r="S163" i="5" s="1"/>
  <c r="R355" i="5"/>
  <c r="S355" i="5" s="1"/>
  <c r="R419" i="5"/>
  <c r="S419" i="5" s="1"/>
  <c r="R547" i="5"/>
  <c r="S547" i="5" s="1"/>
  <c r="R675" i="5"/>
  <c r="S675" i="5" s="1"/>
  <c r="R739" i="5"/>
  <c r="S739" i="5" s="1"/>
  <c r="R803" i="5"/>
  <c r="S803" i="5" s="1"/>
  <c r="R877" i="5"/>
  <c r="S877" i="5" s="1"/>
  <c r="R284" i="5"/>
  <c r="S284" i="5" s="1"/>
  <c r="R604" i="5"/>
  <c r="S604" i="5" s="1"/>
  <c r="R668" i="5"/>
  <c r="S668" i="5" s="1"/>
  <c r="R860" i="5"/>
  <c r="S860" i="5" s="1"/>
  <c r="R853" i="5"/>
  <c r="S853" i="5" s="1"/>
  <c r="R46" i="5"/>
  <c r="S46" i="5" s="1"/>
  <c r="R309" i="5"/>
  <c r="S309" i="5" s="1"/>
  <c r="R749" i="5"/>
  <c r="S749" i="5" s="1"/>
  <c r="R82" i="5"/>
  <c r="S82" i="5" s="1"/>
  <c r="R146" i="5"/>
  <c r="S146" i="5" s="1"/>
  <c r="R202" i="5"/>
  <c r="S202" i="5" s="1"/>
  <c r="R266" i="5"/>
  <c r="S266" i="5" s="1"/>
  <c r="R402" i="5"/>
  <c r="S402" i="5" s="1"/>
  <c r="R594" i="5"/>
  <c r="S594" i="5" s="1"/>
  <c r="R658" i="5"/>
  <c r="S658" i="5" s="1"/>
  <c r="R941" i="5"/>
  <c r="S941" i="5" s="1"/>
  <c r="R299" i="5"/>
  <c r="S299" i="5" s="1"/>
  <c r="R363" i="5"/>
  <c r="S363" i="5" s="1"/>
  <c r="R555" i="5"/>
  <c r="S555" i="5" s="1"/>
  <c r="R619" i="5"/>
  <c r="S619" i="5" s="1"/>
  <c r="R683" i="5"/>
  <c r="S683" i="5" s="1"/>
  <c r="R811" i="5"/>
  <c r="S811" i="5" s="1"/>
  <c r="R875" i="5"/>
  <c r="S875" i="5" s="1"/>
  <c r="R909" i="5"/>
  <c r="S909" i="5" s="1"/>
  <c r="R36" i="5"/>
  <c r="S36" i="5" s="1"/>
  <c r="R292" i="5"/>
  <c r="S292" i="5" s="1"/>
  <c r="R612" i="5"/>
  <c r="S612" i="5" s="1"/>
  <c r="R676" i="5"/>
  <c r="S676" i="5" s="1"/>
  <c r="R868" i="5"/>
  <c r="S868" i="5" s="1"/>
  <c r="R932" i="5"/>
  <c r="S932" i="5" s="1"/>
  <c r="R101" i="5"/>
  <c r="S101" i="5" s="1"/>
  <c r="R893" i="5"/>
  <c r="S893" i="5" s="1"/>
  <c r="R283" i="5"/>
  <c r="S283" i="5" s="1"/>
  <c r="R701" i="5"/>
  <c r="S701" i="5" s="1"/>
  <c r="R938" i="5"/>
  <c r="S938" i="5" s="1"/>
  <c r="R573" i="5"/>
  <c r="S573" i="5" s="1"/>
  <c r="R757" i="5"/>
  <c r="S757" i="5" s="1"/>
  <c r="R410" i="5"/>
  <c r="S410" i="5" s="1"/>
  <c r="R538" i="5"/>
  <c r="S538" i="5" s="1"/>
  <c r="R602" i="5"/>
  <c r="S602" i="5" s="1"/>
  <c r="R666" i="5"/>
  <c r="S666" i="5" s="1"/>
  <c r="R733" i="5"/>
  <c r="S733" i="5" s="1"/>
  <c r="R51" i="5"/>
  <c r="S51" i="5" s="1"/>
  <c r="R179" i="5"/>
  <c r="S179" i="5" s="1"/>
  <c r="R243" i="5"/>
  <c r="S243" i="5" s="1"/>
  <c r="R435" i="5"/>
  <c r="S435" i="5" s="1"/>
  <c r="R563" i="5"/>
  <c r="S563" i="5" s="1"/>
  <c r="R691" i="5"/>
  <c r="S691" i="5" s="1"/>
  <c r="R755" i="5"/>
  <c r="S755" i="5" s="1"/>
  <c r="R819" i="5"/>
  <c r="S819" i="5" s="1"/>
  <c r="R949" i="5"/>
  <c r="S949" i="5" s="1"/>
  <c r="R300" i="5"/>
  <c r="S300" i="5" s="1"/>
  <c r="R492" i="5"/>
  <c r="S492" i="5" s="1"/>
  <c r="R620" i="5"/>
  <c r="S620" i="5" s="1"/>
  <c r="R876" i="5"/>
  <c r="S876" i="5" s="1"/>
  <c r="R940" i="5"/>
  <c r="S940" i="5" s="1"/>
  <c r="R373" i="5"/>
  <c r="S373" i="5" s="1"/>
  <c r="R509" i="5"/>
  <c r="S509" i="5" s="1"/>
  <c r="R693" i="5"/>
  <c r="S693" i="5" s="1"/>
  <c r="R324" i="5"/>
  <c r="S324" i="5" s="1"/>
  <c r="R388" i="5"/>
  <c r="S388" i="5" s="1"/>
  <c r="R452" i="5"/>
  <c r="S452" i="5" s="1"/>
  <c r="R516" i="5"/>
  <c r="S516" i="5" s="1"/>
  <c r="R772" i="5"/>
  <c r="S772" i="5" s="1"/>
  <c r="R325" i="5"/>
  <c r="S325" i="5" s="1"/>
  <c r="R453" i="5"/>
  <c r="S453" i="5" s="1"/>
  <c r="R517" i="5"/>
  <c r="S517" i="5" s="1"/>
  <c r="R75" i="5"/>
  <c r="S75" i="5" s="1"/>
  <c r="R15" i="5"/>
  <c r="S15" i="5" s="1"/>
  <c r="R954" i="5"/>
  <c r="S954" i="5" s="1"/>
  <c r="R597" i="5"/>
  <c r="S597" i="5" s="1"/>
  <c r="R789" i="5"/>
  <c r="S789" i="5" s="1"/>
  <c r="R98" i="5"/>
  <c r="S98" i="5" s="1"/>
  <c r="R218" i="5"/>
  <c r="S218" i="5" s="1"/>
  <c r="R282" i="5"/>
  <c r="S282" i="5" s="1"/>
  <c r="R354" i="5"/>
  <c r="S354" i="5" s="1"/>
  <c r="R418" i="5"/>
  <c r="S418" i="5" s="1"/>
  <c r="R482" i="5"/>
  <c r="S482" i="5" s="1"/>
  <c r="R546" i="5"/>
  <c r="S546" i="5" s="1"/>
  <c r="R738" i="5"/>
  <c r="S738" i="5" s="1"/>
  <c r="R802" i="5"/>
  <c r="S802" i="5" s="1"/>
  <c r="R765" i="5"/>
  <c r="S765" i="5" s="1"/>
  <c r="R59" i="5"/>
  <c r="S59" i="5" s="1"/>
  <c r="R187" i="5"/>
  <c r="S187" i="5" s="1"/>
  <c r="R315" i="5"/>
  <c r="S315" i="5" s="1"/>
  <c r="R507" i="5"/>
  <c r="S507" i="5" s="1"/>
  <c r="R571" i="5"/>
  <c r="S571" i="5" s="1"/>
  <c r="R635" i="5"/>
  <c r="S635" i="5" s="1"/>
  <c r="R564" i="5"/>
  <c r="S564" i="5" s="1"/>
  <c r="R628" i="5"/>
  <c r="S628" i="5" s="1"/>
  <c r="R692" i="5"/>
  <c r="S692" i="5" s="1"/>
  <c r="R948" i="5"/>
  <c r="S948" i="5" s="1"/>
  <c r="R589" i="5"/>
  <c r="S589" i="5" s="1"/>
  <c r="R781" i="5"/>
  <c r="S781" i="5" s="1"/>
  <c r="R882" i="5"/>
  <c r="S882" i="5" s="1"/>
  <c r="R49" i="5"/>
  <c r="S49" i="5" s="1"/>
  <c r="R338" i="5"/>
  <c r="S338" i="5" s="1"/>
  <c r="R637" i="5"/>
  <c r="S637" i="5" s="1"/>
  <c r="R813" i="5"/>
  <c r="S813" i="5" s="1"/>
  <c r="R106" i="5"/>
  <c r="S106" i="5" s="1"/>
  <c r="R162" i="5"/>
  <c r="S162" i="5" s="1"/>
  <c r="R226" i="5"/>
  <c r="S226" i="5" s="1"/>
  <c r="R290" i="5"/>
  <c r="S290" i="5" s="1"/>
  <c r="R426" i="5"/>
  <c r="S426" i="5" s="1"/>
  <c r="R554" i="5"/>
  <c r="S554" i="5" s="1"/>
  <c r="R810" i="5"/>
  <c r="S810" i="5" s="1"/>
  <c r="R946" i="5"/>
  <c r="S946" i="5" s="1"/>
  <c r="R805" i="5"/>
  <c r="S805" i="5" s="1"/>
  <c r="R3" i="5"/>
  <c r="S3" i="5" s="1"/>
  <c r="R387" i="5"/>
  <c r="S387" i="5" s="1"/>
  <c r="R451" i="5"/>
  <c r="S451" i="5" s="1"/>
  <c r="R643" i="5"/>
  <c r="S643" i="5" s="1"/>
  <c r="R707" i="5"/>
  <c r="S707" i="5" s="1"/>
  <c r="R771" i="5"/>
  <c r="S771" i="5" s="1"/>
  <c r="R835" i="5"/>
  <c r="S835" i="5" s="1"/>
  <c r="R636" i="5"/>
  <c r="S636" i="5" s="1"/>
  <c r="R700" i="5"/>
  <c r="S700" i="5" s="1"/>
  <c r="R764" i="5"/>
  <c r="S764" i="5" s="1"/>
  <c r="R828" i="5"/>
  <c r="S828" i="5" s="1"/>
  <c r="R892" i="5"/>
  <c r="S892" i="5" s="1"/>
  <c r="R741" i="5"/>
  <c r="S741" i="5" s="1"/>
  <c r="R355" i="4"/>
  <c r="S355" i="4" s="1"/>
  <c r="R992" i="4"/>
  <c r="S992" i="4" s="1"/>
  <c r="R853" i="4"/>
  <c r="S853" i="4" s="1"/>
  <c r="R235" i="4"/>
  <c r="S235" i="4" s="1"/>
  <c r="R341" i="4"/>
  <c r="S341" i="4" s="1"/>
  <c r="R74" i="4"/>
  <c r="S74" i="4" s="1"/>
  <c r="R731" i="4"/>
  <c r="S731" i="4" s="1"/>
  <c r="R1045" i="4"/>
  <c r="S1045" i="4" s="1"/>
  <c r="R841" i="4"/>
  <c r="S841" i="4" s="1"/>
  <c r="R221" i="4"/>
  <c r="S221" i="4" s="1"/>
  <c r="R146" i="4"/>
  <c r="S146" i="4" s="1"/>
  <c r="R368" i="4"/>
  <c r="S368" i="4" s="1"/>
  <c r="R21" i="4"/>
  <c r="S21" i="4" s="1"/>
  <c r="R533" i="4"/>
  <c r="S533" i="4" s="1"/>
  <c r="R460" i="4"/>
  <c r="S460" i="4" s="1"/>
  <c r="R148" i="4"/>
  <c r="S148" i="4" s="1"/>
  <c r="R629" i="4"/>
  <c r="S629" i="4" s="1"/>
  <c r="R9" i="4"/>
  <c r="S9" i="4" s="1"/>
  <c r="R267" i="4"/>
  <c r="S267" i="4" s="1"/>
  <c r="R709" i="4"/>
  <c r="S709" i="4" s="1"/>
  <c r="R179" i="4"/>
  <c r="S179" i="4" s="1"/>
  <c r="R851" i="4"/>
  <c r="S851" i="4" s="1"/>
  <c r="R405" i="4"/>
  <c r="S405" i="4" s="1"/>
  <c r="R621" i="4"/>
  <c r="S621" i="4" s="1"/>
  <c r="R258" i="4"/>
  <c r="S258" i="4" s="1"/>
  <c r="R265" i="4"/>
  <c r="S265" i="4" s="1"/>
  <c r="R7" i="1"/>
  <c r="S7" i="1" s="1"/>
  <c r="R71" i="1"/>
  <c r="S71" i="1" s="1"/>
  <c r="R135" i="1"/>
  <c r="S135" i="1" s="1"/>
  <c r="R199" i="1"/>
  <c r="S199" i="1" s="1"/>
  <c r="R263" i="1"/>
  <c r="S263" i="1" s="1"/>
  <c r="R253" i="1"/>
  <c r="S253" i="1" s="1"/>
  <c r="R317" i="1"/>
  <c r="S317" i="1" s="1"/>
  <c r="R381" i="1"/>
  <c r="S381" i="1" s="1"/>
  <c r="R445" i="1"/>
  <c r="S445" i="1" s="1"/>
  <c r="R509" i="1"/>
  <c r="S509" i="1" s="1"/>
  <c r="R573" i="1"/>
  <c r="S573" i="1" s="1"/>
  <c r="R637" i="1"/>
  <c r="S637" i="1" s="1"/>
  <c r="R701" i="1"/>
  <c r="S701" i="1" s="1"/>
  <c r="R765" i="1"/>
  <c r="S765" i="1" s="1"/>
  <c r="R829" i="1"/>
  <c r="S829" i="1" s="1"/>
  <c r="R823" i="1"/>
  <c r="S823" i="1" s="1"/>
  <c r="R179" i="1"/>
  <c r="S179" i="1" s="1"/>
  <c r="R56" i="1"/>
  <c r="S56" i="1" s="1"/>
  <c r="R120" i="1"/>
  <c r="S120" i="1" s="1"/>
  <c r="R64" i="1"/>
  <c r="S64" i="1" s="1"/>
  <c r="R128" i="1"/>
  <c r="S128" i="1" s="1"/>
  <c r="R176" i="1"/>
  <c r="S176" i="1" s="1"/>
  <c r="R240" i="1"/>
  <c r="S240" i="1" s="1"/>
  <c r="R304" i="1"/>
  <c r="S304" i="1" s="1"/>
  <c r="R368" i="1"/>
  <c r="S368" i="1" s="1"/>
  <c r="R432" i="1"/>
  <c r="S432" i="1" s="1"/>
  <c r="R496" i="1"/>
  <c r="S496" i="1" s="1"/>
  <c r="R560" i="1"/>
  <c r="S560" i="1" s="1"/>
  <c r="R624" i="1"/>
  <c r="S624" i="1" s="1"/>
  <c r="R688" i="1"/>
  <c r="S688" i="1" s="1"/>
  <c r="R752" i="1"/>
  <c r="S752" i="1" s="1"/>
  <c r="R816" i="1"/>
  <c r="S816" i="1" s="1"/>
  <c r="R125" i="1"/>
  <c r="S125" i="1" s="1"/>
  <c r="R189" i="1"/>
  <c r="S189" i="1" s="1"/>
  <c r="R285" i="1"/>
  <c r="S285" i="1" s="1"/>
  <c r="R349" i="1"/>
  <c r="S349" i="1" s="1"/>
  <c r="R413" i="1"/>
  <c r="S413" i="1" s="1"/>
  <c r="R477" i="1"/>
  <c r="S477" i="1" s="1"/>
  <c r="R541" i="1"/>
  <c r="S541" i="1" s="1"/>
  <c r="R605" i="1"/>
  <c r="S605" i="1" s="1"/>
  <c r="R669" i="1"/>
  <c r="S669" i="1" s="1"/>
  <c r="R733" i="1"/>
  <c r="S733" i="1" s="1"/>
  <c r="R797" i="1"/>
  <c r="S797" i="1" s="1"/>
  <c r="R861" i="1"/>
  <c r="S861" i="1" s="1"/>
  <c r="R8" i="1"/>
  <c r="S8" i="1" s="1"/>
  <c r="R184" i="1"/>
  <c r="S184" i="1" s="1"/>
  <c r="R248" i="1"/>
  <c r="S248" i="1" s="1"/>
  <c r="R312" i="1"/>
  <c r="S312" i="1" s="1"/>
  <c r="R376" i="1"/>
  <c r="S376" i="1" s="1"/>
  <c r="R440" i="1"/>
  <c r="S440" i="1" s="1"/>
  <c r="R43" i="1"/>
  <c r="S43" i="1" s="1"/>
  <c r="R131" i="1"/>
  <c r="S131" i="1" s="1"/>
  <c r="R211" i="1"/>
  <c r="S211" i="1" s="1"/>
  <c r="R301" i="1"/>
  <c r="S301" i="1" s="1"/>
  <c r="R365" i="1"/>
  <c r="S365" i="1" s="1"/>
  <c r="R429" i="1"/>
  <c r="S429" i="1" s="1"/>
  <c r="R493" i="1"/>
  <c r="S493" i="1" s="1"/>
  <c r="R557" i="1"/>
  <c r="S557" i="1" s="1"/>
  <c r="R621" i="1"/>
  <c r="S621" i="1" s="1"/>
  <c r="R685" i="1"/>
  <c r="S685" i="1" s="1"/>
  <c r="R749" i="1"/>
  <c r="S749" i="1" s="1"/>
  <c r="R813" i="1"/>
  <c r="S813" i="1" s="1"/>
  <c r="R20" i="1"/>
  <c r="S20" i="1" s="1"/>
  <c r="R148" i="1"/>
  <c r="S148" i="1" s="1"/>
  <c r="R85" i="1"/>
  <c r="S85" i="1" s="1"/>
  <c r="R213" i="1"/>
  <c r="S213" i="1" s="1"/>
  <c r="R602" i="1"/>
  <c r="S602" i="1" s="1"/>
  <c r="R666" i="1"/>
  <c r="S666" i="1" s="1"/>
  <c r="R730" i="1"/>
  <c r="S730" i="1" s="1"/>
  <c r="R449" i="1"/>
  <c r="S449" i="1" s="1"/>
  <c r="R27" i="1"/>
  <c r="S27" i="1" s="1"/>
  <c r="R323" i="1"/>
  <c r="S323" i="1" s="1"/>
  <c r="R387" i="1"/>
  <c r="S387" i="1" s="1"/>
  <c r="R451" i="1"/>
  <c r="S451" i="1" s="1"/>
  <c r="R515" i="1"/>
  <c r="S515" i="1" s="1"/>
  <c r="R579" i="1"/>
  <c r="S579" i="1" s="1"/>
  <c r="R643" i="1"/>
  <c r="S643" i="1" s="1"/>
  <c r="R707" i="1"/>
  <c r="S707" i="1" s="1"/>
  <c r="R771" i="1"/>
  <c r="S771" i="1" s="1"/>
  <c r="R835" i="1"/>
  <c r="S835" i="1" s="1"/>
  <c r="R542" i="1"/>
  <c r="S542" i="1" s="1"/>
  <c r="R6" i="1"/>
  <c r="S6" i="1" s="1"/>
  <c r="R75" i="1"/>
  <c r="S75" i="1" s="1"/>
  <c r="R28" i="1"/>
  <c r="S28" i="1" s="1"/>
  <c r="R92" i="1"/>
  <c r="S92" i="1" s="1"/>
  <c r="R156" i="1"/>
  <c r="S156" i="1" s="1"/>
  <c r="R93" i="1"/>
  <c r="S93" i="1" s="1"/>
  <c r="R157" i="1"/>
  <c r="S157" i="1" s="1"/>
  <c r="R221" i="1"/>
  <c r="S221" i="1" s="1"/>
  <c r="R377" i="1"/>
  <c r="S377" i="1" s="1"/>
  <c r="R610" i="1"/>
  <c r="S610" i="1" s="1"/>
  <c r="R674" i="1"/>
  <c r="S674" i="1" s="1"/>
  <c r="R58" i="1"/>
  <c r="S58" i="1" s="1"/>
  <c r="R122" i="1"/>
  <c r="S122" i="1" s="1"/>
  <c r="R186" i="1"/>
  <c r="S186" i="1" s="1"/>
  <c r="R250" i="1"/>
  <c r="S250" i="1" s="1"/>
  <c r="R314" i="1"/>
  <c r="S314" i="1" s="1"/>
  <c r="R378" i="1"/>
  <c r="S378" i="1" s="1"/>
  <c r="R442" i="1"/>
  <c r="S442" i="1" s="1"/>
  <c r="R506" i="1"/>
  <c r="S506" i="1" s="1"/>
  <c r="R570" i="1"/>
  <c r="S570" i="1" s="1"/>
  <c r="R219" i="1"/>
  <c r="S219" i="1" s="1"/>
  <c r="R84" i="1"/>
  <c r="S84" i="1" s="1"/>
  <c r="R149" i="1"/>
  <c r="S149" i="1" s="1"/>
  <c r="R313" i="1"/>
  <c r="S313" i="1" s="1"/>
  <c r="R858" i="1"/>
  <c r="S858" i="1" s="1"/>
  <c r="R3" i="1"/>
  <c r="S3" i="1" s="1"/>
  <c r="R83" i="1"/>
  <c r="S83" i="1" s="1"/>
  <c r="R235" i="1"/>
  <c r="S235" i="1" s="1"/>
  <c r="R36" i="1"/>
  <c r="S36" i="1" s="1"/>
  <c r="R100" i="1"/>
  <c r="S100" i="1" s="1"/>
  <c r="R164" i="1"/>
  <c r="S164" i="1" s="1"/>
  <c r="R101" i="1"/>
  <c r="S101" i="1" s="1"/>
  <c r="R165" i="1"/>
  <c r="S165" i="1" s="1"/>
  <c r="R229" i="1"/>
  <c r="S229" i="1" s="1"/>
  <c r="R505" i="1"/>
  <c r="S505" i="1" s="1"/>
  <c r="R393" i="1"/>
  <c r="S393" i="1" s="1"/>
  <c r="R204" i="1"/>
  <c r="S204" i="1" s="1"/>
  <c r="R268" i="1"/>
  <c r="S268" i="1" s="1"/>
  <c r="R332" i="1"/>
  <c r="S332" i="1" s="1"/>
  <c r="R337" i="1"/>
  <c r="S337" i="1" s="1"/>
  <c r="R270" i="1"/>
  <c r="S270" i="1" s="1"/>
  <c r="R217" i="1"/>
  <c r="S217" i="1" s="1"/>
  <c r="R729" i="1"/>
  <c r="S729" i="1" s="1"/>
  <c r="R54" i="1"/>
  <c r="S54" i="1" s="1"/>
  <c r="R118" i="1"/>
  <c r="S118" i="1" s="1"/>
  <c r="R182" i="1"/>
  <c r="S182" i="1" s="1"/>
  <c r="R278" i="1"/>
  <c r="S278" i="1" s="1"/>
  <c r="R289" i="1"/>
  <c r="S289" i="1" s="1"/>
  <c r="R801" i="1"/>
  <c r="S801" i="1" s="1"/>
  <c r="R297" i="1"/>
  <c r="S297" i="1" s="1"/>
  <c r="R809" i="1"/>
  <c r="S809" i="1" s="1"/>
  <c r="R40" i="1"/>
  <c r="S40" i="1" s="1"/>
  <c r="R104" i="1"/>
  <c r="S104" i="1" s="1"/>
  <c r="R497" i="1"/>
  <c r="S497" i="1" s="1"/>
  <c r="R33" i="1"/>
  <c r="S33" i="1" s="1"/>
  <c r="R121" i="1"/>
  <c r="S121" i="1" s="1"/>
  <c r="R152" i="1"/>
  <c r="S152" i="1" s="1"/>
  <c r="R216" i="1"/>
  <c r="S216" i="1" s="1"/>
  <c r="R280" i="1"/>
  <c r="S280" i="1" s="1"/>
  <c r="R344" i="1"/>
  <c r="S344" i="1" s="1"/>
  <c r="R408" i="1"/>
  <c r="S408" i="1" s="1"/>
  <c r="R472" i="1"/>
  <c r="S472" i="1" s="1"/>
  <c r="R536" i="1"/>
  <c r="S536" i="1" s="1"/>
  <c r="R600" i="1"/>
  <c r="S600" i="1" s="1"/>
  <c r="R664" i="1"/>
  <c r="S664" i="1" s="1"/>
  <c r="R728" i="1"/>
  <c r="S728" i="1" s="1"/>
  <c r="R792" i="1"/>
  <c r="S792" i="1" s="1"/>
  <c r="R856" i="1"/>
  <c r="S856" i="1" s="1"/>
  <c r="R838" i="1"/>
  <c r="S838" i="1" s="1"/>
  <c r="R822" i="1"/>
  <c r="S822" i="1" s="1"/>
  <c r="R44" i="1"/>
  <c r="S44" i="1" s="1"/>
  <c r="R794" i="1"/>
  <c r="S794" i="1" s="1"/>
  <c r="R19" i="1"/>
  <c r="S19" i="1" s="1"/>
  <c r="R107" i="1"/>
  <c r="S107" i="1" s="1"/>
  <c r="R52" i="1"/>
  <c r="S52" i="1" s="1"/>
  <c r="R116" i="1"/>
  <c r="S116" i="1" s="1"/>
  <c r="R180" i="1"/>
  <c r="S180" i="1" s="1"/>
  <c r="R53" i="1"/>
  <c r="S53" i="1" s="1"/>
  <c r="R117" i="1"/>
  <c r="S117" i="1" s="1"/>
  <c r="R181" i="1"/>
  <c r="S181" i="1" s="1"/>
  <c r="R633" i="1"/>
  <c r="S633" i="1" s="1"/>
  <c r="R634" i="1"/>
  <c r="S634" i="1" s="1"/>
  <c r="R698" i="1"/>
  <c r="S698" i="1" s="1"/>
  <c r="R762" i="1"/>
  <c r="S762" i="1" s="1"/>
  <c r="R826" i="1"/>
  <c r="S826" i="1" s="1"/>
  <c r="R705" i="1"/>
  <c r="S705" i="1" s="1"/>
  <c r="R291" i="1"/>
  <c r="S291" i="1" s="1"/>
  <c r="R355" i="1"/>
  <c r="S355" i="1" s="1"/>
  <c r="R419" i="1"/>
  <c r="S419" i="1" s="1"/>
  <c r="R483" i="1"/>
  <c r="S483" i="1" s="1"/>
  <c r="R547" i="1"/>
  <c r="S547" i="1" s="1"/>
  <c r="R611" i="1"/>
  <c r="S611" i="1" s="1"/>
  <c r="R675" i="1"/>
  <c r="S675" i="1" s="1"/>
  <c r="R739" i="1"/>
  <c r="S739" i="1" s="1"/>
  <c r="R803" i="1"/>
  <c r="S803" i="1" s="1"/>
  <c r="R830" i="1"/>
  <c r="S830" i="1" s="1"/>
  <c r="R115" i="1"/>
  <c r="S115" i="1" s="1"/>
  <c r="R195" i="1"/>
  <c r="S195" i="1" s="1"/>
  <c r="R259" i="1"/>
  <c r="S259" i="1" s="1"/>
  <c r="R60" i="1"/>
  <c r="S60" i="1" s="1"/>
  <c r="R124" i="1"/>
  <c r="S124" i="1" s="1"/>
  <c r="R188" i="1"/>
  <c r="S188" i="1" s="1"/>
  <c r="R61" i="1"/>
  <c r="S61" i="1" s="1"/>
  <c r="R697" i="1"/>
  <c r="S697" i="1" s="1"/>
  <c r="R585" i="1"/>
  <c r="S585" i="1" s="1"/>
  <c r="R228" i="1"/>
  <c r="S228" i="1" s="1"/>
  <c r="R292" i="1"/>
  <c r="S292" i="1" s="1"/>
  <c r="R356" i="1"/>
  <c r="S356" i="1" s="1"/>
  <c r="R529" i="1"/>
  <c r="S529" i="1" s="1"/>
  <c r="R277" i="1"/>
  <c r="S277" i="1" s="1"/>
  <c r="R341" i="1"/>
  <c r="S341" i="1" s="1"/>
  <c r="R405" i="1"/>
  <c r="S405" i="1" s="1"/>
  <c r="R469" i="1"/>
  <c r="S469" i="1" s="1"/>
  <c r="R196" i="1"/>
  <c r="S196" i="1" s="1"/>
  <c r="R197" i="1"/>
  <c r="S197" i="1" s="1"/>
  <c r="R761" i="1"/>
  <c r="S761" i="1" s="1"/>
  <c r="R334" i="1"/>
  <c r="S334" i="1" s="1"/>
  <c r="R473" i="1"/>
  <c r="S473" i="1" s="1"/>
  <c r="R22" i="1"/>
  <c r="S22" i="1" s="1"/>
  <c r="R86" i="1"/>
  <c r="S86" i="1" s="1"/>
  <c r="R150" i="1"/>
  <c r="S150" i="1" s="1"/>
  <c r="R222" i="1"/>
  <c r="S222" i="1" s="1"/>
  <c r="R342" i="1"/>
  <c r="S342" i="1" s="1"/>
  <c r="R545" i="1"/>
  <c r="S545" i="1" s="1"/>
  <c r="R553" i="1"/>
  <c r="S553" i="1" s="1"/>
  <c r="R72" i="1"/>
  <c r="S72" i="1" s="1"/>
  <c r="R136" i="1"/>
  <c r="S136" i="1" s="1"/>
  <c r="R241" i="1"/>
  <c r="S241" i="1" s="1"/>
  <c r="R753" i="1"/>
  <c r="S753" i="1" s="1"/>
  <c r="R81" i="1"/>
  <c r="S81" i="1" s="1"/>
  <c r="R161" i="1"/>
  <c r="S161" i="1" s="1"/>
  <c r="R21" i="1"/>
  <c r="S21" i="1" s="1"/>
  <c r="R68" i="1"/>
  <c r="S68" i="1" s="1"/>
  <c r="R132" i="1"/>
  <c r="S132" i="1" s="1"/>
  <c r="R69" i="1"/>
  <c r="S69" i="1" s="1"/>
  <c r="R133" i="1"/>
  <c r="S133" i="1" s="1"/>
  <c r="R586" i="1"/>
  <c r="S586" i="1" s="1"/>
  <c r="R650" i="1"/>
  <c r="S650" i="1" s="1"/>
  <c r="R714" i="1"/>
  <c r="S714" i="1" s="1"/>
  <c r="R778" i="1"/>
  <c r="S778" i="1" s="1"/>
  <c r="R842" i="1"/>
  <c r="S842" i="1" s="1"/>
  <c r="R321" i="1"/>
  <c r="S321" i="1" s="1"/>
  <c r="R833" i="1"/>
  <c r="S833" i="1" s="1"/>
  <c r="R649" i="1"/>
  <c r="S649" i="1" s="1"/>
  <c r="R236" i="1"/>
  <c r="S236" i="1" s="1"/>
  <c r="R300" i="1"/>
  <c r="S300" i="1" s="1"/>
  <c r="R364" i="1"/>
  <c r="S364" i="1" s="1"/>
  <c r="R593" i="1"/>
  <c r="S593" i="1" s="1"/>
  <c r="R51" i="1"/>
  <c r="S51" i="1" s="1"/>
  <c r="R139" i="1"/>
  <c r="S139" i="1" s="1"/>
  <c r="R12" i="1"/>
  <c r="S12" i="1" s="1"/>
  <c r="R76" i="1"/>
  <c r="S76" i="1" s="1"/>
  <c r="R140" i="1"/>
  <c r="S140" i="1" s="1"/>
  <c r="R77" i="1"/>
  <c r="S77" i="1" s="1"/>
  <c r="R141" i="1"/>
  <c r="S141" i="1" s="1"/>
  <c r="R205" i="1"/>
  <c r="S205" i="1" s="1"/>
  <c r="R249" i="1"/>
  <c r="S249" i="1" s="1"/>
  <c r="R825" i="1"/>
  <c r="S825" i="1" s="1"/>
  <c r="R594" i="1"/>
  <c r="S594" i="1" s="1"/>
  <c r="R658" i="1"/>
  <c r="S658" i="1" s="1"/>
  <c r="R722" i="1"/>
  <c r="S722" i="1" s="1"/>
  <c r="R786" i="1"/>
  <c r="S786" i="1" s="1"/>
  <c r="R850" i="1"/>
  <c r="S850" i="1" s="1"/>
  <c r="R385" i="1"/>
  <c r="S385" i="1" s="1"/>
  <c r="R315" i="1"/>
  <c r="S315" i="1" s="1"/>
  <c r="R379" i="1"/>
  <c r="S379" i="1" s="1"/>
  <c r="R443" i="1"/>
  <c r="S443" i="1" s="1"/>
  <c r="R507" i="1"/>
  <c r="S507" i="1" s="1"/>
  <c r="R571" i="1"/>
  <c r="S571" i="1" s="1"/>
  <c r="R635" i="1"/>
  <c r="S635" i="1" s="1"/>
  <c r="R699" i="1"/>
  <c r="S699" i="1" s="1"/>
  <c r="R763" i="1"/>
  <c r="S763" i="1" s="1"/>
  <c r="R827" i="1"/>
  <c r="S827" i="1" s="1"/>
  <c r="R91" i="1"/>
  <c r="S91" i="1" s="1"/>
  <c r="R307" i="1"/>
  <c r="S307" i="1" s="1"/>
  <c r="R371" i="1"/>
  <c r="S371" i="1" s="1"/>
  <c r="R435" i="1"/>
  <c r="S435" i="1" s="1"/>
  <c r="R499" i="1"/>
  <c r="S499" i="1" s="1"/>
  <c r="R563" i="1"/>
  <c r="S563" i="1" s="1"/>
  <c r="R627" i="1"/>
  <c r="S627" i="1" s="1"/>
  <c r="R691" i="1"/>
  <c r="S691" i="1" s="1"/>
  <c r="R755" i="1"/>
  <c r="S755" i="1" s="1"/>
  <c r="R819" i="1"/>
  <c r="S819" i="1" s="1"/>
  <c r="R521" i="1"/>
  <c r="S521" i="1" s="1"/>
  <c r="R465" i="1"/>
  <c r="S465" i="1" s="1"/>
  <c r="R269" i="1"/>
  <c r="S269" i="1" s="1"/>
  <c r="R333" i="1"/>
  <c r="S333" i="1" s="1"/>
  <c r="R397" i="1"/>
  <c r="S397" i="1" s="1"/>
  <c r="R461" i="1"/>
  <c r="S461" i="1" s="1"/>
  <c r="R525" i="1"/>
  <c r="S525" i="1" s="1"/>
  <c r="R589" i="1"/>
  <c r="S589" i="1" s="1"/>
  <c r="R653" i="1"/>
  <c r="S653" i="1" s="1"/>
  <c r="R717" i="1"/>
  <c r="S717" i="1" s="1"/>
  <c r="R781" i="1"/>
  <c r="S781" i="1" s="1"/>
  <c r="R845" i="1"/>
  <c r="S845" i="1" s="1"/>
  <c r="R302" i="1"/>
  <c r="S302" i="1" s="1"/>
  <c r="R345" i="1"/>
  <c r="S345" i="1" s="1"/>
  <c r="R857" i="1"/>
  <c r="S857" i="1" s="1"/>
  <c r="R70" i="1"/>
  <c r="S70" i="1" s="1"/>
  <c r="R134" i="1"/>
  <c r="S134" i="1" s="1"/>
  <c r="R198" i="1"/>
  <c r="S198" i="1" s="1"/>
  <c r="R310" i="1"/>
  <c r="S310" i="1" s="1"/>
  <c r="R417" i="1"/>
  <c r="S417" i="1" s="1"/>
  <c r="R425" i="1"/>
  <c r="S425" i="1" s="1"/>
  <c r="R625" i="1"/>
  <c r="S625" i="1" s="1"/>
  <c r="R145" i="1"/>
  <c r="S145" i="1" s="1"/>
  <c r="R168" i="1"/>
  <c r="S168" i="1" s="1"/>
  <c r="R232" i="1"/>
  <c r="S232" i="1" s="1"/>
  <c r="R296" i="1"/>
  <c r="S296" i="1" s="1"/>
  <c r="R646" i="1"/>
  <c r="S646" i="1" s="1"/>
  <c r="R494" i="1"/>
  <c r="S494" i="1" s="1"/>
  <c r="R518" i="1"/>
  <c r="S518" i="1" s="1"/>
  <c r="R412" i="1"/>
  <c r="S412" i="1" s="1"/>
  <c r="R476" i="1"/>
  <c r="S476" i="1" s="1"/>
  <c r="R540" i="1"/>
  <c r="S540" i="1" s="1"/>
  <c r="R604" i="1"/>
  <c r="S604" i="1" s="1"/>
  <c r="R668" i="1"/>
  <c r="S668" i="1" s="1"/>
  <c r="R732" i="1"/>
  <c r="S732" i="1" s="1"/>
  <c r="R796" i="1"/>
  <c r="S796" i="1" s="1"/>
  <c r="R860" i="1"/>
  <c r="S860" i="1" s="1"/>
  <c r="R311" i="1"/>
  <c r="S311" i="1" s="1"/>
  <c r="R375" i="1"/>
  <c r="S375" i="1" s="1"/>
  <c r="R439" i="1"/>
  <c r="S439" i="1" s="1"/>
  <c r="R503" i="1"/>
  <c r="S503" i="1" s="1"/>
  <c r="R567" i="1"/>
  <c r="S567" i="1" s="1"/>
  <c r="R631" i="1"/>
  <c r="S631" i="1" s="1"/>
  <c r="R695" i="1"/>
  <c r="S695" i="1" s="1"/>
  <c r="R759" i="1"/>
  <c r="S759" i="1" s="1"/>
  <c r="R533" i="1"/>
  <c r="S533" i="1" s="1"/>
  <c r="R597" i="1"/>
  <c r="S597" i="1" s="1"/>
  <c r="R661" i="1"/>
  <c r="S661" i="1" s="1"/>
  <c r="R725" i="1"/>
  <c r="S725" i="1" s="1"/>
  <c r="R789" i="1"/>
  <c r="S789" i="1" s="1"/>
  <c r="R853" i="1"/>
  <c r="S853" i="1" s="1"/>
  <c r="R409" i="1"/>
  <c r="S409" i="1" s="1"/>
  <c r="R142" i="1"/>
  <c r="S142" i="1" s="1"/>
  <c r="R214" i="1"/>
  <c r="S214" i="1" s="1"/>
  <c r="R326" i="1"/>
  <c r="S326" i="1" s="1"/>
  <c r="R481" i="1"/>
  <c r="S481" i="1" s="1"/>
  <c r="R489" i="1"/>
  <c r="S489" i="1" s="1"/>
  <c r="R169" i="1"/>
  <c r="S169" i="1" s="1"/>
  <c r="R689" i="1"/>
  <c r="S689" i="1" s="1"/>
  <c r="R65" i="1"/>
  <c r="S65" i="1" s="1"/>
  <c r="R153" i="1"/>
  <c r="S153" i="1" s="1"/>
  <c r="R566" i="1"/>
  <c r="S566" i="1" s="1"/>
  <c r="R790" i="1"/>
  <c r="S790" i="1" s="1"/>
  <c r="R63" i="1"/>
  <c r="S63" i="1" s="1"/>
  <c r="R127" i="1"/>
  <c r="S127" i="1" s="1"/>
  <c r="R191" i="1"/>
  <c r="S191" i="1" s="1"/>
  <c r="R255" i="1"/>
  <c r="S255" i="1" s="1"/>
  <c r="R50" i="1"/>
  <c r="S50" i="1" s="1"/>
  <c r="R114" i="1"/>
  <c r="S114" i="1" s="1"/>
  <c r="R178" i="1"/>
  <c r="S178" i="1" s="1"/>
  <c r="R242" i="1"/>
  <c r="S242" i="1" s="1"/>
  <c r="R306" i="1"/>
  <c r="S306" i="1" s="1"/>
  <c r="R370" i="1"/>
  <c r="S370" i="1" s="1"/>
  <c r="R434" i="1"/>
  <c r="S434" i="1" s="1"/>
  <c r="R498" i="1"/>
  <c r="S498" i="1" s="1"/>
  <c r="R562" i="1"/>
  <c r="S562" i="1" s="1"/>
  <c r="R284" i="1"/>
  <c r="S284" i="1" s="1"/>
  <c r="R738" i="1"/>
  <c r="S738" i="1" s="1"/>
  <c r="R802" i="1"/>
  <c r="S802" i="1" s="1"/>
  <c r="R866" i="1"/>
  <c r="S866" i="1" s="1"/>
  <c r="R123" i="1"/>
  <c r="S123" i="1" s="1"/>
  <c r="R331" i="1"/>
  <c r="S331" i="1" s="1"/>
  <c r="R395" i="1"/>
  <c r="S395" i="1" s="1"/>
  <c r="R459" i="1"/>
  <c r="S459" i="1" s="1"/>
  <c r="R523" i="1"/>
  <c r="S523" i="1" s="1"/>
  <c r="R587" i="1"/>
  <c r="S587" i="1" s="1"/>
  <c r="R651" i="1"/>
  <c r="S651" i="1" s="1"/>
  <c r="R715" i="1"/>
  <c r="S715" i="1" s="1"/>
  <c r="R779" i="1"/>
  <c r="S779" i="1" s="1"/>
  <c r="R843" i="1"/>
  <c r="S843" i="1" s="1"/>
  <c r="R201" i="1"/>
  <c r="S201" i="1" s="1"/>
  <c r="R244" i="1"/>
  <c r="S244" i="1" s="1"/>
  <c r="R308" i="1"/>
  <c r="S308" i="1" s="1"/>
  <c r="R372" i="1"/>
  <c r="S372" i="1" s="1"/>
  <c r="R657" i="1"/>
  <c r="S657" i="1" s="1"/>
  <c r="R293" i="1"/>
  <c r="S293" i="1" s="1"/>
  <c r="R357" i="1"/>
  <c r="S357" i="1" s="1"/>
  <c r="R421" i="1"/>
  <c r="S421" i="1" s="1"/>
  <c r="R485" i="1"/>
  <c r="S485" i="1" s="1"/>
  <c r="R549" i="1"/>
  <c r="S549" i="1" s="1"/>
  <c r="R613" i="1"/>
  <c r="S613" i="1" s="1"/>
  <c r="R677" i="1"/>
  <c r="S677" i="1" s="1"/>
  <c r="R741" i="1"/>
  <c r="S741" i="1" s="1"/>
  <c r="R805" i="1"/>
  <c r="S805" i="1" s="1"/>
  <c r="R206" i="1"/>
  <c r="S206" i="1" s="1"/>
  <c r="R350" i="1"/>
  <c r="S350" i="1" s="1"/>
  <c r="R537" i="1"/>
  <c r="S537" i="1" s="1"/>
  <c r="R30" i="1"/>
  <c r="S30" i="1" s="1"/>
  <c r="R94" i="1"/>
  <c r="S94" i="1" s="1"/>
  <c r="R158" i="1"/>
  <c r="S158" i="1" s="1"/>
  <c r="R609" i="1"/>
  <c r="S609" i="1" s="1"/>
  <c r="R73" i="1"/>
  <c r="S73" i="1" s="1"/>
  <c r="R617" i="1"/>
  <c r="S617" i="1" s="1"/>
  <c r="R16" i="1"/>
  <c r="S16" i="1" s="1"/>
  <c r="R80" i="1"/>
  <c r="S80" i="1" s="1"/>
  <c r="R144" i="1"/>
  <c r="S144" i="1" s="1"/>
  <c r="R817" i="1"/>
  <c r="S817" i="1" s="1"/>
  <c r="R89" i="1"/>
  <c r="S89" i="1" s="1"/>
  <c r="R177" i="1"/>
  <c r="S177" i="1" s="1"/>
  <c r="R192" i="1"/>
  <c r="S192" i="1" s="1"/>
  <c r="R256" i="1"/>
  <c r="S256" i="1" s="1"/>
  <c r="R320" i="1"/>
  <c r="S320" i="1" s="1"/>
  <c r="R384" i="1"/>
  <c r="S384" i="1" s="1"/>
  <c r="R448" i="1"/>
  <c r="S448" i="1" s="1"/>
  <c r="R441" i="1"/>
  <c r="S441" i="1" s="1"/>
  <c r="R348" i="1"/>
  <c r="S348" i="1" s="1"/>
  <c r="R618" i="1"/>
  <c r="S618" i="1" s="1"/>
  <c r="R682" i="1"/>
  <c r="S682" i="1" s="1"/>
  <c r="R746" i="1"/>
  <c r="S746" i="1" s="1"/>
  <c r="R810" i="1"/>
  <c r="S810" i="1" s="1"/>
  <c r="R41" i="1"/>
  <c r="S41" i="1" s="1"/>
  <c r="R577" i="1"/>
  <c r="S577" i="1" s="1"/>
  <c r="R659" i="1"/>
  <c r="S659" i="1" s="1"/>
  <c r="R723" i="1"/>
  <c r="S723" i="1" s="1"/>
  <c r="R787" i="1"/>
  <c r="S787" i="1" s="1"/>
  <c r="R851" i="1"/>
  <c r="S851" i="1" s="1"/>
  <c r="R265" i="1"/>
  <c r="S265" i="1" s="1"/>
  <c r="R777" i="1"/>
  <c r="S777" i="1" s="1"/>
  <c r="R252" i="1"/>
  <c r="S252" i="1" s="1"/>
  <c r="R316" i="1"/>
  <c r="S316" i="1" s="1"/>
  <c r="R209" i="1"/>
  <c r="S209" i="1" s="1"/>
  <c r="R721" i="1"/>
  <c r="S721" i="1" s="1"/>
  <c r="R9" i="1"/>
  <c r="S9" i="1" s="1"/>
  <c r="R601" i="1"/>
  <c r="S601" i="1" s="1"/>
  <c r="S38" i="1"/>
  <c r="R102" i="1"/>
  <c r="S102" i="1" s="1"/>
  <c r="R166" i="1"/>
  <c r="S166" i="1" s="1"/>
  <c r="R246" i="1"/>
  <c r="S246" i="1" s="1"/>
  <c r="R673" i="1"/>
  <c r="S673" i="1" s="1"/>
  <c r="R681" i="1"/>
  <c r="S681" i="1" s="1"/>
  <c r="R24" i="1"/>
  <c r="S24" i="1" s="1"/>
  <c r="R88" i="1"/>
  <c r="S88" i="1" s="1"/>
  <c r="R17" i="1"/>
  <c r="S17" i="1" s="1"/>
  <c r="R97" i="1"/>
  <c r="S97" i="1" s="1"/>
  <c r="R185" i="1"/>
  <c r="S185" i="1" s="1"/>
  <c r="R200" i="1"/>
  <c r="S200" i="1" s="1"/>
  <c r="R264" i="1"/>
  <c r="S264" i="1" s="1"/>
  <c r="R328" i="1"/>
  <c r="S328" i="1" s="1"/>
  <c r="R392" i="1"/>
  <c r="S392" i="1" s="1"/>
  <c r="R456" i="1"/>
  <c r="S456" i="1" s="1"/>
  <c r="R520" i="1"/>
  <c r="S520" i="1" s="1"/>
  <c r="R584" i="1"/>
  <c r="S584" i="1" s="1"/>
  <c r="R648" i="1"/>
  <c r="S648" i="1" s="1"/>
  <c r="R712" i="1"/>
  <c r="S712" i="1" s="1"/>
  <c r="R776" i="1"/>
  <c r="S776" i="1" s="1"/>
  <c r="R840" i="1"/>
  <c r="S840" i="1" s="1"/>
  <c r="R726" i="1"/>
  <c r="S726" i="1" s="1"/>
  <c r="R275" i="1"/>
  <c r="S275" i="1" s="1"/>
  <c r="R531" i="1"/>
  <c r="S531" i="1" s="1"/>
  <c r="R230" i="1"/>
  <c r="S230" i="1" s="1"/>
  <c r="R108" i="1"/>
  <c r="S108" i="1" s="1"/>
  <c r="R172" i="1"/>
  <c r="S172" i="1" s="1"/>
  <c r="R45" i="1"/>
  <c r="S45" i="1" s="1"/>
  <c r="R109" i="1"/>
  <c r="S109" i="1" s="1"/>
  <c r="R569" i="1"/>
  <c r="S569" i="1" s="1"/>
  <c r="R626" i="1"/>
  <c r="S626" i="1" s="1"/>
  <c r="R690" i="1"/>
  <c r="S690" i="1" s="1"/>
  <c r="R754" i="1"/>
  <c r="S754" i="1" s="1"/>
  <c r="R818" i="1"/>
  <c r="S818" i="1" s="1"/>
  <c r="R105" i="1"/>
  <c r="S105" i="1" s="1"/>
  <c r="S641" i="1"/>
  <c r="R59" i="1"/>
  <c r="S59" i="1" s="1"/>
  <c r="R329" i="1"/>
  <c r="S329" i="1" s="1"/>
  <c r="R260" i="1"/>
  <c r="S260" i="1" s="1"/>
  <c r="R324" i="1"/>
  <c r="S324" i="1" s="1"/>
  <c r="R273" i="1"/>
  <c r="S273" i="1" s="1"/>
  <c r="R785" i="1"/>
  <c r="S785" i="1" s="1"/>
  <c r="R245" i="1"/>
  <c r="S245" i="1" s="1"/>
  <c r="R309" i="1"/>
  <c r="S309" i="1" s="1"/>
  <c r="R373" i="1"/>
  <c r="S373" i="1" s="1"/>
  <c r="R437" i="1"/>
  <c r="S437" i="1" s="1"/>
  <c r="R501" i="1"/>
  <c r="S501" i="1" s="1"/>
  <c r="R565" i="1"/>
  <c r="S565" i="1" s="1"/>
  <c r="R629" i="1"/>
  <c r="S629" i="1" s="1"/>
  <c r="R693" i="1"/>
  <c r="S693" i="1" s="1"/>
  <c r="R757" i="1"/>
  <c r="S757" i="1" s="1"/>
  <c r="R821" i="1"/>
  <c r="S821" i="1" s="1"/>
  <c r="R254" i="1"/>
  <c r="S254" i="1" s="1"/>
  <c r="R137" i="1"/>
  <c r="S137" i="1" s="1"/>
  <c r="R665" i="1"/>
  <c r="S665" i="1" s="1"/>
  <c r="R46" i="1"/>
  <c r="S46" i="1" s="1"/>
  <c r="R110" i="1"/>
  <c r="S110" i="1" s="1"/>
  <c r="R174" i="1"/>
  <c r="S174" i="1" s="1"/>
  <c r="R262" i="1"/>
  <c r="S262" i="1" s="1"/>
  <c r="R225" i="1"/>
  <c r="S225" i="1" s="1"/>
  <c r="R737" i="1"/>
  <c r="S737" i="1" s="1"/>
  <c r="R233" i="1"/>
  <c r="S233" i="1" s="1"/>
  <c r="R745" i="1"/>
  <c r="S745" i="1" s="1"/>
  <c r="R32" i="1"/>
  <c r="S32" i="1" s="1"/>
  <c r="R96" i="1"/>
  <c r="S96" i="1" s="1"/>
  <c r="R25" i="1"/>
  <c r="S25" i="1" s="1"/>
  <c r="R193" i="1"/>
  <c r="S193" i="1" s="1"/>
  <c r="R208" i="1"/>
  <c r="S208" i="1" s="1"/>
  <c r="R272" i="1"/>
  <c r="S272" i="1" s="1"/>
  <c r="R486" i="1"/>
  <c r="S486" i="1" s="1"/>
  <c r="R502" i="1"/>
  <c r="S502" i="1" s="1"/>
  <c r="R358" i="1"/>
  <c r="S358" i="1" s="1"/>
  <c r="R283" i="1"/>
  <c r="S283" i="1" s="1"/>
  <c r="R78" i="1"/>
  <c r="S78" i="1" s="1"/>
  <c r="R339" i="1"/>
  <c r="S339" i="1" s="1"/>
  <c r="R595" i="1"/>
  <c r="S595" i="1" s="1"/>
  <c r="R859" i="1"/>
  <c r="S859" i="1" s="1"/>
  <c r="R57" i="1"/>
  <c r="S57" i="1" s="1"/>
  <c r="R14" i="1"/>
  <c r="S14" i="1" s="1"/>
  <c r="R318" i="1"/>
  <c r="S318" i="1" s="1"/>
  <c r="R642" i="1"/>
  <c r="S642" i="1" s="1"/>
  <c r="R706" i="1"/>
  <c r="S706" i="1" s="1"/>
  <c r="R770" i="1"/>
  <c r="S770" i="1" s="1"/>
  <c r="R834" i="1"/>
  <c r="S834" i="1" s="1"/>
  <c r="R257" i="1"/>
  <c r="S257" i="1" s="1"/>
  <c r="R163" i="1"/>
  <c r="S163" i="1" s="1"/>
  <c r="R299" i="1"/>
  <c r="S299" i="1" s="1"/>
  <c r="R363" i="1"/>
  <c r="S363" i="1" s="1"/>
  <c r="R427" i="1"/>
  <c r="S427" i="1" s="1"/>
  <c r="R491" i="1"/>
  <c r="S491" i="1" s="1"/>
  <c r="R555" i="1"/>
  <c r="S555" i="1" s="1"/>
  <c r="R683" i="1"/>
  <c r="S683" i="1" s="1"/>
  <c r="R747" i="1"/>
  <c r="S747" i="1" s="1"/>
  <c r="R811" i="1"/>
  <c r="S811" i="1" s="1"/>
  <c r="R457" i="1"/>
  <c r="S457" i="1" s="1"/>
  <c r="R212" i="1"/>
  <c r="S212" i="1" s="1"/>
  <c r="S276" i="1"/>
  <c r="S340" i="1"/>
  <c r="R401" i="1"/>
  <c r="S401" i="1" s="1"/>
  <c r="R261" i="1"/>
  <c r="S261" i="1" s="1"/>
  <c r="R325" i="1"/>
  <c r="S325" i="1" s="1"/>
  <c r="R389" i="1"/>
  <c r="S389" i="1" s="1"/>
  <c r="R453" i="1"/>
  <c r="S453" i="1" s="1"/>
  <c r="R517" i="1"/>
  <c r="S517" i="1" s="1"/>
  <c r="R581" i="1"/>
  <c r="S581" i="1" s="1"/>
  <c r="R645" i="1"/>
  <c r="S645" i="1" s="1"/>
  <c r="R709" i="1"/>
  <c r="S709" i="1" s="1"/>
  <c r="R773" i="1"/>
  <c r="S773" i="1" s="1"/>
  <c r="R837" i="1"/>
  <c r="S837" i="1" s="1"/>
  <c r="R286" i="1"/>
  <c r="S286" i="1" s="1"/>
  <c r="R281" i="1"/>
  <c r="S281" i="1" s="1"/>
  <c r="R793" i="1"/>
  <c r="S793" i="1" s="1"/>
  <c r="R62" i="1"/>
  <c r="S62" i="1" s="1"/>
  <c r="R126" i="1"/>
  <c r="S126" i="1" s="1"/>
  <c r="R190" i="1"/>
  <c r="S190" i="1" s="1"/>
  <c r="R294" i="1"/>
  <c r="S294" i="1" s="1"/>
  <c r="R353" i="1"/>
  <c r="S353" i="1" s="1"/>
  <c r="R865" i="1"/>
  <c r="S865" i="1" s="1"/>
  <c r="R361" i="1"/>
  <c r="S361" i="1" s="1"/>
  <c r="R48" i="1"/>
  <c r="S48" i="1" s="1"/>
  <c r="R112" i="1"/>
  <c r="S112" i="1" s="1"/>
  <c r="R561" i="1"/>
  <c r="S561" i="1" s="1"/>
  <c r="R129" i="1"/>
  <c r="S129" i="1" s="1"/>
  <c r="R160" i="1"/>
  <c r="S160" i="1" s="1"/>
  <c r="R224" i="1"/>
  <c r="S224" i="1" s="1"/>
  <c r="R288" i="1"/>
  <c r="S288" i="1" s="1"/>
  <c r="R352" i="1"/>
  <c r="S352" i="1" s="1"/>
  <c r="R416" i="1"/>
  <c r="S416" i="1" s="1"/>
  <c r="R480" i="1"/>
  <c r="S480" i="1" s="1"/>
  <c r="R544" i="1"/>
  <c r="S544" i="1" s="1"/>
  <c r="R608" i="1"/>
  <c r="S608" i="1" s="1"/>
  <c r="R672" i="1"/>
  <c r="S672" i="1" s="1"/>
  <c r="R736" i="1"/>
  <c r="S736" i="1" s="1"/>
  <c r="R800" i="1"/>
  <c r="S800" i="1" s="1"/>
  <c r="R864" i="1"/>
  <c r="S864" i="1" s="1"/>
  <c r="R686" i="1"/>
  <c r="S686" i="1" s="1"/>
  <c r="R806" i="1"/>
  <c r="S806" i="1" s="1"/>
  <c r="S590" i="1"/>
  <c r="R603" i="1"/>
  <c r="S603" i="1" s="1"/>
  <c r="R220" i="1"/>
  <c r="S220" i="1" s="1"/>
  <c r="R404" i="1"/>
  <c r="S404" i="1" s="1"/>
  <c r="R468" i="1"/>
  <c r="S468" i="1" s="1"/>
  <c r="R532" i="1"/>
  <c r="S532" i="1" s="1"/>
  <c r="R596" i="1"/>
  <c r="S596" i="1" s="1"/>
  <c r="R660" i="1"/>
  <c r="S660" i="1" s="1"/>
  <c r="R724" i="1"/>
  <c r="S724" i="1" s="1"/>
  <c r="R788" i="1"/>
  <c r="S788" i="1" s="1"/>
  <c r="R852" i="1"/>
  <c r="S852" i="1" s="1"/>
  <c r="R303" i="1"/>
  <c r="S303" i="1" s="1"/>
  <c r="R367" i="1"/>
  <c r="S367" i="1" s="1"/>
  <c r="R431" i="1"/>
  <c r="S431" i="1" s="1"/>
  <c r="R495" i="1"/>
  <c r="S495" i="1" s="1"/>
  <c r="R559" i="1"/>
  <c r="S559" i="1" s="1"/>
  <c r="R49" i="1"/>
  <c r="S49" i="1" s="1"/>
  <c r="R305" i="1"/>
  <c r="S305" i="1" s="1"/>
  <c r="R360" i="1"/>
  <c r="S360" i="1" s="1"/>
  <c r="R424" i="1"/>
  <c r="S424" i="1" s="1"/>
  <c r="R488" i="1"/>
  <c r="S488" i="1" s="1"/>
  <c r="R552" i="1"/>
  <c r="S552" i="1" s="1"/>
  <c r="R616" i="1"/>
  <c r="S616" i="1" s="1"/>
  <c r="R680" i="1"/>
  <c r="S680" i="1" s="1"/>
  <c r="R744" i="1"/>
  <c r="S744" i="1" s="1"/>
  <c r="R808" i="1"/>
  <c r="S808" i="1" s="1"/>
  <c r="S550" i="1"/>
  <c r="R15" i="1"/>
  <c r="S15" i="1" s="1"/>
  <c r="R79" i="1"/>
  <c r="S79" i="1" s="1"/>
  <c r="R143" i="1"/>
  <c r="S143" i="1" s="1"/>
  <c r="R207" i="1"/>
  <c r="S207" i="1" s="1"/>
  <c r="R271" i="1"/>
  <c r="S271" i="1" s="1"/>
  <c r="R66" i="1"/>
  <c r="S66" i="1" s="1"/>
  <c r="R130" i="1"/>
  <c r="S130" i="1" s="1"/>
  <c r="R194" i="1"/>
  <c r="S194" i="1" s="1"/>
  <c r="R258" i="1"/>
  <c r="S258" i="1" s="1"/>
  <c r="R322" i="1"/>
  <c r="S322" i="1" s="1"/>
  <c r="R386" i="1"/>
  <c r="S386" i="1" s="1"/>
  <c r="R450" i="1"/>
  <c r="S450" i="1" s="1"/>
  <c r="R514" i="1"/>
  <c r="S514" i="1" s="1"/>
  <c r="R578" i="1"/>
  <c r="S578" i="1" s="1"/>
  <c r="R420" i="1"/>
  <c r="S420" i="1" s="1"/>
  <c r="R484" i="1"/>
  <c r="S484" i="1" s="1"/>
  <c r="R548" i="1"/>
  <c r="S548" i="1" s="1"/>
  <c r="R612" i="1"/>
  <c r="S612" i="1" s="1"/>
  <c r="R676" i="1"/>
  <c r="S676" i="1" s="1"/>
  <c r="R740" i="1"/>
  <c r="S740" i="1" s="1"/>
  <c r="R804" i="1"/>
  <c r="S804" i="1" s="1"/>
  <c r="R319" i="1"/>
  <c r="S319" i="1" s="1"/>
  <c r="R383" i="1"/>
  <c r="S383" i="1" s="1"/>
  <c r="R447" i="1"/>
  <c r="S447" i="1" s="1"/>
  <c r="R511" i="1"/>
  <c r="S511" i="1" s="1"/>
  <c r="R575" i="1"/>
  <c r="S575" i="1" s="1"/>
  <c r="R639" i="1"/>
  <c r="S639" i="1" s="1"/>
  <c r="R703" i="1"/>
  <c r="S703" i="1" s="1"/>
  <c r="R767" i="1"/>
  <c r="S767" i="1" s="1"/>
  <c r="R831" i="1"/>
  <c r="S831" i="1" s="1"/>
  <c r="R598" i="1"/>
  <c r="S598" i="1" s="1"/>
  <c r="S606" i="1"/>
  <c r="R23" i="1"/>
  <c r="S23" i="1" s="1"/>
  <c r="R87" i="1"/>
  <c r="S87" i="1" s="1"/>
  <c r="R151" i="1"/>
  <c r="S151" i="1" s="1"/>
  <c r="R215" i="1"/>
  <c r="S215" i="1" s="1"/>
  <c r="R10" i="1"/>
  <c r="S10" i="1" s="1"/>
  <c r="R74" i="1"/>
  <c r="S74" i="1" s="1"/>
  <c r="R138" i="1"/>
  <c r="S138" i="1" s="1"/>
  <c r="R202" i="1"/>
  <c r="S202" i="1" s="1"/>
  <c r="R266" i="1"/>
  <c r="S266" i="1" s="1"/>
  <c r="R330" i="1"/>
  <c r="S330" i="1" s="1"/>
  <c r="R394" i="1"/>
  <c r="S394" i="1" s="1"/>
  <c r="R458" i="1"/>
  <c r="S458" i="1" s="1"/>
  <c r="R522" i="1"/>
  <c r="S522" i="1" s="1"/>
  <c r="R428" i="1"/>
  <c r="S428" i="1" s="1"/>
  <c r="R492" i="1"/>
  <c r="S492" i="1" s="1"/>
  <c r="R556" i="1"/>
  <c r="S556" i="1" s="1"/>
  <c r="R620" i="1"/>
  <c r="S620" i="1" s="1"/>
  <c r="R684" i="1"/>
  <c r="S684" i="1" s="1"/>
  <c r="R748" i="1"/>
  <c r="S748" i="1" s="1"/>
  <c r="R812" i="1"/>
  <c r="S812" i="1" s="1"/>
  <c r="R327" i="1"/>
  <c r="S327" i="1" s="1"/>
  <c r="R391" i="1"/>
  <c r="S391" i="1" s="1"/>
  <c r="R455" i="1"/>
  <c r="S455" i="1" s="1"/>
  <c r="R519" i="1"/>
  <c r="S519" i="1" s="1"/>
  <c r="R583" i="1"/>
  <c r="S583" i="1" s="1"/>
  <c r="R647" i="1"/>
  <c r="S647" i="1" s="1"/>
  <c r="R711" i="1"/>
  <c r="S711" i="1" s="1"/>
  <c r="R775" i="1"/>
  <c r="S775" i="1" s="1"/>
  <c r="R839" i="1"/>
  <c r="S839" i="1" s="1"/>
  <c r="R478" i="1"/>
  <c r="S478" i="1" s="1"/>
  <c r="R654" i="1"/>
  <c r="S654" i="1" s="1"/>
  <c r="R504" i="1"/>
  <c r="S504" i="1" s="1"/>
  <c r="R568" i="1"/>
  <c r="S568" i="1" s="1"/>
  <c r="R632" i="1"/>
  <c r="S632" i="1" s="1"/>
  <c r="R696" i="1"/>
  <c r="S696" i="1" s="1"/>
  <c r="R760" i="1"/>
  <c r="S760" i="1" s="1"/>
  <c r="R824" i="1"/>
  <c r="S824" i="1" s="1"/>
  <c r="S670" i="1"/>
  <c r="R31" i="1"/>
  <c r="S31" i="1" s="1"/>
  <c r="R95" i="1"/>
  <c r="S95" i="1" s="1"/>
  <c r="R159" i="1"/>
  <c r="S159" i="1" s="1"/>
  <c r="R223" i="1"/>
  <c r="S223" i="1" s="1"/>
  <c r="R18" i="1"/>
  <c r="S18" i="1" s="1"/>
  <c r="R82" i="1"/>
  <c r="S82" i="1" s="1"/>
  <c r="R146" i="1"/>
  <c r="S146" i="1" s="1"/>
  <c r="R210" i="1"/>
  <c r="S210" i="1" s="1"/>
  <c r="R274" i="1"/>
  <c r="S274" i="1" s="1"/>
  <c r="R338" i="1"/>
  <c r="S338" i="1" s="1"/>
  <c r="R402" i="1"/>
  <c r="S402" i="1" s="1"/>
  <c r="R466" i="1"/>
  <c r="S466" i="1" s="1"/>
  <c r="R530" i="1"/>
  <c r="S530" i="1" s="1"/>
  <c r="R436" i="1"/>
  <c r="S436" i="1" s="1"/>
  <c r="R500" i="1"/>
  <c r="S500" i="1" s="1"/>
  <c r="R564" i="1"/>
  <c r="S564" i="1" s="1"/>
  <c r="R628" i="1"/>
  <c r="S628" i="1" s="1"/>
  <c r="R692" i="1"/>
  <c r="S692" i="1" s="1"/>
  <c r="R756" i="1"/>
  <c r="S756" i="1" s="1"/>
  <c r="R820" i="1"/>
  <c r="S820" i="1" s="1"/>
  <c r="R335" i="1"/>
  <c r="S335" i="1" s="1"/>
  <c r="R399" i="1"/>
  <c r="S399" i="1" s="1"/>
  <c r="R463" i="1"/>
  <c r="S463" i="1" s="1"/>
  <c r="R527" i="1"/>
  <c r="S527" i="1" s="1"/>
  <c r="R591" i="1"/>
  <c r="S591" i="1" s="1"/>
  <c r="R655" i="1"/>
  <c r="S655" i="1" s="1"/>
  <c r="R719" i="1"/>
  <c r="S719" i="1" s="1"/>
  <c r="R783" i="1"/>
  <c r="S783" i="1" s="1"/>
  <c r="R847" i="1"/>
  <c r="S847" i="1" s="1"/>
  <c r="R526" i="1"/>
  <c r="S526" i="1" s="1"/>
  <c r="R512" i="1"/>
  <c r="S512" i="1" s="1"/>
  <c r="R576" i="1"/>
  <c r="S576" i="1" s="1"/>
  <c r="R640" i="1"/>
  <c r="S640" i="1" s="1"/>
  <c r="R704" i="1"/>
  <c r="S704" i="1" s="1"/>
  <c r="R768" i="1"/>
  <c r="S768" i="1" s="1"/>
  <c r="R832" i="1"/>
  <c r="S832" i="1" s="1"/>
  <c r="S678" i="1"/>
  <c r="R39" i="1"/>
  <c r="S39" i="1" s="1"/>
  <c r="R103" i="1"/>
  <c r="S103" i="1" s="1"/>
  <c r="R167" i="1"/>
  <c r="S167" i="1" s="1"/>
  <c r="R231" i="1"/>
  <c r="S231" i="1" s="1"/>
  <c r="R26" i="1"/>
  <c r="S26" i="1" s="1"/>
  <c r="R90" i="1"/>
  <c r="S90" i="1" s="1"/>
  <c r="R154" i="1"/>
  <c r="S154" i="1" s="1"/>
  <c r="R218" i="1"/>
  <c r="S218" i="1" s="1"/>
  <c r="R282" i="1"/>
  <c r="S282" i="1" s="1"/>
  <c r="R346" i="1"/>
  <c r="S346" i="1" s="1"/>
  <c r="R410" i="1"/>
  <c r="S410" i="1" s="1"/>
  <c r="R474" i="1"/>
  <c r="S474" i="1" s="1"/>
  <c r="R538" i="1"/>
  <c r="S538" i="1" s="1"/>
  <c r="R380" i="1"/>
  <c r="S380" i="1" s="1"/>
  <c r="R444" i="1"/>
  <c r="S444" i="1" s="1"/>
  <c r="R508" i="1"/>
  <c r="S508" i="1" s="1"/>
  <c r="R572" i="1"/>
  <c r="S572" i="1" s="1"/>
  <c r="R636" i="1"/>
  <c r="S636" i="1" s="1"/>
  <c r="R700" i="1"/>
  <c r="S700" i="1" s="1"/>
  <c r="R764" i="1"/>
  <c r="S764" i="1" s="1"/>
  <c r="R828" i="1"/>
  <c r="S828" i="1" s="1"/>
  <c r="R279" i="1"/>
  <c r="S279" i="1" s="1"/>
  <c r="R343" i="1"/>
  <c r="S343" i="1" s="1"/>
  <c r="R407" i="1"/>
  <c r="S407" i="1" s="1"/>
  <c r="R471" i="1"/>
  <c r="S471" i="1" s="1"/>
  <c r="R535" i="1"/>
  <c r="S535" i="1" s="1"/>
  <c r="R599" i="1"/>
  <c r="S599" i="1" s="1"/>
  <c r="R663" i="1"/>
  <c r="S663" i="1" s="1"/>
  <c r="R727" i="1"/>
  <c r="S727" i="1" s="1"/>
  <c r="R791" i="1"/>
  <c r="S791" i="1" s="1"/>
  <c r="R855" i="1"/>
  <c r="S855" i="1" s="1"/>
  <c r="R574" i="1"/>
  <c r="S574" i="1" s="1"/>
  <c r="R398" i="1"/>
  <c r="S398" i="1" s="1"/>
  <c r="R414" i="1"/>
  <c r="S414" i="1" s="1"/>
  <c r="R614" i="1"/>
  <c r="S614" i="1" s="1"/>
  <c r="R47" i="1"/>
  <c r="S47" i="1" s="1"/>
  <c r="R111" i="1"/>
  <c r="S111" i="1" s="1"/>
  <c r="R175" i="1"/>
  <c r="S175" i="1" s="1"/>
  <c r="R239" i="1"/>
  <c r="S239" i="1" s="1"/>
  <c r="R34" i="1"/>
  <c r="S34" i="1" s="1"/>
  <c r="R98" i="1"/>
  <c r="S98" i="1" s="1"/>
  <c r="R162" i="1"/>
  <c r="S162" i="1" s="1"/>
  <c r="R226" i="1"/>
  <c r="S226" i="1" s="1"/>
  <c r="R290" i="1"/>
  <c r="S290" i="1" s="1"/>
  <c r="R354" i="1"/>
  <c r="S354" i="1" s="1"/>
  <c r="R418" i="1"/>
  <c r="S418" i="1" s="1"/>
  <c r="R482" i="1"/>
  <c r="S482" i="1" s="1"/>
  <c r="R546" i="1"/>
  <c r="S546" i="1" s="1"/>
  <c r="R388" i="1"/>
  <c r="S388" i="1" s="1"/>
  <c r="R452" i="1"/>
  <c r="S452" i="1" s="1"/>
  <c r="R516" i="1"/>
  <c r="S516" i="1" s="1"/>
  <c r="R580" i="1"/>
  <c r="S580" i="1" s="1"/>
  <c r="R644" i="1"/>
  <c r="S644" i="1" s="1"/>
  <c r="R708" i="1"/>
  <c r="S708" i="1" s="1"/>
  <c r="R772" i="1"/>
  <c r="S772" i="1" s="1"/>
  <c r="R836" i="1"/>
  <c r="S836" i="1" s="1"/>
  <c r="R287" i="1"/>
  <c r="S287" i="1" s="1"/>
  <c r="R351" i="1"/>
  <c r="S351" i="1" s="1"/>
  <c r="R415" i="1"/>
  <c r="S415" i="1" s="1"/>
  <c r="R479" i="1"/>
  <c r="S479" i="1" s="1"/>
  <c r="R543" i="1"/>
  <c r="S543" i="1" s="1"/>
  <c r="R607" i="1"/>
  <c r="S607" i="1" s="1"/>
  <c r="R671" i="1"/>
  <c r="S671" i="1" s="1"/>
  <c r="R735" i="1"/>
  <c r="S735" i="1" s="1"/>
  <c r="R799" i="1"/>
  <c r="S799" i="1" s="1"/>
  <c r="R863" i="1"/>
  <c r="S863" i="1" s="1"/>
  <c r="R710" i="1"/>
  <c r="S710" i="1" s="1"/>
  <c r="R336" i="1"/>
  <c r="S336" i="1" s="1"/>
  <c r="R400" i="1"/>
  <c r="S400" i="1" s="1"/>
  <c r="R464" i="1"/>
  <c r="S464" i="1" s="1"/>
  <c r="R528" i="1"/>
  <c r="S528" i="1" s="1"/>
  <c r="R592" i="1"/>
  <c r="S592" i="1" s="1"/>
  <c r="R656" i="1"/>
  <c r="S656" i="1" s="1"/>
  <c r="R720" i="1"/>
  <c r="S720" i="1" s="1"/>
  <c r="R784" i="1"/>
  <c r="S784" i="1" s="1"/>
  <c r="R848" i="1"/>
  <c r="S848" i="1" s="1"/>
  <c r="R55" i="1"/>
  <c r="S55" i="1" s="1"/>
  <c r="R119" i="1"/>
  <c r="S119" i="1" s="1"/>
  <c r="R183" i="1"/>
  <c r="S183" i="1" s="1"/>
  <c r="R247" i="1"/>
  <c r="S247" i="1" s="1"/>
  <c r="R42" i="1"/>
  <c r="S42" i="1" s="1"/>
  <c r="R106" i="1"/>
  <c r="S106" i="1" s="1"/>
  <c r="R170" i="1"/>
  <c r="S170" i="1" s="1"/>
  <c r="R234" i="1"/>
  <c r="S234" i="1" s="1"/>
  <c r="R298" i="1"/>
  <c r="S298" i="1" s="1"/>
  <c r="R362" i="1"/>
  <c r="S362" i="1" s="1"/>
  <c r="R426" i="1"/>
  <c r="S426" i="1" s="1"/>
  <c r="R490" i="1"/>
  <c r="S490" i="1" s="1"/>
  <c r="R554" i="1"/>
  <c r="S554" i="1" s="1"/>
  <c r="R396" i="1"/>
  <c r="S396" i="1" s="1"/>
  <c r="R460" i="1"/>
  <c r="S460" i="1" s="1"/>
  <c r="R524" i="1"/>
  <c r="S524" i="1" s="1"/>
  <c r="R588" i="1"/>
  <c r="S588" i="1" s="1"/>
  <c r="R652" i="1"/>
  <c r="S652" i="1" s="1"/>
  <c r="R716" i="1"/>
  <c r="S716" i="1" s="1"/>
  <c r="R780" i="1"/>
  <c r="S780" i="1" s="1"/>
  <c r="R844" i="1"/>
  <c r="S844" i="1" s="1"/>
  <c r="R295" i="1"/>
  <c r="S295" i="1" s="1"/>
  <c r="R359" i="1"/>
  <c r="S359" i="1" s="1"/>
  <c r="R423" i="1"/>
  <c r="S423" i="1" s="1"/>
  <c r="R487" i="1"/>
  <c r="S487" i="1" s="1"/>
  <c r="R551" i="1"/>
  <c r="S551" i="1" s="1"/>
  <c r="R615" i="1"/>
  <c r="S615" i="1" s="1"/>
  <c r="R679" i="1"/>
  <c r="S679" i="1" s="1"/>
  <c r="R743" i="1"/>
  <c r="S743" i="1" s="1"/>
  <c r="R807" i="1"/>
  <c r="S807" i="1" s="1"/>
  <c r="R694" i="1"/>
  <c r="S694" i="1" s="1"/>
  <c r="R702" i="1"/>
  <c r="S702" i="1" s="1"/>
  <c r="R582" i="1"/>
  <c r="S582" i="1" s="1"/>
  <c r="R623" i="1"/>
  <c r="S623" i="1" s="1"/>
  <c r="R687" i="1"/>
  <c r="S687" i="1" s="1"/>
  <c r="R751" i="1"/>
  <c r="S751" i="1" s="1"/>
  <c r="R815" i="1"/>
  <c r="S815" i="1" s="1"/>
  <c r="R766" i="1"/>
  <c r="S766" i="1" s="1"/>
  <c r="R534" i="1"/>
  <c r="S534" i="1" s="1"/>
  <c r="R558" i="1"/>
  <c r="S558" i="1" s="1"/>
  <c r="R390" i="1"/>
  <c r="S390" i="1" s="1"/>
  <c r="R630" i="1"/>
  <c r="S630" i="1" s="1"/>
  <c r="R1014" i="4"/>
  <c r="S1014" i="4" s="1"/>
  <c r="R539" i="4"/>
  <c r="S539" i="4" s="1"/>
  <c r="R951" i="4"/>
  <c r="S951" i="4" s="1"/>
  <c r="R1008" i="4"/>
  <c r="S1008" i="4" s="1"/>
  <c r="R945" i="4"/>
  <c r="S945" i="4" s="1"/>
  <c r="R1009" i="4"/>
  <c r="S1009" i="4" s="1"/>
  <c r="R955" i="4"/>
  <c r="S955" i="4" s="1"/>
  <c r="R1019" i="4"/>
  <c r="S1019" i="4" s="1"/>
  <c r="R27" i="4"/>
  <c r="S27" i="4" s="1"/>
  <c r="R982" i="4"/>
  <c r="S982" i="4" s="1"/>
  <c r="R376" i="4"/>
  <c r="S376" i="4" s="1"/>
  <c r="R618" i="4"/>
  <c r="S618" i="4" s="1"/>
  <c r="R921" i="4"/>
  <c r="S921" i="4" s="1"/>
  <c r="R985" i="4"/>
  <c r="S985" i="4" s="1"/>
  <c r="R1049" i="4"/>
  <c r="S1049" i="4" s="1"/>
  <c r="R275" i="4"/>
  <c r="S275" i="4" s="1"/>
  <c r="R1046" i="4"/>
  <c r="S1046" i="4" s="1"/>
  <c r="R384" i="4"/>
  <c r="S384" i="4" s="1"/>
  <c r="R432" i="4"/>
  <c r="S432" i="4" s="1"/>
  <c r="R372" i="4"/>
  <c r="S372" i="4" s="1"/>
  <c r="R933" i="4"/>
  <c r="S933" i="4" s="1"/>
  <c r="R835" i="4"/>
  <c r="S835" i="4" s="1"/>
  <c r="R312" i="4"/>
  <c r="S312" i="4" s="1"/>
  <c r="R903" i="4"/>
  <c r="S903" i="4" s="1"/>
  <c r="R339" i="4"/>
  <c r="S339" i="4" s="1"/>
  <c r="R123" i="4"/>
  <c r="S123" i="4" s="1"/>
  <c r="R680" i="4"/>
  <c r="S680" i="4" s="1"/>
  <c r="R387" i="4"/>
  <c r="S387" i="4" s="1"/>
  <c r="R1050" i="4"/>
  <c r="S1050" i="4" s="1"/>
  <c r="R25" i="4"/>
  <c r="S25" i="4" s="1"/>
  <c r="R73" i="4"/>
  <c r="S73" i="4" s="1"/>
  <c r="R770" i="4"/>
  <c r="S770" i="4" s="1"/>
  <c r="R225" i="4"/>
  <c r="S225" i="4" s="1"/>
  <c r="R224" i="4"/>
  <c r="S224" i="4" s="1"/>
  <c r="R627" i="4"/>
  <c r="S627" i="4" s="1"/>
  <c r="R115" i="4"/>
  <c r="S115" i="4" s="1"/>
  <c r="R499" i="4"/>
  <c r="S499" i="4" s="1"/>
  <c r="R302" i="4"/>
  <c r="S302" i="4" s="1"/>
  <c r="R833" i="4"/>
  <c r="S833" i="4" s="1"/>
  <c r="R1010" i="4"/>
  <c r="S1010" i="4" s="1"/>
  <c r="R32" i="4"/>
  <c r="S32" i="4" s="1"/>
  <c r="R195" i="4"/>
  <c r="S195" i="4" s="1"/>
  <c r="R1066" i="4"/>
  <c r="S1066" i="4" s="1"/>
  <c r="R598" i="4"/>
  <c r="S598" i="4" s="1"/>
  <c r="R524" i="4"/>
  <c r="S524" i="4" s="1"/>
  <c r="R163" i="4"/>
  <c r="S163" i="4" s="1"/>
  <c r="R568" i="4"/>
  <c r="S568" i="4" s="1"/>
  <c r="R602" i="4"/>
  <c r="S602" i="4" s="1"/>
  <c r="R715" i="4"/>
  <c r="S715" i="4" s="1"/>
  <c r="R834" i="4"/>
  <c r="S834" i="4" s="1"/>
  <c r="R742" i="4"/>
  <c r="S742" i="4" s="1"/>
  <c r="R683" i="4"/>
  <c r="S683" i="4" s="1"/>
  <c r="R816" i="4"/>
  <c r="S816" i="4" s="1"/>
  <c r="R584" i="4"/>
  <c r="S584" i="4" s="1"/>
  <c r="R534" i="4"/>
  <c r="S534" i="4" s="1"/>
  <c r="R85" i="4"/>
  <c r="S85" i="4" s="1"/>
  <c r="R463" i="4"/>
  <c r="S463" i="4" s="1"/>
  <c r="R338" i="4"/>
  <c r="S338" i="4" s="1"/>
  <c r="R285" i="4"/>
  <c r="S285" i="4" s="1"/>
  <c r="R222" i="4"/>
  <c r="S222" i="4" s="1"/>
  <c r="R289" i="4"/>
  <c r="S289" i="4" s="1"/>
  <c r="R180" i="4"/>
  <c r="S180" i="4" s="1"/>
  <c r="R579" i="4"/>
  <c r="S579" i="4" s="1"/>
  <c r="R24" i="4"/>
  <c r="S24" i="4" s="1"/>
  <c r="R958" i="4"/>
  <c r="S958" i="4" s="1"/>
  <c r="R1022" i="4"/>
  <c r="S1022" i="4" s="1"/>
  <c r="R560" i="4"/>
  <c r="S560" i="4" s="1"/>
  <c r="R135" i="4"/>
  <c r="S135" i="4" s="1"/>
  <c r="R556" i="4"/>
  <c r="S556" i="4" s="1"/>
  <c r="R44" i="4"/>
  <c r="S44" i="4" s="1"/>
  <c r="R257" i="4"/>
  <c r="S257" i="4" s="1"/>
  <c r="R971" i="4"/>
  <c r="S971" i="4" s="1"/>
  <c r="R442" i="4"/>
  <c r="S442" i="4" s="1"/>
  <c r="R974" i="4"/>
  <c r="S974" i="4" s="1"/>
  <c r="R1038" i="4"/>
  <c r="S1038" i="4" s="1"/>
  <c r="R736" i="4"/>
  <c r="S736" i="4" s="1"/>
  <c r="R784" i="4"/>
  <c r="S784" i="4" s="1"/>
  <c r="R322" i="4"/>
  <c r="S322" i="4" s="1"/>
  <c r="R996" i="4"/>
  <c r="S996" i="4" s="1"/>
  <c r="R912" i="4"/>
  <c r="S912" i="4" s="1"/>
  <c r="R978" i="4"/>
  <c r="S978" i="4" s="1"/>
  <c r="R913" i="4"/>
  <c r="S913" i="4" s="1"/>
  <c r="R989" i="4"/>
  <c r="S989" i="4" s="1"/>
  <c r="R1035" i="4"/>
  <c r="S1035" i="4" s="1"/>
  <c r="R399" i="4"/>
  <c r="S399" i="4" s="1"/>
  <c r="R97" i="4"/>
  <c r="S97" i="4" s="1"/>
  <c r="R863" i="4"/>
  <c r="S863" i="4" s="1"/>
  <c r="R909" i="4"/>
  <c r="S909" i="4" s="1"/>
  <c r="R735" i="4"/>
  <c r="S735" i="4" s="1"/>
  <c r="R1063" i="4"/>
  <c r="S1063" i="4" s="1"/>
  <c r="R209" i="4"/>
  <c r="S209" i="4" s="1"/>
  <c r="R50" i="4"/>
  <c r="S50" i="4" s="1"/>
  <c r="R428" i="4"/>
  <c r="S428" i="4" s="1"/>
  <c r="R712" i="4"/>
  <c r="S712" i="4" s="1"/>
  <c r="R519" i="4"/>
  <c r="S519" i="4" s="1"/>
  <c r="R17" i="4"/>
  <c r="S17" i="4" s="1"/>
  <c r="R673" i="4"/>
  <c r="S673" i="4" s="1"/>
  <c r="R967" i="4"/>
  <c r="S967" i="4" s="1"/>
  <c r="R410" i="4"/>
  <c r="S410" i="4" s="1"/>
  <c r="R590" i="4"/>
  <c r="S590" i="4" s="1"/>
  <c r="R288" i="4"/>
  <c r="S288" i="4" s="1"/>
  <c r="R31" i="4"/>
  <c r="S31" i="4" s="1"/>
  <c r="R896" i="4"/>
  <c r="S896" i="4" s="1"/>
  <c r="R936" i="4"/>
  <c r="S936" i="4" s="1"/>
  <c r="R588" i="4"/>
  <c r="S588" i="4" s="1"/>
  <c r="R161" i="4"/>
  <c r="S161" i="4" s="1"/>
  <c r="R165" i="4"/>
  <c r="S165" i="4" s="1"/>
  <c r="R856" i="4"/>
  <c r="S856" i="4" s="1"/>
  <c r="R814" i="4"/>
  <c r="S814" i="4" s="1"/>
  <c r="R40" i="4"/>
  <c r="S40" i="4" s="1"/>
  <c r="R210" i="4"/>
  <c r="S210" i="4" s="1"/>
  <c r="R564" i="4"/>
  <c r="S564" i="4" s="1"/>
  <c r="R565" i="4"/>
  <c r="S565" i="4" s="1"/>
  <c r="R200" i="4"/>
  <c r="S200" i="4" s="1"/>
  <c r="R973" i="4"/>
  <c r="S973" i="4" s="1"/>
  <c r="R950" i="4"/>
  <c r="S950" i="4" s="1"/>
  <c r="R343" i="4"/>
  <c r="S343" i="4" s="1"/>
  <c r="R746" i="4"/>
  <c r="S746" i="4" s="1"/>
  <c r="R638" i="4"/>
  <c r="S638" i="4" s="1"/>
  <c r="R911" i="4"/>
  <c r="S911" i="4" s="1"/>
  <c r="R640" i="4"/>
  <c r="S640" i="4" s="1"/>
  <c r="R394" i="4"/>
  <c r="S394" i="4" s="1"/>
  <c r="R306" i="4"/>
  <c r="S306" i="4" s="1"/>
  <c r="R242" i="4"/>
  <c r="S242" i="4" s="1"/>
  <c r="R3" i="4"/>
  <c r="S3" i="4" s="1"/>
  <c r="R1052" i="4"/>
  <c r="S1052" i="4" s="1"/>
  <c r="R779" i="4"/>
  <c r="S779" i="4" s="1"/>
  <c r="R418" i="4"/>
  <c r="S418" i="4" s="1"/>
  <c r="R975" i="4"/>
  <c r="S975" i="4" s="1"/>
  <c r="R557" i="4"/>
  <c r="S557" i="4" s="1"/>
  <c r="R969" i="4"/>
  <c r="S969" i="4" s="1"/>
  <c r="R1033" i="4"/>
  <c r="S1033" i="4" s="1"/>
  <c r="R979" i="4"/>
  <c r="S979" i="4" s="1"/>
  <c r="R720" i="4"/>
  <c r="S720" i="4" s="1"/>
  <c r="R905" i="4"/>
  <c r="S905" i="4" s="1"/>
  <c r="R806" i="4"/>
  <c r="S806" i="4" s="1"/>
  <c r="R440" i="4"/>
  <c r="S440" i="4" s="1"/>
  <c r="R855" i="4"/>
  <c r="S855" i="4" s="1"/>
  <c r="R290" i="4"/>
  <c r="S290" i="4" s="1"/>
  <c r="R16" i="4"/>
  <c r="S16" i="4" s="1"/>
  <c r="R838" i="4"/>
  <c r="S838" i="4" s="1"/>
  <c r="R822" i="4"/>
  <c r="S822" i="4" s="1"/>
  <c r="R755" i="4"/>
  <c r="S755" i="4" s="1"/>
  <c r="R677" i="4"/>
  <c r="S677" i="4" s="1"/>
  <c r="R351" i="4"/>
  <c r="S351" i="4" s="1"/>
  <c r="R1004" i="4"/>
  <c r="S1004" i="4" s="1"/>
  <c r="R202" i="4"/>
  <c r="S202" i="4" s="1"/>
  <c r="R489" i="4"/>
  <c r="S489" i="4" s="1"/>
  <c r="R425" i="4"/>
  <c r="S425" i="4" s="1"/>
  <c r="R785" i="4"/>
  <c r="S785" i="4" s="1"/>
  <c r="R669" i="4"/>
  <c r="S669" i="4" s="1"/>
  <c r="R229" i="4"/>
  <c r="S229" i="4" s="1"/>
  <c r="R58" i="4"/>
  <c r="S58" i="4" s="1"/>
  <c r="R4" i="4"/>
  <c r="S4" i="4" s="1"/>
  <c r="R233" i="4"/>
  <c r="S233" i="4" s="1"/>
  <c r="R193" i="4"/>
  <c r="S193" i="4" s="1"/>
  <c r="R297" i="4"/>
  <c r="S297" i="4" s="1"/>
  <c r="R647" i="4"/>
  <c r="S647" i="4" s="1"/>
  <c r="R790" i="4"/>
  <c r="S790" i="4" s="1"/>
  <c r="R548" i="4"/>
  <c r="S548" i="4" s="1"/>
  <c r="R527" i="4"/>
  <c r="S527" i="4" s="1"/>
  <c r="R189" i="4"/>
  <c r="S189" i="4" s="1"/>
  <c r="R953" i="4"/>
  <c r="S953" i="4" s="1"/>
  <c r="R1017" i="4"/>
  <c r="S1017" i="4" s="1"/>
  <c r="R772" i="4"/>
  <c r="S772" i="4" s="1"/>
  <c r="R81" i="4"/>
  <c r="S81" i="4" s="1"/>
  <c r="R226" i="4"/>
  <c r="S226" i="4" s="1"/>
  <c r="R401" i="4"/>
  <c r="S401" i="4" s="1"/>
  <c r="R480" i="4"/>
  <c r="S480" i="4" s="1"/>
  <c r="R872" i="4"/>
  <c r="S872" i="4" s="1"/>
  <c r="R145" i="4"/>
  <c r="S145" i="4" s="1"/>
  <c r="R346" i="4"/>
  <c r="S346" i="4" s="1"/>
  <c r="R676" i="4"/>
  <c r="S676" i="4" s="1"/>
  <c r="R871" i="4"/>
  <c r="S871" i="4" s="1"/>
  <c r="R964" i="4"/>
  <c r="S964" i="4" s="1"/>
  <c r="R616" i="4"/>
  <c r="S616" i="4" s="1"/>
  <c r="R667" i="4"/>
  <c r="S667" i="4" s="1"/>
  <c r="R580" i="4"/>
  <c r="S580" i="4" s="1"/>
  <c r="R416" i="4"/>
  <c r="S416" i="4" s="1"/>
  <c r="R404" i="4"/>
  <c r="S404" i="4" s="1"/>
  <c r="R818" i="4"/>
  <c r="S818" i="4" s="1"/>
  <c r="R601" i="4"/>
  <c r="S601" i="4" s="1"/>
  <c r="R508" i="4"/>
  <c r="S508" i="4" s="1"/>
  <c r="R408" i="4"/>
  <c r="S408" i="4" s="1"/>
  <c r="R191" i="4"/>
  <c r="S191" i="4" s="1"/>
  <c r="R127" i="4"/>
  <c r="S127" i="4" s="1"/>
  <c r="R185" i="4"/>
  <c r="S185" i="4" s="1"/>
  <c r="R941" i="4"/>
  <c r="S941" i="4" s="1"/>
  <c r="R944" i="4"/>
  <c r="S944" i="4" s="1"/>
  <c r="R485" i="4"/>
  <c r="S485" i="4" s="1"/>
  <c r="R441" i="4"/>
  <c r="S441" i="4" s="1"/>
  <c r="R385" i="4"/>
  <c r="S385" i="4" s="1"/>
  <c r="R249" i="4"/>
  <c r="S249" i="4" s="1"/>
  <c r="R1028" i="4"/>
  <c r="S1028" i="4" s="1"/>
  <c r="R392" i="4"/>
  <c r="S392" i="4" s="1"/>
  <c r="R1040" i="4"/>
  <c r="S1040" i="4" s="1"/>
  <c r="R107" i="4"/>
  <c r="S107" i="4" s="1"/>
  <c r="R184" i="4"/>
  <c r="S184" i="4" s="1"/>
  <c r="R305" i="4"/>
  <c r="S305" i="4" s="1"/>
  <c r="R777" i="4"/>
  <c r="S777" i="4" s="1"/>
  <c r="R707" i="4"/>
  <c r="S707" i="4" s="1"/>
  <c r="R504" i="4"/>
  <c r="S504" i="4" s="1"/>
  <c r="R607" i="4"/>
  <c r="S607" i="4" s="1"/>
  <c r="R1039" i="4"/>
  <c r="S1039" i="4" s="1"/>
  <c r="R330" i="4"/>
  <c r="S330" i="4" s="1"/>
  <c r="R282" i="4"/>
  <c r="S282" i="4" s="1"/>
  <c r="R848" i="4"/>
  <c r="S848" i="4" s="1"/>
  <c r="R799" i="4"/>
  <c r="S799" i="4" s="1"/>
  <c r="R761" i="4"/>
  <c r="S761" i="4" s="1"/>
  <c r="R763" i="4"/>
  <c r="S763" i="4" s="1"/>
  <c r="R708" i="4"/>
  <c r="S708" i="4" s="1"/>
  <c r="R593" i="4"/>
  <c r="S593" i="4" s="1"/>
  <c r="R476" i="4"/>
  <c r="S476" i="4" s="1"/>
  <c r="R281" i="4"/>
  <c r="S281" i="4" s="1"/>
  <c r="R136" i="4"/>
  <c r="S136" i="4" s="1"/>
  <c r="R949" i="4"/>
  <c r="S949" i="4" s="1"/>
  <c r="R1013" i="4"/>
  <c r="S1013" i="4" s="1"/>
  <c r="R857" i="4"/>
  <c r="S857" i="4" s="1"/>
  <c r="R1055" i="4"/>
  <c r="S1055" i="4" s="1"/>
  <c r="R589" i="4"/>
  <c r="S589" i="4" s="1"/>
  <c r="R245" i="4"/>
  <c r="S245" i="4" s="1"/>
  <c r="R1060" i="4"/>
  <c r="S1060" i="4" s="1"/>
  <c r="R449" i="4"/>
  <c r="S449" i="4" s="1"/>
  <c r="R66" i="4"/>
  <c r="S66" i="4" s="1"/>
  <c r="R1042" i="4"/>
  <c r="S1042" i="4" s="1"/>
  <c r="R171" i="4"/>
  <c r="S171" i="4" s="1"/>
  <c r="R227" i="4"/>
  <c r="S227" i="4" s="1"/>
  <c r="R946" i="4"/>
  <c r="S946" i="4" s="1"/>
  <c r="R61" i="4"/>
  <c r="S61" i="4" s="1"/>
  <c r="R88" i="4"/>
  <c r="S88" i="4" s="1"/>
  <c r="R820" i="4"/>
  <c r="S820" i="4" s="1"/>
  <c r="R865" i="4"/>
  <c r="S865" i="4" s="1"/>
  <c r="R887" i="4"/>
  <c r="S887" i="4" s="1"/>
  <c r="R796" i="4"/>
  <c r="S796" i="4" s="1"/>
  <c r="R760" i="4"/>
  <c r="S760" i="4" s="1"/>
  <c r="R718" i="4"/>
  <c r="S718" i="4" s="1"/>
  <c r="R658" i="4"/>
  <c r="S658" i="4" s="1"/>
  <c r="R566" i="4"/>
  <c r="S566" i="4" s="1"/>
  <c r="R672" i="4"/>
  <c r="S672" i="4" s="1"/>
  <c r="R492" i="4"/>
  <c r="S492" i="4" s="1"/>
  <c r="R456" i="4"/>
  <c r="S456" i="4" s="1"/>
  <c r="R354" i="4"/>
  <c r="S354" i="4" s="1"/>
  <c r="R72" i="4"/>
  <c r="S72" i="4" s="1"/>
  <c r="R957" i="4"/>
  <c r="S957" i="4" s="1"/>
  <c r="R1021" i="4"/>
  <c r="S1021" i="4" s="1"/>
  <c r="R744" i="4"/>
  <c r="S744" i="4" s="1"/>
  <c r="R999" i="4"/>
  <c r="S999" i="4" s="1"/>
  <c r="R862" i="4"/>
  <c r="S862" i="4" s="1"/>
  <c r="R993" i="4"/>
  <c r="S993" i="4" s="1"/>
  <c r="R1057" i="4"/>
  <c r="S1057" i="4" s="1"/>
  <c r="R505" i="4"/>
  <c r="S505" i="4" s="1"/>
  <c r="R937" i="4"/>
  <c r="S937" i="4" s="1"/>
  <c r="R1003" i="4"/>
  <c r="S1003" i="4" s="1"/>
  <c r="R114" i="4"/>
  <c r="S114" i="4" s="1"/>
  <c r="R1002" i="4"/>
  <c r="S1002" i="4" s="1"/>
  <c r="R433" i="4"/>
  <c r="S433" i="4" s="1"/>
  <c r="R272" i="4"/>
  <c r="S272" i="4" s="1"/>
  <c r="R57" i="4"/>
  <c r="S57" i="4" s="1"/>
  <c r="R51" i="4"/>
  <c r="S51" i="4" s="1"/>
  <c r="R33" i="4"/>
  <c r="S33" i="4" s="1"/>
  <c r="R976" i="4"/>
  <c r="S976" i="4" s="1"/>
  <c r="R825" i="4"/>
  <c r="S825" i="4" s="1"/>
  <c r="R426" i="4"/>
  <c r="S426" i="4" s="1"/>
  <c r="R934" i="4"/>
  <c r="S934" i="4" s="1"/>
  <c r="R328" i="4"/>
  <c r="S328" i="4" s="1"/>
  <c r="R800" i="4"/>
  <c r="S800" i="4" s="1"/>
  <c r="R828" i="4"/>
  <c r="S828" i="4" s="1"/>
  <c r="R803" i="4"/>
  <c r="S803" i="4" s="1"/>
  <c r="R713" i="4"/>
  <c r="S713" i="4" s="1"/>
  <c r="R655" i="4"/>
  <c r="S655" i="4" s="1"/>
  <c r="R681" i="4"/>
  <c r="S681" i="4" s="1"/>
  <c r="R448" i="4"/>
  <c r="S448" i="4" s="1"/>
  <c r="R160" i="4"/>
  <c r="S160" i="4" s="1"/>
  <c r="R291" i="4"/>
  <c r="S291" i="4" s="1"/>
  <c r="R64" i="4"/>
  <c r="S64" i="4" s="1"/>
  <c r="R1029" i="4"/>
  <c r="S1029" i="4" s="1"/>
  <c r="R849" i="4"/>
  <c r="S849" i="4" s="1"/>
  <c r="R935" i="4"/>
  <c r="S935" i="4" s="1"/>
  <c r="R1001" i="4"/>
  <c r="S1001" i="4" s="1"/>
  <c r="R1065" i="4"/>
  <c r="S1065" i="4" s="1"/>
  <c r="R359" i="4"/>
  <c r="S359" i="4" s="1"/>
  <c r="R356" i="4"/>
  <c r="S356" i="4" s="1"/>
  <c r="R1064" i="4"/>
  <c r="S1064" i="4" s="1"/>
  <c r="R925" i="4"/>
  <c r="S925" i="4" s="1"/>
  <c r="R960" i="4"/>
  <c r="S960" i="4" s="1"/>
  <c r="R234" i="4"/>
  <c r="S234" i="4" s="1"/>
  <c r="R948" i="4"/>
  <c r="S948" i="4" s="1"/>
  <c r="R1020" i="4"/>
  <c r="S1020" i="4" s="1"/>
  <c r="R810" i="4"/>
  <c r="S810" i="4" s="1"/>
  <c r="R739" i="4"/>
  <c r="S739" i="4" s="1"/>
  <c r="R65" i="4"/>
  <c r="S65" i="4" s="1"/>
  <c r="R273" i="4"/>
  <c r="S273" i="4" s="1"/>
  <c r="R847" i="4"/>
  <c r="S847" i="4" s="1"/>
  <c r="R624" i="4"/>
  <c r="S624" i="4" s="1"/>
  <c r="R170" i="4"/>
  <c r="S170" i="4" s="1"/>
  <c r="R791" i="4"/>
  <c r="S791" i="4" s="1"/>
  <c r="R750" i="4"/>
  <c r="S750" i="4" s="1"/>
  <c r="R691" i="4"/>
  <c r="S691" i="4" s="1"/>
  <c r="R506" i="4"/>
  <c r="S506" i="4" s="1"/>
  <c r="R880" i="4"/>
  <c r="S880" i="4" s="1"/>
  <c r="R393" i="4"/>
  <c r="S393" i="4" s="1"/>
  <c r="R666" i="4"/>
  <c r="S666" i="4" s="1"/>
  <c r="R528" i="4"/>
  <c r="S528" i="4" s="1"/>
  <c r="R562" i="4"/>
  <c r="S562" i="4" s="1"/>
  <c r="R919" i="4"/>
  <c r="S919" i="4" s="1"/>
  <c r="R614" i="4"/>
  <c r="S614" i="4" s="1"/>
  <c r="R952" i="4"/>
  <c r="S952" i="4" s="1"/>
  <c r="R451" i="4"/>
  <c r="S451" i="4" s="1"/>
  <c r="R473" i="4"/>
  <c r="S473" i="4" s="1"/>
  <c r="R832" i="4"/>
  <c r="S832" i="4" s="1"/>
  <c r="R554" i="4"/>
  <c r="S554" i="4" s="1"/>
  <c r="R532" i="4"/>
  <c r="S532" i="4" s="1"/>
  <c r="R541" i="4"/>
  <c r="S541" i="4" s="1"/>
  <c r="R997" i="4"/>
  <c r="S997" i="4" s="1"/>
  <c r="R1061" i="4"/>
  <c r="S1061" i="4" s="1"/>
  <c r="R1016" i="4"/>
  <c r="S1016" i="4" s="1"/>
  <c r="R466" i="4"/>
  <c r="S466" i="4" s="1"/>
  <c r="R721" i="4"/>
  <c r="S721" i="4" s="1"/>
  <c r="R983" i="4"/>
  <c r="S983" i="4" s="1"/>
  <c r="R987" i="4"/>
  <c r="S987" i="4" s="1"/>
  <c r="R648" i="4"/>
  <c r="S648" i="4" s="1"/>
  <c r="R82" i="4"/>
  <c r="S82" i="4" s="1"/>
  <c r="R569" i="4"/>
  <c r="S569" i="4" s="1"/>
  <c r="R464" i="4"/>
  <c r="S464" i="4" s="1"/>
  <c r="R329" i="4"/>
  <c r="S329" i="4" s="1"/>
  <c r="R190" i="4"/>
  <c r="S190" i="4" s="1"/>
  <c r="R314" i="4"/>
  <c r="S314" i="4" s="1"/>
  <c r="R68" i="4"/>
  <c r="S68" i="4" s="1"/>
  <c r="R153" i="4"/>
  <c r="S153" i="4" s="1"/>
  <c r="R175" i="4"/>
  <c r="S175" i="4" s="1"/>
  <c r="R141" i="4"/>
  <c r="S141" i="4" s="1"/>
  <c r="R968" i="4"/>
  <c r="S968" i="4" s="1"/>
  <c r="R478" i="4"/>
  <c r="S478" i="4" s="1"/>
  <c r="R926" i="4"/>
  <c r="S926" i="4" s="1"/>
  <c r="R716" i="4"/>
  <c r="S716" i="4" s="1"/>
  <c r="R526" i="4"/>
  <c r="S526" i="4" s="1"/>
  <c r="R477" i="4"/>
  <c r="S477" i="4" s="1"/>
  <c r="R1012" i="4"/>
  <c r="S1012" i="4" s="1"/>
  <c r="R521" i="4"/>
  <c r="S521" i="4" s="1"/>
  <c r="R90" i="4"/>
  <c r="S90" i="4" s="1"/>
  <c r="R41" i="4"/>
  <c r="S41" i="4" s="1"/>
  <c r="R928" i="4"/>
  <c r="S928" i="4" s="1"/>
  <c r="R794" i="4"/>
  <c r="S794" i="4" s="1"/>
  <c r="R270" i="4"/>
  <c r="S270" i="4" s="1"/>
  <c r="R671" i="4"/>
  <c r="S671" i="4" s="1"/>
  <c r="R313" i="4"/>
  <c r="S313" i="4" s="1"/>
  <c r="R929" i="4"/>
  <c r="S929" i="4" s="1"/>
  <c r="R603" i="4"/>
  <c r="S603" i="4" s="1"/>
  <c r="R424" i="4"/>
  <c r="S424" i="4" s="1"/>
  <c r="R1005" i="4"/>
  <c r="S1005" i="4" s="1"/>
  <c r="R1047" i="4"/>
  <c r="S1047" i="4" s="1"/>
  <c r="R585" i="4"/>
  <c r="S585" i="4" s="1"/>
  <c r="R386" i="4"/>
  <c r="S386" i="4" s="1"/>
  <c r="R91" i="4"/>
  <c r="S91" i="4" s="1"/>
  <c r="R991" i="4"/>
  <c r="S991" i="4" s="1"/>
  <c r="R927" i="4"/>
  <c r="S927" i="4" s="1"/>
  <c r="R995" i="4"/>
  <c r="S995" i="4" s="1"/>
  <c r="R1024" i="4"/>
  <c r="S1024" i="4" s="1"/>
  <c r="R842" i="4"/>
  <c r="S842" i="4" s="1"/>
  <c r="R781" i="4"/>
  <c r="S781" i="4" s="1"/>
  <c r="R747" i="4"/>
  <c r="S747" i="4" s="1"/>
  <c r="R786" i="4"/>
  <c r="S786" i="4" s="1"/>
  <c r="R687" i="4"/>
  <c r="S687" i="4" s="1"/>
  <c r="R53" i="4"/>
  <c r="S53" i="4" s="1"/>
  <c r="R177" i="4"/>
  <c r="S177" i="4" s="1"/>
  <c r="R942" i="4"/>
  <c r="S942" i="4" s="1"/>
  <c r="R688" i="4"/>
  <c r="S688" i="4" s="1"/>
  <c r="R599" i="4"/>
  <c r="S599" i="4" s="1"/>
  <c r="R523" i="4"/>
  <c r="S523" i="4" s="1"/>
  <c r="R1000" i="4"/>
  <c r="S1000" i="4" s="1"/>
  <c r="R402" i="4"/>
  <c r="S402" i="4" s="1"/>
  <c r="R250" i="4"/>
  <c r="S250" i="4" s="1"/>
  <c r="R824" i="4"/>
  <c r="S824" i="4" s="1"/>
  <c r="R512" i="4"/>
  <c r="S512" i="4" s="1"/>
  <c r="R414" i="4"/>
  <c r="S414" i="4" s="1"/>
  <c r="R873" i="4"/>
  <c r="S873" i="4" s="1"/>
  <c r="R875" i="4"/>
  <c r="S875" i="4" s="1"/>
  <c r="R907" i="4"/>
  <c r="S907" i="4" s="1"/>
  <c r="R939" i="4"/>
  <c r="S939" i="4" s="1"/>
  <c r="R874" i="4"/>
  <c r="S874" i="4" s="1"/>
  <c r="R906" i="4"/>
  <c r="S906" i="4" s="1"/>
  <c r="R956" i="4"/>
  <c r="S956" i="4" s="1"/>
  <c r="R959" i="4"/>
  <c r="S959" i="4" s="1"/>
  <c r="R963" i="4"/>
  <c r="S963" i="4" s="1"/>
  <c r="R1027" i="4"/>
  <c r="S1027" i="4" s="1"/>
  <c r="R729" i="4"/>
  <c r="S729" i="4" s="1"/>
  <c r="R988" i="4"/>
  <c r="S988" i="4" s="1"/>
  <c r="R538" i="4"/>
  <c r="S538" i="4" s="1"/>
  <c r="R852" i="4"/>
  <c r="S852" i="4" s="1"/>
  <c r="R738" i="4"/>
  <c r="S738" i="4" s="1"/>
  <c r="R594" i="4"/>
  <c r="S594" i="4" s="1"/>
  <c r="R315" i="4"/>
  <c r="S315" i="4" s="1"/>
  <c r="R966" i="4"/>
  <c r="S966" i="4" s="1"/>
  <c r="R1030" i="4"/>
  <c r="S1030" i="4" s="1"/>
  <c r="R138" i="4"/>
  <c r="S138" i="4" s="1"/>
  <c r="R552" i="4"/>
  <c r="S552" i="4" s="1"/>
  <c r="R586" i="4"/>
  <c r="S586" i="4" s="1"/>
  <c r="R147" i="4"/>
  <c r="S147" i="4" s="1"/>
  <c r="R168" i="4"/>
  <c r="S168" i="4" s="1"/>
  <c r="R1043" i="4"/>
  <c r="S1043" i="4" s="1"/>
  <c r="R340" i="4"/>
  <c r="S340" i="4" s="1"/>
  <c r="R728" i="4"/>
  <c r="S728" i="4" s="1"/>
  <c r="R626" i="4"/>
  <c r="S626" i="4" s="1"/>
  <c r="R255" i="4"/>
  <c r="S255" i="4" s="1"/>
  <c r="R705" i="4"/>
  <c r="S705" i="4" s="1"/>
  <c r="R583" i="4"/>
  <c r="S583" i="4" s="1"/>
  <c r="R994" i="4"/>
  <c r="S994" i="4" s="1"/>
  <c r="R450" i="4"/>
  <c r="S450" i="4" s="1"/>
  <c r="R286" i="4"/>
  <c r="S286" i="4" s="1"/>
  <c r="R218" i="4"/>
  <c r="S218" i="4" s="1"/>
  <c r="R154" i="4"/>
  <c r="S154" i="4" s="1"/>
  <c r="R561" i="4"/>
  <c r="S561" i="4" s="1"/>
  <c r="R695" i="4"/>
  <c r="S695" i="4" s="1"/>
  <c r="R776" i="4"/>
  <c r="S776" i="4" s="1"/>
  <c r="R895" i="4"/>
  <c r="S895" i="4" s="1"/>
  <c r="R980" i="4"/>
  <c r="S980" i="4" s="1"/>
  <c r="R653" i="4"/>
  <c r="S653" i="4" s="1"/>
  <c r="R611" i="4"/>
  <c r="S611" i="4" s="1"/>
  <c r="R600" i="4"/>
  <c r="S600" i="4" s="1"/>
  <c r="R69" i="4"/>
  <c r="S69" i="4" s="1"/>
  <c r="R961" i="4"/>
  <c r="S961" i="4" s="1"/>
  <c r="R1025" i="4"/>
  <c r="S1025" i="4" s="1"/>
  <c r="R1036" i="4"/>
  <c r="S1036" i="4" s="1"/>
  <c r="R7" i="4"/>
  <c r="S7" i="4" s="1"/>
  <c r="R840" i="4"/>
  <c r="S840" i="4" s="1"/>
  <c r="R706" i="4"/>
  <c r="S706" i="4" s="1"/>
  <c r="R360" i="4"/>
  <c r="S360" i="4" s="1"/>
  <c r="R113" i="4"/>
  <c r="S113" i="4" s="1"/>
  <c r="R886" i="4"/>
  <c r="S886" i="4" s="1"/>
  <c r="R901" i="4"/>
  <c r="S901" i="4" s="1"/>
  <c r="R381" i="4"/>
  <c r="S381" i="4" s="1"/>
  <c r="R990" i="4"/>
  <c r="S990" i="4" s="1"/>
  <c r="R1054" i="4"/>
  <c r="S1054" i="4" s="1"/>
  <c r="R1059" i="4"/>
  <c r="S1059" i="4" s="1"/>
  <c r="R529" i="4"/>
  <c r="S529" i="4" s="1"/>
  <c r="R232" i="4"/>
  <c r="S232" i="4" s="1"/>
  <c r="R685" i="4"/>
  <c r="S685" i="4" s="1"/>
  <c r="R612" i="4"/>
  <c r="S612" i="4" s="1"/>
  <c r="R540" i="4"/>
  <c r="S540" i="4" s="1"/>
  <c r="R751" i="4"/>
  <c r="S751" i="4" s="1"/>
  <c r="R266" i="4"/>
  <c r="S266" i="4" s="1"/>
  <c r="R553" i="4"/>
  <c r="S553" i="4" s="1"/>
  <c r="R537" i="4"/>
  <c r="S537" i="4" s="1"/>
  <c r="R295" i="4"/>
  <c r="S295" i="4" s="1"/>
  <c r="R71" i="4"/>
  <c r="S71" i="4" s="1"/>
  <c r="R515" i="4"/>
  <c r="S515" i="4" s="1"/>
  <c r="R162" i="4"/>
  <c r="S162" i="4" s="1"/>
  <c r="R576" i="4"/>
  <c r="S576" i="4" s="1"/>
  <c r="R254" i="4"/>
  <c r="S254" i="4" s="1"/>
  <c r="R965" i="4"/>
  <c r="S965" i="4" s="1"/>
  <c r="R778" i="4"/>
  <c r="S778" i="4" s="1"/>
  <c r="R943" i="4"/>
  <c r="S943" i="4" s="1"/>
  <c r="R740" i="4"/>
  <c r="S740" i="4" s="1"/>
  <c r="R947" i="4"/>
  <c r="S947" i="4" s="1"/>
  <c r="R1011" i="4"/>
  <c r="S1011" i="4" s="1"/>
  <c r="R395" i="4"/>
  <c r="S395" i="4" s="1"/>
  <c r="R247" i="4"/>
  <c r="S247" i="4" s="1"/>
  <c r="R269" i="4"/>
  <c r="S269" i="4" s="1"/>
  <c r="R48" i="4"/>
  <c r="S48" i="4" s="1"/>
  <c r="R1044" i="4"/>
  <c r="S1044" i="4" s="1"/>
  <c r="R701" i="4"/>
  <c r="S701" i="4" s="1"/>
  <c r="R502" i="4"/>
  <c r="S502" i="4" s="1"/>
  <c r="R1037" i="4"/>
  <c r="S1037" i="4" s="1"/>
  <c r="R1015" i="4"/>
  <c r="S1015" i="4" s="1"/>
  <c r="R864" i="4"/>
  <c r="S864" i="4" s="1"/>
  <c r="R613" i="4"/>
  <c r="S613" i="4" s="1"/>
  <c r="R545" i="4"/>
  <c r="S545" i="4" s="1"/>
  <c r="R692" i="4"/>
  <c r="S692" i="4" s="1"/>
  <c r="R299" i="4"/>
  <c r="S299" i="4" s="1"/>
  <c r="R632" i="4"/>
  <c r="S632" i="4" s="1"/>
  <c r="R475" i="4"/>
  <c r="S475" i="4" s="1"/>
  <c r="R972" i="4"/>
  <c r="S972" i="4" s="1"/>
  <c r="R327" i="4"/>
  <c r="S327" i="4" s="1"/>
  <c r="R122" i="4"/>
  <c r="S122" i="4" s="1"/>
  <c r="R574" i="4"/>
  <c r="S574" i="4" s="1"/>
  <c r="R752" i="4"/>
  <c r="S752" i="4" s="1"/>
  <c r="R652" i="4"/>
  <c r="S652" i="4" s="1"/>
  <c r="R879" i="4"/>
  <c r="S879" i="4" s="1"/>
  <c r="R888" i="4"/>
  <c r="S888" i="4" s="1"/>
  <c r="R336" i="4"/>
  <c r="S336" i="4" s="1"/>
  <c r="R370" i="4"/>
  <c r="S370" i="4" s="1"/>
  <c r="R101" i="4"/>
  <c r="S101" i="4" s="1"/>
  <c r="R981" i="4"/>
  <c r="S981" i="4" s="1"/>
  <c r="R1048" i="4"/>
  <c r="S1048" i="4" s="1"/>
  <c r="R183" i="4"/>
  <c r="S183" i="4" s="1"/>
  <c r="R1053" i="4"/>
  <c r="S1053" i="4" s="1"/>
  <c r="R1031" i="4"/>
  <c r="S1031" i="4" s="1"/>
  <c r="R727" i="4"/>
  <c r="S727" i="4" s="1"/>
  <c r="R619" i="4"/>
  <c r="S619" i="4" s="1"/>
  <c r="R34" i="4"/>
  <c r="S34" i="4" s="1"/>
  <c r="R465" i="4"/>
  <c r="S465" i="4" s="1"/>
  <c r="R321" i="4"/>
  <c r="S321" i="4" s="1"/>
  <c r="R132" i="4"/>
  <c r="S132" i="4" s="1"/>
  <c r="R977" i="4"/>
  <c r="S977" i="4" s="1"/>
  <c r="R1041" i="4"/>
  <c r="S1041" i="4" s="1"/>
  <c r="R917" i="4"/>
  <c r="S917" i="4" s="1"/>
  <c r="R513" i="4"/>
  <c r="S513" i="4" s="1"/>
  <c r="R503" i="4"/>
  <c r="S503" i="4" s="1"/>
  <c r="R660" i="4"/>
  <c r="S660" i="4" s="1"/>
  <c r="R491" i="4"/>
  <c r="S491" i="4" s="1"/>
  <c r="R412" i="4"/>
  <c r="S412" i="4" s="1"/>
  <c r="R737" i="4"/>
  <c r="S737" i="4" s="1"/>
  <c r="R253" i="4"/>
  <c r="S253" i="4" s="1"/>
  <c r="R106" i="4"/>
  <c r="S106" i="4" s="1"/>
  <c r="R248" i="4"/>
  <c r="S248" i="4" s="1"/>
  <c r="R352" i="4"/>
  <c r="S352" i="4" s="1"/>
  <c r="R753" i="4"/>
  <c r="S753" i="4" s="1"/>
  <c r="R490" i="4"/>
  <c r="S490" i="4" s="1"/>
  <c r="R664" i="4"/>
  <c r="S664" i="4" s="1"/>
  <c r="R573" i="4"/>
  <c r="S573" i="4" s="1"/>
  <c r="R689" i="4"/>
  <c r="S689" i="4" s="1"/>
  <c r="R83" i="4"/>
  <c r="S83" i="4" s="1"/>
  <c r="R59" i="4"/>
  <c r="S59" i="4" s="1"/>
  <c r="R320" i="4"/>
  <c r="S320" i="4" s="1"/>
  <c r="R26" i="4"/>
  <c r="S26" i="4" s="1"/>
  <c r="R18" i="4"/>
  <c r="S18" i="4" s="1"/>
  <c r="R496" i="4"/>
  <c r="S496" i="4" s="1"/>
  <c r="R610" i="4"/>
  <c r="S610" i="4" s="1"/>
  <c r="R604" i="4"/>
  <c r="S604" i="4" s="1"/>
  <c r="R298" i="4"/>
  <c r="S298" i="4" s="1"/>
  <c r="R723" i="4"/>
  <c r="S723" i="4" s="1"/>
  <c r="R866" i="4"/>
  <c r="S866" i="4" s="1"/>
  <c r="R762" i="4"/>
  <c r="S762" i="4" s="1"/>
  <c r="R104" i="4"/>
  <c r="S104" i="4" s="1"/>
  <c r="R813" i="4"/>
  <c r="S813" i="4" s="1"/>
  <c r="R962" i="4"/>
  <c r="S962" i="4" s="1"/>
  <c r="R596" i="4"/>
  <c r="S596" i="4" s="1"/>
  <c r="R854" i="4"/>
  <c r="S854" i="4" s="1"/>
  <c r="R649" i="4"/>
  <c r="S649" i="4" s="1"/>
  <c r="R530" i="4"/>
  <c r="S530" i="4" s="1"/>
  <c r="R869" i="4"/>
  <c r="S869" i="4" s="1"/>
  <c r="R1051" i="4"/>
  <c r="S1051" i="4" s="1"/>
  <c r="R362" i="4"/>
  <c r="S362" i="4" s="1"/>
  <c r="R192" i="4"/>
  <c r="S192" i="4" s="1"/>
  <c r="R1026" i="4"/>
  <c r="S1026" i="4" s="1"/>
  <c r="R342" i="4"/>
  <c r="S342" i="4" s="1"/>
  <c r="R668" i="4"/>
  <c r="S668" i="4" s="1"/>
  <c r="R730" i="4"/>
  <c r="S730" i="4" s="1"/>
  <c r="R592" i="4"/>
  <c r="S592" i="4" s="1"/>
  <c r="R696" i="4"/>
  <c r="S696" i="4" s="1"/>
  <c r="R307" i="4"/>
  <c r="S307" i="4" s="1"/>
  <c r="R517" i="4"/>
  <c r="S517" i="4" s="1"/>
  <c r="R836" i="4"/>
  <c r="S836" i="4" s="1"/>
  <c r="R522" i="4"/>
  <c r="S522" i="4" s="1"/>
  <c r="R641" i="4"/>
  <c r="S641" i="4" s="1"/>
  <c r="R152" i="4"/>
  <c r="S152" i="4" s="1"/>
  <c r="R1007" i="4"/>
  <c r="S1007" i="4" s="1"/>
  <c r="R217" i="4"/>
  <c r="S217" i="4" s="1"/>
  <c r="R120" i="4"/>
  <c r="S120" i="4" s="1"/>
  <c r="R42" i="4"/>
  <c r="S42" i="4" s="1"/>
  <c r="R826" i="4"/>
  <c r="S826" i="4" s="1"/>
  <c r="R759" i="4"/>
  <c r="S759" i="4" s="1"/>
  <c r="R675" i="4"/>
  <c r="S675" i="4" s="1"/>
  <c r="R514" i="4"/>
  <c r="S514" i="4" s="1"/>
  <c r="R468" i="4"/>
  <c r="S468" i="4" s="1"/>
  <c r="R129" i="4"/>
  <c r="S129" i="4" s="1"/>
  <c r="R133" i="4"/>
  <c r="S133" i="4" s="1"/>
  <c r="R121" i="4"/>
  <c r="S121" i="4" s="1"/>
  <c r="R117" i="4"/>
  <c r="S117" i="4" s="1"/>
  <c r="R893" i="4"/>
  <c r="S893" i="4" s="1"/>
  <c r="R1032" i="4"/>
  <c r="S1032" i="4" s="1"/>
  <c r="R1034" i="4"/>
  <c r="S1034" i="4" s="1"/>
  <c r="R892" i="4"/>
  <c r="S892" i="4" s="1"/>
  <c r="R924" i="4"/>
  <c r="S924" i="4" s="1"/>
  <c r="R1018" i="4"/>
  <c r="S1018" i="4" s="1"/>
  <c r="R98" i="4"/>
  <c r="S98" i="4" s="1"/>
  <c r="R52" i="4"/>
  <c r="S52" i="4" s="1"/>
  <c r="R396" i="4"/>
  <c r="S396" i="4" s="1"/>
  <c r="R344" i="4"/>
  <c r="S344" i="4" s="1"/>
  <c r="R143" i="4"/>
  <c r="S143" i="4" s="1"/>
  <c r="R241" i="4"/>
  <c r="S241" i="4" s="1"/>
  <c r="R194" i="4"/>
  <c r="S194" i="4" s="1"/>
  <c r="R12" i="4"/>
  <c r="S12" i="4" s="1"/>
  <c r="R256" i="4"/>
  <c r="S256" i="4" s="1"/>
  <c r="R498" i="4"/>
  <c r="S498" i="4" s="1"/>
  <c r="R661" i="4"/>
  <c r="S661" i="4" s="1"/>
  <c r="R659" i="4"/>
  <c r="S659" i="4" s="1"/>
  <c r="R558" i="4"/>
  <c r="S558" i="4" s="1"/>
  <c r="R494" i="4"/>
  <c r="S494" i="4" s="1"/>
  <c r="R178" i="4"/>
  <c r="S178" i="4" s="1"/>
  <c r="R45" i="4"/>
  <c r="S45" i="4" s="1"/>
  <c r="R984" i="4"/>
  <c r="S984" i="4" s="1"/>
  <c r="R766" i="4"/>
  <c r="S766" i="4" s="1"/>
  <c r="R411" i="4"/>
  <c r="S411" i="4" s="1"/>
  <c r="R240" i="4"/>
  <c r="S240" i="4" s="1"/>
  <c r="R497" i="4"/>
  <c r="S497" i="4" s="1"/>
  <c r="R444" i="4"/>
  <c r="S444" i="4" s="1"/>
  <c r="R388" i="4"/>
  <c r="S388" i="4" s="1"/>
  <c r="R703" i="4"/>
  <c r="S703" i="4" s="1"/>
  <c r="R745" i="4"/>
  <c r="S745" i="4" s="1"/>
  <c r="R722" i="4"/>
  <c r="S722" i="4" s="1"/>
  <c r="R608" i="4"/>
  <c r="S608" i="4" s="1"/>
  <c r="R546" i="4"/>
  <c r="S546" i="4" s="1"/>
  <c r="R482" i="4"/>
  <c r="S482" i="4" s="1"/>
  <c r="R80" i="4"/>
  <c r="S80" i="4" s="1"/>
  <c r="R920" i="4"/>
  <c r="S920" i="4" s="1"/>
  <c r="R754" i="4"/>
  <c r="S754" i="4" s="1"/>
  <c r="R697" i="4"/>
  <c r="S697" i="4" s="1"/>
  <c r="R563" i="4"/>
  <c r="S563" i="4" s="1"/>
  <c r="R507" i="4"/>
  <c r="S507" i="4" s="1"/>
  <c r="R710" i="4"/>
  <c r="S710" i="4" s="1"/>
  <c r="R595" i="4"/>
  <c r="S595" i="4" s="1"/>
  <c r="R876" i="4"/>
  <c r="S876" i="4" s="1"/>
  <c r="R908" i="4"/>
  <c r="S908" i="4" s="1"/>
  <c r="R940" i="4"/>
  <c r="S940" i="4" s="1"/>
  <c r="R319" i="4"/>
  <c r="S319" i="4" s="1"/>
  <c r="R130" i="4"/>
  <c r="S130" i="4" s="1"/>
  <c r="R572" i="4"/>
  <c r="S572" i="4" s="1"/>
  <c r="R768" i="4"/>
  <c r="S768" i="4" s="1"/>
  <c r="R808" i="4"/>
  <c r="S808" i="4" s="1"/>
  <c r="R812" i="4"/>
  <c r="S812" i="4" s="1"/>
  <c r="R758" i="4"/>
  <c r="S758" i="4" s="1"/>
  <c r="R734" i="4"/>
  <c r="S734" i="4" s="1"/>
  <c r="R606" i="4"/>
  <c r="S606" i="4" s="1"/>
  <c r="R536" i="4"/>
  <c r="S536" i="4" s="1"/>
  <c r="R474" i="4"/>
  <c r="S474" i="4" s="1"/>
  <c r="R377" i="4"/>
  <c r="S377" i="4" s="1"/>
  <c r="R439" i="4"/>
  <c r="S439" i="4" s="1"/>
  <c r="R96" i="4"/>
  <c r="S96" i="4" s="1"/>
  <c r="R1006" i="4"/>
  <c r="S1006" i="4" s="1"/>
  <c r="R860" i="4"/>
  <c r="S860" i="4" s="1"/>
  <c r="R780" i="4"/>
  <c r="S780" i="4" s="1"/>
  <c r="R631" i="4"/>
  <c r="S631" i="4" s="1"/>
  <c r="R457" i="4"/>
  <c r="S457" i="4" s="1"/>
  <c r="R10" i="4"/>
  <c r="S10" i="4" s="1"/>
  <c r="R846" i="4"/>
  <c r="S846" i="4" s="1"/>
  <c r="R830" i="4"/>
  <c r="S830" i="4" s="1"/>
  <c r="R811" i="4"/>
  <c r="S811" i="4" s="1"/>
  <c r="R674" i="4"/>
  <c r="S674" i="4" s="1"/>
  <c r="R597" i="4"/>
  <c r="S597" i="4" s="1"/>
  <c r="R434" i="4"/>
  <c r="S434" i="4" s="1"/>
  <c r="R173" i="4"/>
  <c r="S173" i="4" s="1"/>
  <c r="R263" i="4"/>
  <c r="S263" i="4" s="1"/>
  <c r="R885" i="4"/>
  <c r="S885" i="4" s="1"/>
  <c r="R636" i="4"/>
  <c r="S636" i="4" s="1"/>
  <c r="R904" i="4"/>
  <c r="S904" i="4" s="1"/>
  <c r="R634" i="4"/>
  <c r="S634" i="4" s="1"/>
  <c r="R970" i="4"/>
  <c r="S970" i="4" s="1"/>
  <c r="R326" i="4"/>
  <c r="S326" i="4" s="1"/>
  <c r="R884" i="4"/>
  <c r="S884" i="4" s="1"/>
  <c r="R916" i="4"/>
  <c r="S916" i="4" s="1"/>
  <c r="R954" i="4"/>
  <c r="S954" i="4" s="1"/>
  <c r="R516" i="4"/>
  <c r="S516" i="4" s="1"/>
  <c r="R858" i="4"/>
  <c r="S858" i="4" s="1"/>
  <c r="R795" i="4"/>
  <c r="S795" i="4" s="1"/>
  <c r="R765" i="4"/>
  <c r="S765" i="4" s="1"/>
  <c r="R805" i="4"/>
  <c r="S805" i="4" s="1"/>
  <c r="R682" i="4"/>
  <c r="S682" i="4" s="1"/>
  <c r="R544" i="4"/>
  <c r="S544" i="4" s="1"/>
  <c r="R187" i="4"/>
  <c r="S187" i="4" s="1"/>
  <c r="R259" i="4"/>
  <c r="S259" i="4" s="1"/>
  <c r="R268" i="4"/>
  <c r="S268" i="4" s="1"/>
  <c r="R646" i="4"/>
  <c r="S646" i="4" s="1"/>
  <c r="R894" i="4"/>
  <c r="S894" i="4" s="1"/>
  <c r="R881" i="4"/>
  <c r="S881" i="4" s="1"/>
  <c r="R883" i="4"/>
  <c r="S883" i="4" s="1"/>
  <c r="R915" i="4"/>
  <c r="S915" i="4" s="1"/>
  <c r="R882" i="4"/>
  <c r="S882" i="4" s="1"/>
  <c r="R914" i="4"/>
  <c r="S914" i="4" s="1"/>
  <c r="R86" i="4"/>
  <c r="S86" i="4" s="1"/>
  <c r="R374" i="4"/>
  <c r="S374" i="4" s="1"/>
  <c r="R54" i="4"/>
  <c r="S54" i="4" s="1"/>
  <c r="R809" i="4"/>
  <c r="S809" i="4" s="1"/>
  <c r="R724" i="4"/>
  <c r="S724" i="4" s="1"/>
  <c r="R665" i="4"/>
  <c r="S665" i="4" s="1"/>
  <c r="R251" i="4"/>
  <c r="S251" i="4" s="1"/>
  <c r="R877" i="4"/>
  <c r="S877" i="4" s="1"/>
  <c r="R656" i="4"/>
  <c r="S656" i="4" s="1"/>
  <c r="R704" i="4"/>
  <c r="S704" i="4" s="1"/>
  <c r="R868" i="4"/>
  <c r="S868" i="4" s="1"/>
  <c r="R900" i="4"/>
  <c r="S900" i="4" s="1"/>
  <c r="R932" i="4"/>
  <c r="S932" i="4" s="1"/>
  <c r="R870" i="4"/>
  <c r="S870" i="4" s="1"/>
  <c r="R902" i="4"/>
  <c r="S902" i="4" s="1"/>
  <c r="R889" i="4"/>
  <c r="S889" i="4" s="1"/>
  <c r="R891" i="4"/>
  <c r="S891" i="4" s="1"/>
  <c r="R923" i="4"/>
  <c r="S923" i="4" s="1"/>
  <c r="R890" i="4"/>
  <c r="S890" i="4" s="1"/>
  <c r="R922" i="4"/>
  <c r="S922" i="4" s="1"/>
  <c r="R417" i="4"/>
  <c r="S417" i="4" s="1"/>
  <c r="R850" i="4"/>
  <c r="S850" i="4" s="1"/>
  <c r="R679" i="4"/>
  <c r="S679" i="4" s="1"/>
  <c r="R657" i="4"/>
  <c r="S657" i="4" s="1"/>
  <c r="R605" i="4"/>
  <c r="S605" i="4" s="1"/>
  <c r="R369" i="4"/>
  <c r="S369" i="4" s="1"/>
  <c r="R407" i="4"/>
  <c r="S407" i="4" s="1"/>
  <c r="R345" i="4"/>
  <c r="S345" i="4" s="1"/>
  <c r="R139" i="4"/>
  <c r="S139" i="4" s="1"/>
  <c r="R56" i="4"/>
  <c r="S56" i="4" s="1"/>
  <c r="R878" i="4"/>
  <c r="S878" i="4" s="1"/>
  <c r="R910" i="4"/>
  <c r="S910" i="4" s="1"/>
  <c r="R617" i="4"/>
  <c r="S617" i="4" s="1"/>
  <c r="R897" i="4"/>
  <c r="S897" i="4" s="1"/>
  <c r="R867" i="4"/>
  <c r="S867" i="4" s="1"/>
  <c r="R899" i="4"/>
  <c r="S899" i="4" s="1"/>
  <c r="R931" i="4"/>
  <c r="S931" i="4" s="1"/>
  <c r="R642" i="4"/>
  <c r="S642" i="4" s="1"/>
  <c r="R898" i="4"/>
  <c r="S898" i="4" s="1"/>
  <c r="R930" i="4"/>
  <c r="S930" i="4" s="1"/>
  <c r="R435" i="4"/>
  <c r="S435" i="4" s="1"/>
  <c r="R698" i="4"/>
  <c r="S698" i="4" s="1"/>
  <c r="R76" i="4"/>
  <c r="S76" i="4" s="1"/>
  <c r="R403" i="4"/>
  <c r="S403" i="4" s="1"/>
  <c r="R419" i="4"/>
  <c r="S419" i="4" s="1"/>
  <c r="R67" i="4"/>
  <c r="S67" i="4" s="1"/>
  <c r="R797" i="4"/>
  <c r="S797" i="4" s="1"/>
  <c r="R788" i="4"/>
  <c r="S788" i="4" s="1"/>
  <c r="R769" i="4"/>
  <c r="S769" i="4" s="1"/>
  <c r="R663" i="4"/>
  <c r="S663" i="4" s="1"/>
  <c r="R651" i="4"/>
  <c r="S651" i="4" s="1"/>
  <c r="R577" i="4"/>
  <c r="S577" i="4" s="1"/>
  <c r="R570" i="4"/>
  <c r="S570" i="4" s="1"/>
  <c r="R714" i="4"/>
  <c r="S714" i="4" s="1"/>
  <c r="R415" i="4"/>
  <c r="S415" i="4" s="1"/>
  <c r="R390" i="4"/>
  <c r="S390" i="4" s="1"/>
  <c r="R353" i="4"/>
  <c r="S353" i="4" s="1"/>
  <c r="R169" i="4"/>
  <c r="S169" i="4" s="1"/>
  <c r="R208" i="4"/>
  <c r="S208" i="4" s="1"/>
  <c r="R144" i="4"/>
  <c r="S144" i="4" s="1"/>
  <c r="R239" i="4"/>
  <c r="S239" i="4" s="1"/>
  <c r="R775" i="4"/>
  <c r="S775" i="4" s="1"/>
  <c r="R630" i="4"/>
  <c r="S630" i="4" s="1"/>
  <c r="R264" i="4"/>
  <c r="S264" i="4" s="1"/>
  <c r="R555" i="4"/>
  <c r="S555" i="4" s="1"/>
  <c r="R467" i="4"/>
  <c r="S467" i="4" s="1"/>
  <c r="R2" i="4"/>
  <c r="S2" i="4" s="1"/>
  <c r="R43" i="4"/>
  <c r="S43" i="4" s="1"/>
  <c r="R844" i="4"/>
  <c r="S844" i="4" s="1"/>
  <c r="R773" i="4"/>
  <c r="S773" i="4" s="1"/>
  <c r="R756" i="4"/>
  <c r="S756" i="4" s="1"/>
  <c r="R717" i="4"/>
  <c r="S717" i="4" s="1"/>
  <c r="R488" i="4"/>
  <c r="S488" i="4" s="1"/>
  <c r="R400" i="4"/>
  <c r="S400" i="4" s="1"/>
  <c r="R172" i="4"/>
  <c r="S172" i="4" s="1"/>
  <c r="R628" i="4"/>
  <c r="S628" i="4" s="1"/>
  <c r="R380" i="4"/>
  <c r="S380" i="4" s="1"/>
  <c r="R216" i="4"/>
  <c r="S216" i="4" s="1"/>
  <c r="R201" i="4"/>
  <c r="S201" i="4" s="1"/>
  <c r="R804" i="4"/>
  <c r="S804" i="4" s="1"/>
  <c r="R582" i="4"/>
  <c r="S582" i="4" s="1"/>
  <c r="R518" i="4"/>
  <c r="S518" i="4" s="1"/>
  <c r="R423" i="4"/>
  <c r="S423" i="4" s="1"/>
  <c r="R337" i="4"/>
  <c r="S337" i="4" s="1"/>
  <c r="R520" i="4"/>
  <c r="S520" i="4" s="1"/>
  <c r="R361" i="4"/>
  <c r="S361" i="4" s="1"/>
  <c r="R382" i="4"/>
  <c r="S382" i="4" s="1"/>
  <c r="R757" i="4"/>
  <c r="S757" i="4" s="1"/>
  <c r="R633" i="4"/>
  <c r="S633" i="4" s="1"/>
  <c r="R801" i="4"/>
  <c r="S801" i="4" s="1"/>
  <c r="R802" i="4"/>
  <c r="S802" i="4" s="1"/>
  <c r="R690" i="4"/>
  <c r="S690" i="4" s="1"/>
  <c r="R550" i="4"/>
  <c r="S550" i="4" s="1"/>
  <c r="R625" i="4"/>
  <c r="S625" i="4" s="1"/>
  <c r="R500" i="4"/>
  <c r="S500" i="4" s="1"/>
  <c r="R486" i="4"/>
  <c r="S486" i="4" s="1"/>
  <c r="R378" i="4"/>
  <c r="S378" i="4" s="1"/>
  <c r="R431" i="4"/>
  <c r="S431" i="4" s="1"/>
  <c r="R363" i="4"/>
  <c r="S363" i="4" s="1"/>
  <c r="R542" i="4"/>
  <c r="S542" i="4" s="1"/>
  <c r="R371" i="4"/>
  <c r="S371" i="4" s="1"/>
  <c r="R620" i="4"/>
  <c r="S620" i="4" s="1"/>
  <c r="R484" i="4"/>
  <c r="S484" i="4" s="1"/>
  <c r="R481" i="4"/>
  <c r="S481" i="4" s="1"/>
  <c r="R447" i="4"/>
  <c r="S447" i="4" s="1"/>
  <c r="R347" i="4"/>
  <c r="S347" i="4" s="1"/>
  <c r="R105" i="4"/>
  <c r="S105" i="4" s="1"/>
  <c r="R49" i="4"/>
  <c r="S49" i="4" s="1"/>
  <c r="R89" i="4"/>
  <c r="S89" i="4" s="1"/>
  <c r="Y2" i="5" l="1"/>
  <c r="Z2" i="5" s="1"/>
  <c r="T2" i="5"/>
  <c r="U2" i="5" s="1"/>
  <c r="O11" i="8" s="1"/>
  <c r="T2" i="1"/>
  <c r="U2" i="1" s="1"/>
  <c r="T2" i="4"/>
  <c r="U2" i="4" s="1"/>
  <c r="N11" i="8" s="1"/>
  <c r="P11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<sst xmlns="http://schemas.openxmlformats.org/spreadsheetml/2006/main" count="8295" uniqueCount="47">
  <si>
    <t>Image_id</t>
  </si>
  <si>
    <t>Actual Class</t>
  </si>
  <si>
    <t>Predicted Class</t>
  </si>
  <si>
    <t>Total Actual Pixels</t>
  </si>
  <si>
    <t>Total Predicted Pixels</t>
  </si>
  <si>
    <t>Total Actual Class</t>
  </si>
  <si>
    <t>Total Predicted Class</t>
  </si>
  <si>
    <t>Average Pixels Predicted (%)</t>
  </si>
  <si>
    <t>Coin</t>
  </si>
  <si>
    <t>Ghaq Tal-Ghasel</t>
  </si>
  <si>
    <t>Imqaret</t>
  </si>
  <si>
    <t>Qassatat</t>
  </si>
  <si>
    <t>Pastizz</t>
  </si>
  <si>
    <t>Zalzett Malti</t>
  </si>
  <si>
    <t>Gbejniet</t>
  </si>
  <si>
    <t>Pixels per Cm2</t>
  </si>
  <si>
    <t>Ghaq tal-Ghasel</t>
  </si>
  <si>
    <t>Predicted * Ratio</t>
  </si>
  <si>
    <t>Coin Ratio</t>
  </si>
  <si>
    <t>Actual Kcal</t>
  </si>
  <si>
    <t>Predicted Kcal</t>
  </si>
  <si>
    <t>Kcal per Cm2</t>
  </si>
  <si>
    <t>Difference</t>
  </si>
  <si>
    <t>Difference Squared</t>
  </si>
  <si>
    <t>Pixels Per Cm2</t>
  </si>
  <si>
    <t>Total Average</t>
  </si>
  <si>
    <t>RMSE</t>
  </si>
  <si>
    <t>Real Kcal</t>
  </si>
  <si>
    <t>*These are the total kcal for each item calculated by manually weighing the items</t>
  </si>
  <si>
    <t>N/A</t>
  </si>
  <si>
    <t>Quantity</t>
  </si>
  <si>
    <t>Difference(Actual-Predicted)</t>
  </si>
  <si>
    <t>Actual * Ratio</t>
  </si>
  <si>
    <t>Actual</t>
  </si>
  <si>
    <t>Predicted</t>
  </si>
  <si>
    <t>Totals</t>
  </si>
  <si>
    <t>Config 1</t>
  </si>
  <si>
    <t>Config 2</t>
  </si>
  <si>
    <t>Average</t>
  </si>
  <si>
    <t>IoU</t>
  </si>
  <si>
    <t>Config1</t>
  </si>
  <si>
    <t>Config2</t>
  </si>
  <si>
    <t>Config3</t>
  </si>
  <si>
    <t>Difference(Real- Predicted)</t>
  </si>
  <si>
    <t>RMSE (Real)</t>
  </si>
  <si>
    <t>RMSE (Actual)</t>
  </si>
  <si>
    <t>Config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</si>
</sst>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ont="1"/>
    <xf numFmtId="0" fontId="0" fillId="0" borderId="4" xfId="0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5A18-8AC2-40CF-A86E-78CD009809E5}">
  <dimension ref="A3:P27"/>
  <sheetViews>
    <sheetView tabSelected="1" topLeftCell="A4" workbookViewId="0">
      <selection activeCell="D17" sqref="D17:F17"/>
    </sheetView>
  </sheetViews>
  <sheetFormatPr defaultRowHeight="14.4" x14ac:dyDescent="0.3"/>
  <cols>
    <col min="3" max="3" width="14.33203125" bestFit="1" customWidth="1"/>
    <col min="6" max="6" width="11.109375" bestFit="1" customWidth="1"/>
  </cols>
  <sheetData>
    <row r="3" spans="1:16" ht="18" x14ac:dyDescent="0.35">
      <c r="A3" s="10"/>
      <c r="B3" s="10"/>
      <c r="C3" s="10"/>
      <c r="D3" s="11" t="s">
        <v>36</v>
      </c>
      <c r="E3" s="11"/>
      <c r="F3" s="11"/>
      <c r="G3" s="10"/>
      <c r="H3" s="10"/>
      <c r="I3" s="10"/>
      <c r="M3" s="11" t="s">
        <v>39</v>
      </c>
      <c r="N3" s="11"/>
      <c r="O3" s="11"/>
      <c r="P3" s="11"/>
    </row>
    <row r="5" spans="1:16" x14ac:dyDescent="0.3">
      <c r="B5" t="s">
        <v>8</v>
      </c>
      <c r="C5" t="s">
        <v>9</v>
      </c>
      <c r="D5" t="s">
        <v>10</v>
      </c>
      <c r="E5" t="s">
        <v>12</v>
      </c>
      <c r="F5" t="s">
        <v>13</v>
      </c>
      <c r="G5" t="s">
        <v>14</v>
      </c>
      <c r="H5" t="s">
        <v>11</v>
      </c>
      <c r="I5" t="s">
        <v>35</v>
      </c>
      <c r="M5" s="6" t="s">
        <v>40</v>
      </c>
      <c r="N5" s="6" t="s">
        <v>41</v>
      </c>
      <c r="O5" s="6" t="s">
        <v>42</v>
      </c>
      <c r="P5" s="6" t="s">
        <v>38</v>
      </c>
    </row>
    <row r="6" spans="1:16" x14ac:dyDescent="0.3">
      <c r="A6" s="6" t="s">
        <v>33</v>
      </c>
      <c r="B6">
        <f>SUMIF(Config_1!C2:C866,"Coin", Config_1!E2:E866)</f>
        <v>413</v>
      </c>
      <c r="C6">
        <f>SUMIF(Config_1!C2:C866,"Ghaq Tal-Ghasel", Config_1!E2:E866)</f>
        <v>138</v>
      </c>
      <c r="D6">
        <f>SUMIF(Config_1!C2:C866,"Imqaret", Config_1!E2:E866)</f>
        <v>184</v>
      </c>
      <c r="E6">
        <f>SUMIF(Config_1!C2:C866,"Pastizz", Config_1!E2:E866)</f>
        <v>137</v>
      </c>
      <c r="F6">
        <f>SUMIF(Config_1!C2:C866,"Zalzett Malti", Config_1!E2:E866)</f>
        <v>92</v>
      </c>
      <c r="G6">
        <f>SUMIF(Config_1!C2:C866,"Gbejniet", Config_1!E2:E866)</f>
        <v>0</v>
      </c>
      <c r="H6">
        <f>SUMIF(Config_1!C2:C866,"Qassatat", Config_1!E2:E866)</f>
        <v>160</v>
      </c>
      <c r="I6">
        <f>SUM(B6:H6)</f>
        <v>1124</v>
      </c>
      <c r="M6">
        <f>Config_1!I867</f>
        <v>87.125572673617498</v>
      </c>
      <c r="N6">
        <f>Config_2!I1067</f>
        <v>73.664366713112258</v>
      </c>
      <c r="O6">
        <f>Config_3!I959</f>
        <v>80.569498343967723</v>
      </c>
      <c r="P6">
        <f>AVERAGE(M6:O6)</f>
        <v>80.453145910232493</v>
      </c>
    </row>
    <row r="7" spans="1:16" x14ac:dyDescent="0.3">
      <c r="A7" s="6" t="s">
        <v>34</v>
      </c>
      <c r="B7">
        <f ca="1">SUMIF(Config_1!D2:D866,"Coin", Config_1!F2:F66)</f>
        <v>416</v>
      </c>
      <c r="C7">
        <f ca="1">SUMIF(Config_1!D2:D866,"Ghaq Tal-Ghasel", Config_1!F2:F66)</f>
        <v>137</v>
      </c>
      <c r="D7">
        <f>SUMIF(Config_1!D2:D866,"Imqaret", Config_1!F2:F866)</f>
        <v>170</v>
      </c>
      <c r="E7">
        <f>SUMIF(Config_1!D2:D866,"Pastizz", Config_1!F2:F866)</f>
        <v>146</v>
      </c>
      <c r="F7">
        <f>SUMIF(Config_1!D2:D866,"Zalzett Malti", Config_1!F3:F867)</f>
        <v>46</v>
      </c>
      <c r="G7">
        <f>SUMIF(Config_1!D2:D866,"Gbejniet", Config_1!F2:F866)</f>
        <v>3</v>
      </c>
      <c r="H7">
        <f>SUMIF(Config_1!D2:D866,"Qassatat", Config_1!F2:F866)</f>
        <v>166</v>
      </c>
      <c r="I7">
        <f ca="1">SUM(B7:H7)</f>
        <v>1084</v>
      </c>
    </row>
    <row r="8" spans="1:16" x14ac:dyDescent="0.3">
      <c r="M8" s="13" t="s">
        <v>45</v>
      </c>
      <c r="N8" s="13"/>
      <c r="O8" s="13"/>
      <c r="P8" s="13"/>
    </row>
    <row r="10" spans="1:16" ht="18" x14ac:dyDescent="0.35">
      <c r="A10" s="10"/>
      <c r="B10" s="10"/>
      <c r="C10" s="10"/>
      <c r="D10" s="11" t="s">
        <v>37</v>
      </c>
      <c r="E10" s="11"/>
      <c r="F10" s="11"/>
      <c r="G10" s="10"/>
      <c r="H10" s="10"/>
      <c r="I10" s="10"/>
      <c r="M10" s="6" t="s">
        <v>40</v>
      </c>
      <c r="N10" s="6" t="s">
        <v>41</v>
      </c>
      <c r="O10" s="6" t="s">
        <v>42</v>
      </c>
      <c r="P10" s="6" t="s">
        <v>38</v>
      </c>
    </row>
    <row r="11" spans="1:16" x14ac:dyDescent="0.3">
      <c r="M11">
        <f>Config_1!U2</f>
        <v>80.363780107314042</v>
      </c>
      <c r="N11">
        <f>Config_2!U2</f>
        <v>79.3001275067205</v>
      </c>
      <c r="O11">
        <f>Config_3!U2</f>
        <v>99.49781440233248</v>
      </c>
      <c r="P11">
        <f>AVERAGE(M11:O11)</f>
        <v>86.387240672122346</v>
      </c>
    </row>
    <row r="12" spans="1:16" x14ac:dyDescent="0.3">
      <c r="B12" t="s">
        <v>8</v>
      </c>
      <c r="C12" t="s">
        <v>9</v>
      </c>
      <c r="D12" t="s">
        <v>10</v>
      </c>
      <c r="E12" t="s">
        <v>12</v>
      </c>
      <c r="F12" t="s">
        <v>13</v>
      </c>
      <c r="G12" t="s">
        <v>14</v>
      </c>
      <c r="H12" t="s">
        <v>11</v>
      </c>
      <c r="I12" t="s">
        <v>35</v>
      </c>
    </row>
    <row r="13" spans="1:16" x14ac:dyDescent="0.3">
      <c r="A13" s="6" t="s">
        <v>33</v>
      </c>
      <c r="B13">
        <f>SUMIF(Config_2!$C$2:$C$1066,"Coin", Config_2!$G$2:$G$1066)</f>
        <v>413</v>
      </c>
      <c r="C13">
        <f>SUMIF(Config_2!$C$2:$C$1066,"Ghaq Tal-Ghasel", Config_2!$G$2:$G$1066)</f>
        <v>69</v>
      </c>
      <c r="D13">
        <f>SUMIF(Config_2!$C$2:$C$1066,"Imqaret", Config_2!$G$2:$G$1066)</f>
        <v>138</v>
      </c>
      <c r="E13">
        <f>SUMIF(Config_2!$C$2:$C$1066,"Pastizz", Config_2!$G$2:$G$1066)</f>
        <v>114</v>
      </c>
      <c r="F13">
        <f>SUMIF(Config_2!$C$2:$C$1066,"Zalzett Malti", Config_2!$G$2:$G$1066)</f>
        <v>138</v>
      </c>
      <c r="G13">
        <f>SUMIF(Config_2!$C$2:$C$1066,"Gbejniet", Config_2!$G$2:$G$1066)</f>
        <v>92</v>
      </c>
      <c r="H13">
        <f>SUMIF(Config_2!$C$2:$C$1066,"Qassatat", Config_2!$G$2:$G$1066)</f>
        <v>183</v>
      </c>
      <c r="I13">
        <f>SUM(B13:H13)</f>
        <v>1147</v>
      </c>
      <c r="M13" s="13" t="s">
        <v>44</v>
      </c>
      <c r="N13" s="13"/>
      <c r="O13" s="13"/>
      <c r="P13" s="13"/>
    </row>
    <row r="14" spans="1:16" x14ac:dyDescent="0.3">
      <c r="A14" s="6" t="s">
        <v>34</v>
      </c>
      <c r="B14">
        <f>SUMIF(Config_2!$D$2:$D$1066,"Coin", Config_2!$H$2:$H$1066)</f>
        <v>433</v>
      </c>
      <c r="C14">
        <f>SUMIF(Config_2!$D$2:$D$1066,"Ghaq Tal-Ghasel", Config_2!$H$2:$H$1066)</f>
        <v>78</v>
      </c>
      <c r="D14">
        <f>SUMIF(Config_2!$D$2:$D$1066,"Imqaret", Config_2!$H$2:$H$1066)</f>
        <v>192</v>
      </c>
      <c r="E14">
        <f>SUMIF(Config_2!$D$2:$D$1066,"Pastizz", Config_2!$H$2:$H$1066)</f>
        <v>140</v>
      </c>
      <c r="F14">
        <f>SUMIF(Config_2!$D$2:$D$1066,"Zalzett Malti", Config_2!$H$2:$H$1066)</f>
        <v>145</v>
      </c>
      <c r="G14">
        <f>SUMIF(Config_2!$D$2:$D$1066,"Gbejniet", Config_2!$H$2:$H$1066)</f>
        <v>95</v>
      </c>
      <c r="H14">
        <f>SUMIF(Config_2!$D$2:$D$1066,"Qassatat", Config_2!$H$2:$H$1066)</f>
        <v>183</v>
      </c>
      <c r="I14">
        <f>SUM(B14:H14)</f>
        <v>1266</v>
      </c>
    </row>
    <row r="15" spans="1:16" x14ac:dyDescent="0.3">
      <c r="M15" s="6" t="s">
        <v>40</v>
      </c>
      <c r="N15" s="6" t="s">
        <v>41</v>
      </c>
      <c r="O15" s="6" t="s">
        <v>42</v>
      </c>
      <c r="P15" s="6" t="s">
        <v>38</v>
      </c>
    </row>
    <row r="16" spans="1:16" x14ac:dyDescent="0.3">
      <c r="M16">
        <f>Config_1!Z2</f>
        <v>94.197091321471319</v>
      </c>
      <c r="N16">
        <f>Config_2!Z2</f>
        <v>138.24376189284553</v>
      </c>
      <c r="O16">
        <f>Config_3!Z2</f>
        <v>75.498174586781573</v>
      </c>
      <c r="P16">
        <f>AVERAGE(M16:O16)</f>
        <v>102.64634260036614</v>
      </c>
    </row>
    <row r="17" spans="1:9" ht="18" x14ac:dyDescent="0.35">
      <c r="A17" s="10"/>
      <c r="B17" s="10"/>
      <c r="C17" s="10"/>
      <c r="D17" s="11" t="s">
        <v>46</v>
      </c>
      <c r="E17" s="11"/>
      <c r="F17" s="11"/>
      <c r="G17" s="10"/>
      <c r="H17" s="10"/>
      <c r="I17" s="10"/>
    </row>
    <row r="19" spans="1:9" x14ac:dyDescent="0.3">
      <c r="B19" t="s">
        <v>8</v>
      </c>
      <c r="C19" t="s">
        <v>9</v>
      </c>
      <c r="D19" t="s">
        <v>10</v>
      </c>
      <c r="E19" t="s">
        <v>12</v>
      </c>
      <c r="F19" t="s">
        <v>13</v>
      </c>
      <c r="G19" t="s">
        <v>14</v>
      </c>
      <c r="H19" t="s">
        <v>11</v>
      </c>
      <c r="I19" t="s">
        <v>35</v>
      </c>
    </row>
    <row r="20" spans="1:9" x14ac:dyDescent="0.3">
      <c r="A20" s="6" t="s">
        <v>33</v>
      </c>
      <c r="B20">
        <f>SUMIF(Config_3!$C$2:$C$1066,"Coin", Config_3!$G$2:$G$1066)</f>
        <v>413</v>
      </c>
      <c r="C20">
        <f>SUMIF(Config_3!$C$2:$C$1066,"Ghaq Tal-Ghasel", Config_3!$G$2:$G$1066)</f>
        <v>92</v>
      </c>
      <c r="D20">
        <f>SUMIF(Config_3!$C$2:$C$1066,"Imqaret", Config_3!$G$2:$G$1066)</f>
        <v>92</v>
      </c>
      <c r="E20">
        <f>SUMIF(Config_3!$C$2:$C$1066,"Pastizz", Config_3!$G$2:$G$1066)</f>
        <v>137</v>
      </c>
      <c r="F20">
        <f>SUMIF(Config_3!$C$2:$C$1066,"Zalzett Malti", Config_3!$G$2:$G$1066)</f>
        <v>161</v>
      </c>
      <c r="G20">
        <f>SUMIF(Config_3!$C$2:$C$1066,"Gbejniet", Config_3!$G$2:$G$1066)</f>
        <v>92</v>
      </c>
      <c r="H20">
        <f>SUMIF(Config_3!$C$2:$C$1066,"Qassatat", Config_3!$G$2:$G$1066)</f>
        <v>137</v>
      </c>
      <c r="I20">
        <f>SUM(B20:H20)</f>
        <v>1124</v>
      </c>
    </row>
    <row r="21" spans="1:9" x14ac:dyDescent="0.3">
      <c r="A21" s="6" t="s">
        <v>34</v>
      </c>
      <c r="B21">
        <f>SUMIF(Config_3!$D$2:$D$1066,"Coin", Config_3!$H$2:$H$1066)</f>
        <v>413</v>
      </c>
      <c r="C21">
        <f>SUMIF(Config_3!$D$2:$D$1066,"Ghaq Tal-Ghasel", Config_3!$H$2:$H$1066)</f>
        <v>93</v>
      </c>
      <c r="D21">
        <f>SUMIF(Config_3!$D$2:$D$1066,"Imqaret", Config_3!$H$2:$H$1066)</f>
        <v>93</v>
      </c>
      <c r="E21">
        <f>SUMIF(Config_3!$D$2:$D$1066,"Pastizz", Config_3!$H$2:$H$1066)</f>
        <v>206</v>
      </c>
      <c r="F21">
        <f>SUMIF(Config_3!$D$2:$D$1066,"Zalzett Malti", Config_3!$H$2:$H$1066)</f>
        <v>160</v>
      </c>
      <c r="G21">
        <f>SUMIF(Config_3!$D$2:$D$1066,"Gbejniet", Config_3!$H$2:$H$1066)</f>
        <v>92</v>
      </c>
      <c r="H21">
        <f>SUMIF(Config_3!$D$2:$D$1066,"Qassatat", Config_3!$H$2:$H$1066)</f>
        <v>137</v>
      </c>
      <c r="I21">
        <f>SUM(B21:H21)</f>
        <v>1194</v>
      </c>
    </row>
    <row r="24" spans="1:9" ht="18" x14ac:dyDescent="0.35">
      <c r="D24" s="12" t="s">
        <v>38</v>
      </c>
      <c r="E24" s="12"/>
      <c r="F24" s="12"/>
    </row>
    <row r="25" spans="1:9" x14ac:dyDescent="0.3">
      <c r="E25" t="s">
        <v>35</v>
      </c>
    </row>
    <row r="26" spans="1:9" x14ac:dyDescent="0.3">
      <c r="D26" t="s">
        <v>33</v>
      </c>
      <c r="E26">
        <f>(I6+I13+I20)/3</f>
        <v>1131.6666666666667</v>
      </c>
    </row>
    <row r="27" spans="1:9" x14ac:dyDescent="0.3">
      <c r="D27" t="s">
        <v>34</v>
      </c>
      <c r="E27">
        <f ca="1">(I7+I14+I21)/3</f>
        <v>1181.3333333333333</v>
      </c>
    </row>
  </sheetData>
  <mergeCells count="7">
    <mergeCell ref="D3:F3"/>
    <mergeCell ref="D10:F10"/>
    <mergeCell ref="D17:F17"/>
    <mergeCell ref="D24:F24"/>
    <mergeCell ref="M3:P3"/>
    <mergeCell ref="M8:P8"/>
    <mergeCell ref="M13:P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67"/>
  <sheetViews>
    <sheetView topLeftCell="K1" zoomScaleNormal="100" workbookViewId="0">
      <pane ySplit="1" topLeftCell="A2" activePane="bottomLeft" state="frozen"/>
      <selection pane="bottomLeft" activeCell="R9" sqref="R9"/>
    </sheetView>
  </sheetViews>
  <sheetFormatPr defaultRowHeight="14.4" x14ac:dyDescent="0.3"/>
  <cols>
    <col min="1" max="1" width="4.44140625" bestFit="1" customWidth="1"/>
    <col min="2" max="2" width="8.77734375" bestFit="1" customWidth="1"/>
    <col min="3" max="4" width="14.33203125" bestFit="1" customWidth="1"/>
    <col min="5" max="5" width="15.6640625" bestFit="1" customWidth="1"/>
    <col min="6" max="6" width="18.44140625" bestFit="1" customWidth="1"/>
    <col min="7" max="7" width="16.21875" bestFit="1" customWidth="1"/>
    <col min="8" max="8" width="19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4" width="15.33203125" customWidth="1"/>
    <col min="15" max="15" width="16.109375" bestFit="1" customWidth="1"/>
    <col min="16" max="16" width="19.88671875" customWidth="1"/>
    <col min="17" max="17" width="16.109375" style="9" bestFit="1" customWidth="1"/>
    <col min="18" max="18" width="25.44140625" bestFit="1" customWidth="1"/>
    <col min="19" max="19" width="17.33203125" bestFit="1" customWidth="1"/>
    <col min="20" max="21" width="12" bestFit="1" customWidth="1"/>
    <col min="23" max="23" width="24" bestFit="1" customWidth="1"/>
    <col min="24" max="24" width="17.33203125" bestFit="1" customWidth="1"/>
    <col min="26" max="26" width="12" bestFit="1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3</v>
      </c>
      <c r="H1" s="1" t="s">
        <v>4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32</v>
      </c>
      <c r="N1" s="7" t="s">
        <v>17</v>
      </c>
      <c r="O1" s="7" t="s">
        <v>19</v>
      </c>
      <c r="P1" s="7" t="s">
        <v>20</v>
      </c>
      <c r="Q1" s="8" t="s">
        <v>27</v>
      </c>
      <c r="R1" s="7" t="s">
        <v>31</v>
      </c>
      <c r="S1" s="7" t="s">
        <v>23</v>
      </c>
      <c r="T1" s="8" t="s">
        <v>25</v>
      </c>
      <c r="U1" s="8" t="s">
        <v>26</v>
      </c>
      <c r="W1" s="8" t="s">
        <v>43</v>
      </c>
      <c r="X1" s="8" t="s">
        <v>23</v>
      </c>
      <c r="Y1" s="8" t="s">
        <v>38</v>
      </c>
      <c r="Z1" s="8" t="s">
        <v>44</v>
      </c>
    </row>
    <row r="2" spans="1:26" x14ac:dyDescent="0.3">
      <c r="A2" s="1">
        <v>0</v>
      </c>
      <c r="B2">
        <v>0</v>
      </c>
      <c r="C2" t="s">
        <v>8</v>
      </c>
      <c r="D2" t="s">
        <v>8</v>
      </c>
      <c r="E2">
        <v>1</v>
      </c>
      <c r="F2">
        <v>1</v>
      </c>
      <c r="G2">
        <v>17441</v>
      </c>
      <c r="H2">
        <v>15312</v>
      </c>
      <c r="I2">
        <v>87.674766778945923</v>
      </c>
      <c r="J2" s="4">
        <f>ConfigSheet!$I$2</f>
        <v>3349.0920000000001</v>
      </c>
      <c r="K2">
        <f>_xlfn.XLOOKUP(D2,ConfigSheet!$A$1:$G$1,ConfigSheet!$A$2:$G$2)</f>
        <v>0</v>
      </c>
      <c r="L2">
        <f>_xlfn.XLOOKUP(B2,CoinPixels_Config1!A:A,CoinPixels_Config1!I:I)</f>
        <v>1.1390412748171368</v>
      </c>
      <c r="M2">
        <f t="shared" ref="M2:M65" si="0">G2*L2</f>
        <v>19866.018874085683</v>
      </c>
      <c r="N2">
        <f t="shared" ref="N2:N65" si="1">L2*H2</f>
        <v>17441</v>
      </c>
      <c r="O2">
        <f>(M2/J2)*K2</f>
        <v>0</v>
      </c>
      <c r="P2">
        <f>(N2/J2)*K2</f>
        <v>0</v>
      </c>
      <c r="Q2" s="9" cm="1">
        <f t="array" ref="Q2">IF(D2="",_xlfn.XLOOKUP(C2,ConfigSheet!$B$5:$H$5,_xlfn.XLOOKUP(E2,ConfigSheet!$A$6:$A$8,ConfigSheet!$B$6:$H$8)),_xlfn.XLOOKUP(D2,ConfigSheet!$B$5:$H$5,_xlfn.XLOOKUP(F2,ConfigSheet!$A$6:$A$8,ConfigSheet!$B$6:$H$8)))</f>
        <v>0</v>
      </c>
      <c r="R2">
        <f>O2-P2</f>
        <v>0</v>
      </c>
      <c r="S2" s="9">
        <f t="shared" ref="S2:S65" si="2">R2*R2</f>
        <v>0</v>
      </c>
      <c r="T2" s="9">
        <f>AVERAGEIF(S:S,"&lt;&gt;0")</f>
        <v>6458.3371531367238</v>
      </c>
      <c r="U2" s="9">
        <f>SQRT(T2)</f>
        <v>80.363780107314042</v>
      </c>
      <c r="W2">
        <f>Q2-P2</f>
        <v>0</v>
      </c>
      <c r="X2">
        <f>W2*W2</f>
        <v>0</v>
      </c>
      <c r="Y2">
        <f>AVERAGEIF(X:X,"&lt;&gt;0")</f>
        <v>8873.0920134256085</v>
      </c>
      <c r="Z2">
        <f>SQRT(Y2)</f>
        <v>94.197091321471319</v>
      </c>
    </row>
    <row r="3" spans="1:26" x14ac:dyDescent="0.3">
      <c r="A3" s="1">
        <v>1</v>
      </c>
      <c r="B3">
        <v>0</v>
      </c>
      <c r="C3" t="s">
        <v>9</v>
      </c>
      <c r="D3" t="s">
        <v>9</v>
      </c>
      <c r="E3">
        <v>1</v>
      </c>
      <c r="F3">
        <v>1</v>
      </c>
      <c r="G3">
        <v>530594</v>
      </c>
      <c r="H3">
        <v>508635</v>
      </c>
      <c r="I3">
        <v>95.344531536102295</v>
      </c>
      <c r="J3" s="4">
        <f>ConfigSheet!$I$2</f>
        <v>3349.0920000000001</v>
      </c>
      <c r="K3">
        <f>_xlfn.XLOOKUP(D3,ConfigSheet!$A$1:$G$1,ConfigSheet!$A$2:$G$2)</f>
        <v>2.6304883652667002</v>
      </c>
      <c r="L3">
        <f>_xlfn.XLOOKUP(B3,CoinPixels_Config1!A:A,CoinPixels_Config1!I:I)</f>
        <v>1.1390412748171368</v>
      </c>
      <c r="M3">
        <f t="shared" si="0"/>
        <v>604368.4661703239</v>
      </c>
      <c r="N3">
        <f t="shared" si="1"/>
        <v>579356.2588166144</v>
      </c>
      <c r="O3">
        <f>(M3/J3)*K3</f>
        <v>474.6911158591995</v>
      </c>
      <c r="P3">
        <f t="shared" ref="P3:P66" si="3">(N3/J3)*K3</f>
        <v>455.04569541880227</v>
      </c>
      <c r="Q3" s="9" cm="1">
        <f t="array" ref="Q3">IF(D3="",_xlfn.XLOOKUP(C3,ConfigSheet!$B$5:$H$5,_xlfn.XLOOKUP(E3,ConfigSheet!$A$6:$A$8,ConfigSheet!$B$6:$H$8)),_xlfn.XLOOKUP(D3,ConfigSheet!$B$5:$H$5,_xlfn.XLOOKUP(F3,ConfigSheet!$A$6:$A$8,ConfigSheet!$B$6:$H$8)))</f>
        <v>468.8</v>
      </c>
      <c r="R3">
        <f t="shared" ref="R3:R66" si="4">O3-P3</f>
        <v>19.645420440397231</v>
      </c>
      <c r="S3" s="9">
        <f t="shared" si="2"/>
        <v>385.94254427997737</v>
      </c>
      <c r="T3" s="4"/>
      <c r="U3" s="4"/>
      <c r="W3">
        <f>Q3-P3</f>
        <v>13.754304581197744</v>
      </c>
      <c r="X3">
        <f t="shared" ref="X3:X66" si="5">W3*W3</f>
        <v>189.18089451235724</v>
      </c>
    </row>
    <row r="4" spans="1:26" x14ac:dyDescent="0.3">
      <c r="A4" s="1">
        <v>2</v>
      </c>
      <c r="B4">
        <v>1</v>
      </c>
      <c r="C4" t="s">
        <v>8</v>
      </c>
      <c r="D4" t="s">
        <v>8</v>
      </c>
      <c r="E4">
        <v>1</v>
      </c>
      <c r="F4">
        <v>1</v>
      </c>
      <c r="G4">
        <v>17441</v>
      </c>
      <c r="H4">
        <v>15209</v>
      </c>
      <c r="I4">
        <v>86.988145112991333</v>
      </c>
      <c r="J4" s="4">
        <f>ConfigSheet!$I$2</f>
        <v>3349.0920000000001</v>
      </c>
      <c r="K4">
        <f>_xlfn.XLOOKUP(D4,ConfigSheet!$A$1:$G$1,ConfigSheet!$A$2:$G$2)</f>
        <v>0</v>
      </c>
      <c r="L4">
        <f>_xlfn.XLOOKUP(B4,CoinPixels_Config1!A:A,CoinPixels_Config1!I:I)</f>
        <v>1.1467552107304886</v>
      </c>
      <c r="M4">
        <f t="shared" si="0"/>
        <v>20000.557630350453</v>
      </c>
      <c r="N4">
        <f t="shared" si="1"/>
        <v>17441</v>
      </c>
      <c r="O4">
        <f t="shared" ref="O4:O67" si="6">(M4/J4)*K4</f>
        <v>0</v>
      </c>
      <c r="P4">
        <f t="shared" si="3"/>
        <v>0</v>
      </c>
      <c r="Q4" s="9" cm="1">
        <f t="array" ref="Q4">IF(D4="",_xlfn.XLOOKUP(C4,ConfigSheet!$B$5:$H$5,_xlfn.XLOOKUP(E4,ConfigSheet!$A$6:$A$8,ConfigSheet!$B$6:$H$8)),_xlfn.XLOOKUP(D4,ConfigSheet!$B$5:$H$5,_xlfn.XLOOKUP(F4,ConfigSheet!$A$6:$A$8,ConfigSheet!$B$6:$H$8)))</f>
        <v>0</v>
      </c>
      <c r="R4">
        <f t="shared" si="4"/>
        <v>0</v>
      </c>
      <c r="S4" s="9">
        <f t="shared" si="2"/>
        <v>0</v>
      </c>
      <c r="W4">
        <f>Q4-P4</f>
        <v>0</v>
      </c>
      <c r="X4">
        <f t="shared" si="5"/>
        <v>0</v>
      </c>
    </row>
    <row r="5" spans="1:26" x14ac:dyDescent="0.3">
      <c r="A5" s="1">
        <v>3</v>
      </c>
      <c r="B5">
        <v>1</v>
      </c>
      <c r="C5" t="s">
        <v>9</v>
      </c>
      <c r="D5" t="s">
        <v>9</v>
      </c>
      <c r="E5">
        <v>1</v>
      </c>
      <c r="F5">
        <v>1</v>
      </c>
      <c r="G5">
        <v>520113</v>
      </c>
      <c r="H5">
        <v>505145</v>
      </c>
      <c r="I5">
        <v>96.044528484344482</v>
      </c>
      <c r="J5" s="4">
        <f>ConfigSheet!$I$2</f>
        <v>3349.0920000000001</v>
      </c>
      <c r="K5">
        <f>_xlfn.XLOOKUP(D5,ConfigSheet!$A$1:$G$1,ConfigSheet!$A$2:$G$2)</f>
        <v>2.6304883652667002</v>
      </c>
      <c r="L5">
        <f>_xlfn.XLOOKUP(B5,CoinPixels_Config1!A:A,CoinPixels_Config1!I:I)</f>
        <v>1.1467552107304886</v>
      </c>
      <c r="M5">
        <f t="shared" si="0"/>
        <v>596442.29291866662</v>
      </c>
      <c r="N5">
        <f t="shared" si="1"/>
        <v>579277.66092445271</v>
      </c>
      <c r="O5">
        <f t="shared" si="6"/>
        <v>468.4656354843479</v>
      </c>
      <c r="P5">
        <f t="shared" si="3"/>
        <v>454.98396201737108</v>
      </c>
      <c r="Q5" s="9" cm="1">
        <f t="array" ref="Q5">IF(D5="",_xlfn.XLOOKUP(C5,ConfigSheet!$B$5:$H$5,_xlfn.XLOOKUP(E5,ConfigSheet!$A$6:$A$8,ConfigSheet!$B$6:$H$8)),_xlfn.XLOOKUP(D5,ConfigSheet!$B$5:$H$5,_xlfn.XLOOKUP(F5,ConfigSheet!$A$6:$A$8,ConfigSheet!$B$6:$H$8)))</f>
        <v>468.8</v>
      </c>
      <c r="R5">
        <f t="shared" si="4"/>
        <v>13.481673466976815</v>
      </c>
      <c r="S5" s="9">
        <f t="shared" si="2"/>
        <v>181.75551947018667</v>
      </c>
      <c r="W5">
        <f t="shared" ref="W5:W68" si="7">Q5-P5</f>
        <v>13.816037982628927</v>
      </c>
      <c r="X5">
        <f t="shared" si="5"/>
        <v>190.8829055374452</v>
      </c>
    </row>
    <row r="6" spans="1:26" x14ac:dyDescent="0.3">
      <c r="A6" s="1">
        <v>4</v>
      </c>
      <c r="B6">
        <v>2</v>
      </c>
      <c r="C6" t="s">
        <v>8</v>
      </c>
      <c r="D6" t="s">
        <v>8</v>
      </c>
      <c r="E6">
        <v>1</v>
      </c>
      <c r="F6">
        <v>1</v>
      </c>
      <c r="G6">
        <v>14145</v>
      </c>
      <c r="H6">
        <v>13929</v>
      </c>
      <c r="I6">
        <v>90.629458427429199</v>
      </c>
      <c r="J6" s="4">
        <f>ConfigSheet!$I$2</f>
        <v>3349.0920000000001</v>
      </c>
      <c r="K6">
        <f>_xlfn.XLOOKUP(D6,ConfigSheet!$A$1:$G$1,ConfigSheet!$A$2:$G$2)</f>
        <v>0</v>
      </c>
      <c r="L6">
        <f>_xlfn.XLOOKUP(B6,CoinPixels_Config1!A:A,CoinPixels_Config1!I:I)</f>
        <v>1.0155072151626103</v>
      </c>
      <c r="M6">
        <f t="shared" si="0"/>
        <v>14364.349558475124</v>
      </c>
      <c r="N6">
        <f t="shared" si="1"/>
        <v>14145</v>
      </c>
      <c r="O6">
        <f t="shared" si="6"/>
        <v>0</v>
      </c>
      <c r="P6">
        <f t="shared" si="3"/>
        <v>0</v>
      </c>
      <c r="Q6" s="9" cm="1">
        <f t="array" ref="Q6">IF(D6="",_xlfn.XLOOKUP(C6,ConfigSheet!$B$5:$H$5,_xlfn.XLOOKUP(E6,ConfigSheet!$A$6:$A$8,ConfigSheet!$B$6:$H$8)),_xlfn.XLOOKUP(D6,ConfigSheet!$B$5:$H$5,_xlfn.XLOOKUP(F6,ConfigSheet!$A$6:$A$8,ConfigSheet!$B$6:$H$8)))</f>
        <v>0</v>
      </c>
      <c r="R6">
        <f t="shared" si="4"/>
        <v>0</v>
      </c>
      <c r="S6" s="9">
        <f t="shared" si="2"/>
        <v>0</v>
      </c>
      <c r="W6">
        <f t="shared" si="7"/>
        <v>0</v>
      </c>
      <c r="X6">
        <f t="shared" si="5"/>
        <v>0</v>
      </c>
    </row>
    <row r="7" spans="1:26" x14ac:dyDescent="0.3">
      <c r="A7" s="1">
        <v>5</v>
      </c>
      <c r="B7">
        <v>2</v>
      </c>
      <c r="C7" t="s">
        <v>9</v>
      </c>
      <c r="D7" t="s">
        <v>9</v>
      </c>
      <c r="E7">
        <v>2</v>
      </c>
      <c r="F7">
        <v>2</v>
      </c>
      <c r="G7">
        <v>922711</v>
      </c>
      <c r="H7">
        <v>811609</v>
      </c>
      <c r="I7">
        <v>85.466369986534119</v>
      </c>
      <c r="J7" s="4">
        <f>ConfigSheet!$I$2</f>
        <v>3349.0920000000001</v>
      </c>
      <c r="K7">
        <f>_xlfn.XLOOKUP(D7,ConfigSheet!$A$1:$G$1,ConfigSheet!$A$2:$G$2)</f>
        <v>2.6304883652667002</v>
      </c>
      <c r="L7">
        <f>_xlfn.XLOOKUP(B7,CoinPixels_Config1!A:A,CoinPixels_Config1!I:I)</f>
        <v>1.0155072151626103</v>
      </c>
      <c r="M7">
        <f t="shared" si="0"/>
        <v>937019.67800990737</v>
      </c>
      <c r="N7">
        <f t="shared" si="1"/>
        <v>824194.79539091105</v>
      </c>
      <c r="O7">
        <f t="shared" si="6"/>
        <v>735.96645330466026</v>
      </c>
      <c r="P7">
        <f t="shared" si="3"/>
        <v>647.3500339761224</v>
      </c>
      <c r="Q7" s="9" cm="1">
        <f t="array" ref="Q7">IF(D7="",_xlfn.XLOOKUP(C7,ConfigSheet!$B$5:$H$5,_xlfn.XLOOKUP(E7,ConfigSheet!$A$6:$A$8,ConfigSheet!$B$6:$H$8)),_xlfn.XLOOKUP(D7,ConfigSheet!$B$5:$H$5,_xlfn.XLOOKUP(F7,ConfigSheet!$A$6:$A$8,ConfigSheet!$B$6:$H$8)))</f>
        <v>937.6</v>
      </c>
      <c r="R7">
        <f t="shared" si="4"/>
        <v>88.616419328537859</v>
      </c>
      <c r="S7" s="9">
        <f t="shared" si="2"/>
        <v>7852.8697746112584</v>
      </c>
      <c r="W7">
        <f t="shared" si="7"/>
        <v>290.24996602387762</v>
      </c>
      <c r="X7">
        <f t="shared" si="5"/>
        <v>84245.042776862116</v>
      </c>
    </row>
    <row r="8" spans="1:26" x14ac:dyDescent="0.3">
      <c r="A8" s="1">
        <v>6</v>
      </c>
      <c r="B8">
        <v>3</v>
      </c>
      <c r="C8" t="s">
        <v>8</v>
      </c>
      <c r="D8" t="s">
        <v>8</v>
      </c>
      <c r="E8">
        <v>1</v>
      </c>
      <c r="F8">
        <v>1</v>
      </c>
      <c r="G8">
        <v>14081</v>
      </c>
      <c r="H8">
        <v>12848</v>
      </c>
      <c r="I8">
        <v>88.869404792785645</v>
      </c>
      <c r="J8" s="4">
        <f>ConfigSheet!$I$2</f>
        <v>3349.0920000000001</v>
      </c>
      <c r="K8">
        <f>_xlfn.XLOOKUP(D8,ConfigSheet!$A$1:$G$1,ConfigSheet!$A$2:$G$2)</f>
        <v>0</v>
      </c>
      <c r="L8">
        <f>_xlfn.XLOOKUP(B8,CoinPixels_Config1!A:A,CoinPixels_Config1!I:I)</f>
        <v>1.0959682440846825</v>
      </c>
      <c r="M8">
        <f t="shared" si="0"/>
        <v>15432.328844956415</v>
      </c>
      <c r="N8">
        <f t="shared" si="1"/>
        <v>14081.000000000002</v>
      </c>
      <c r="O8">
        <f t="shared" si="6"/>
        <v>0</v>
      </c>
      <c r="P8">
        <f t="shared" si="3"/>
        <v>0</v>
      </c>
      <c r="Q8" s="9" cm="1">
        <f t="array" ref="Q8">IF(D8="",_xlfn.XLOOKUP(C8,ConfigSheet!$B$5:$H$5,_xlfn.XLOOKUP(E8,ConfigSheet!$A$6:$A$8,ConfigSheet!$B$6:$H$8)),_xlfn.XLOOKUP(D8,ConfigSheet!$B$5:$H$5,_xlfn.XLOOKUP(F8,ConfigSheet!$A$6:$A$8,ConfigSheet!$B$6:$H$8)))</f>
        <v>0</v>
      </c>
      <c r="R8">
        <f t="shared" si="4"/>
        <v>0</v>
      </c>
      <c r="S8" s="9">
        <f t="shared" si="2"/>
        <v>0</v>
      </c>
      <c r="W8">
        <f t="shared" si="7"/>
        <v>0</v>
      </c>
      <c r="X8">
        <f t="shared" si="5"/>
        <v>0</v>
      </c>
    </row>
    <row r="9" spans="1:26" x14ac:dyDescent="0.3">
      <c r="A9" s="1">
        <v>7</v>
      </c>
      <c r="B9">
        <v>3</v>
      </c>
      <c r="C9" t="s">
        <v>9</v>
      </c>
      <c r="D9" t="s">
        <v>9</v>
      </c>
      <c r="E9">
        <v>2</v>
      </c>
      <c r="F9">
        <v>2</v>
      </c>
      <c r="G9">
        <v>889860</v>
      </c>
      <c r="H9">
        <v>858929</v>
      </c>
      <c r="I9">
        <v>94.59652304649353</v>
      </c>
      <c r="J9" s="4">
        <f>ConfigSheet!$I$2</f>
        <v>3349.0920000000001</v>
      </c>
      <c r="K9">
        <f>_xlfn.XLOOKUP(D9,ConfigSheet!$A$1:$G$1,ConfigSheet!$A$2:$G$2)</f>
        <v>2.6304883652667002</v>
      </c>
      <c r="L9">
        <f>_xlfn.XLOOKUP(B9,CoinPixels_Config1!A:A,CoinPixels_Config1!I:I)</f>
        <v>1.0959682440846825</v>
      </c>
      <c r="M9">
        <f t="shared" si="0"/>
        <v>975258.30168119562</v>
      </c>
      <c r="N9">
        <f t="shared" si="1"/>
        <v>941358.90792341228</v>
      </c>
      <c r="O9">
        <f t="shared" si="6"/>
        <v>766.00034149618659</v>
      </c>
      <c r="P9">
        <f t="shared" si="3"/>
        <v>739.374628953968</v>
      </c>
      <c r="Q9" s="9" cm="1">
        <f t="array" ref="Q9">IF(D9="",_xlfn.XLOOKUP(C9,ConfigSheet!$B$5:$H$5,_xlfn.XLOOKUP(E9,ConfigSheet!$A$6:$A$8,ConfigSheet!$B$6:$H$8)),_xlfn.XLOOKUP(D9,ConfigSheet!$B$5:$H$5,_xlfn.XLOOKUP(F9,ConfigSheet!$A$6:$A$8,ConfigSheet!$B$6:$H$8)))</f>
        <v>937.6</v>
      </c>
      <c r="R9">
        <f t="shared" si="4"/>
        <v>26.625712542218594</v>
      </c>
      <c r="S9" s="9">
        <f t="shared" si="2"/>
        <v>708.92856838085652</v>
      </c>
      <c r="W9">
        <f t="shared" si="7"/>
        <v>198.22537104603202</v>
      </c>
      <c r="X9">
        <f t="shared" si="5"/>
        <v>39293.29772633707</v>
      </c>
    </row>
    <row r="10" spans="1:26" x14ac:dyDescent="0.3">
      <c r="A10" s="1">
        <v>8</v>
      </c>
      <c r="B10">
        <v>4</v>
      </c>
      <c r="C10" t="s">
        <v>8</v>
      </c>
      <c r="D10" t="s">
        <v>8</v>
      </c>
      <c r="E10">
        <v>1</v>
      </c>
      <c r="F10">
        <v>1</v>
      </c>
      <c r="G10">
        <v>14081</v>
      </c>
      <c r="H10">
        <v>13236</v>
      </c>
      <c r="I10">
        <v>93.765074014663696</v>
      </c>
      <c r="J10" s="4">
        <f>ConfigSheet!$I$2</f>
        <v>3349.0920000000001</v>
      </c>
      <c r="K10">
        <f>_xlfn.XLOOKUP(D10,ConfigSheet!$A$1:$G$1,ConfigSheet!$A$2:$G$2)</f>
        <v>0</v>
      </c>
      <c r="L10">
        <f>_xlfn.XLOOKUP(B10,CoinPixels_Config1!A:A,CoinPixels_Config1!I:I)</f>
        <v>1.0638410395889997</v>
      </c>
      <c r="M10">
        <f t="shared" si="0"/>
        <v>14979.945678452705</v>
      </c>
      <c r="N10">
        <f t="shared" si="1"/>
        <v>14081</v>
      </c>
      <c r="O10">
        <f t="shared" si="6"/>
        <v>0</v>
      </c>
      <c r="P10">
        <f t="shared" si="3"/>
        <v>0</v>
      </c>
      <c r="Q10" s="9" cm="1">
        <f t="array" ref="Q10">IF(D10="",_xlfn.XLOOKUP(C10,ConfigSheet!$B$5:$H$5,_xlfn.XLOOKUP(E10,ConfigSheet!$A$6:$A$8,ConfigSheet!$B$6:$H$8)),_xlfn.XLOOKUP(D10,ConfigSheet!$B$5:$H$5,_xlfn.XLOOKUP(F10,ConfigSheet!$A$6:$A$8,ConfigSheet!$B$6:$H$8)))</f>
        <v>0</v>
      </c>
      <c r="R10">
        <f t="shared" si="4"/>
        <v>0</v>
      </c>
      <c r="S10" s="9">
        <f t="shared" si="2"/>
        <v>0</v>
      </c>
      <c r="W10">
        <f t="shared" si="7"/>
        <v>0</v>
      </c>
      <c r="X10">
        <f t="shared" si="5"/>
        <v>0</v>
      </c>
    </row>
    <row r="11" spans="1:26" x14ac:dyDescent="0.3">
      <c r="A11" s="1">
        <v>9</v>
      </c>
      <c r="B11">
        <v>4</v>
      </c>
      <c r="C11" t="s">
        <v>10</v>
      </c>
      <c r="D11" t="s">
        <v>10</v>
      </c>
      <c r="E11">
        <v>3</v>
      </c>
      <c r="F11">
        <v>3</v>
      </c>
      <c r="G11">
        <v>297637</v>
      </c>
      <c r="H11">
        <v>262047</v>
      </c>
      <c r="I11">
        <v>87.825200955073043</v>
      </c>
      <c r="J11" s="4">
        <f>ConfigSheet!$I$2</f>
        <v>3349.0920000000001</v>
      </c>
      <c r="K11">
        <f>_xlfn.XLOOKUP(D11,ConfigSheet!$A$1:$G$1,ConfigSheet!$A$2:$G$2)</f>
        <v>3.5680999999999998</v>
      </c>
      <c r="L11">
        <f>_xlfn.XLOOKUP(B11,CoinPixels_Config1!A:A,CoinPixels_Config1!I:I)</f>
        <v>1.0638410395889997</v>
      </c>
      <c r="M11">
        <f t="shared" si="0"/>
        <v>316638.45550015109</v>
      </c>
      <c r="N11">
        <f t="shared" si="1"/>
        <v>278776.35290117859</v>
      </c>
      <c r="O11">
        <f t="shared" si="6"/>
        <v>337.34447219428102</v>
      </c>
      <c r="P11">
        <f t="shared" si="3"/>
        <v>297.00644377243003</v>
      </c>
      <c r="Q11" s="9" cm="1">
        <f t="array" ref="Q11">IF(D11="",_xlfn.XLOOKUP(C11,ConfigSheet!$B$5:$H$5,_xlfn.XLOOKUP(E11,ConfigSheet!$A$6:$A$8,ConfigSheet!$B$6:$H$8)),_xlfn.XLOOKUP(D11,ConfigSheet!$B$5:$H$5,_xlfn.XLOOKUP(F11,ConfigSheet!$A$6:$A$8,ConfigSheet!$B$6:$H$8)))</f>
        <v>289.92</v>
      </c>
      <c r="R11">
        <f t="shared" si="4"/>
        <v>40.338028421850993</v>
      </c>
      <c r="S11" s="9">
        <f t="shared" si="2"/>
        <v>1627.1565369620585</v>
      </c>
      <c r="W11">
        <f t="shared" si="7"/>
        <v>-7.086443772430016</v>
      </c>
      <c r="X11">
        <f t="shared" si="5"/>
        <v>50.217685339812157</v>
      </c>
    </row>
    <row r="12" spans="1:26" x14ac:dyDescent="0.3">
      <c r="A12" s="1">
        <v>10</v>
      </c>
      <c r="B12">
        <v>5</v>
      </c>
      <c r="C12" t="s">
        <v>8</v>
      </c>
      <c r="D12" t="s">
        <v>8</v>
      </c>
      <c r="E12">
        <v>1</v>
      </c>
      <c r="F12">
        <v>1</v>
      </c>
      <c r="G12">
        <v>14769</v>
      </c>
      <c r="H12">
        <v>13482</v>
      </c>
      <c r="I12">
        <v>86.672395467758179</v>
      </c>
      <c r="J12" s="4">
        <f>ConfigSheet!$I$2</f>
        <v>3349.0920000000001</v>
      </c>
      <c r="K12">
        <f>_xlfn.XLOOKUP(D12,ConfigSheet!$A$1:$G$1,ConfigSheet!$A$2:$G$2)</f>
        <v>0</v>
      </c>
      <c r="L12">
        <f>_xlfn.XLOOKUP(B12,CoinPixels_Config1!A:A,CoinPixels_Config1!I:I)</f>
        <v>1.095460614152203</v>
      </c>
      <c r="M12">
        <f t="shared" si="0"/>
        <v>16178.857810413885</v>
      </c>
      <c r="N12">
        <f t="shared" si="1"/>
        <v>14769</v>
      </c>
      <c r="O12">
        <f t="shared" si="6"/>
        <v>0</v>
      </c>
      <c r="P12">
        <f t="shared" si="3"/>
        <v>0</v>
      </c>
      <c r="Q12" s="9" cm="1">
        <f t="array" ref="Q12">IF(D12="",_xlfn.XLOOKUP(C12,ConfigSheet!$B$5:$H$5,_xlfn.XLOOKUP(E12,ConfigSheet!$A$6:$A$8,ConfigSheet!$B$6:$H$8)),_xlfn.XLOOKUP(D12,ConfigSheet!$B$5:$H$5,_xlfn.XLOOKUP(F12,ConfigSheet!$A$6:$A$8,ConfigSheet!$B$6:$H$8)))</f>
        <v>0</v>
      </c>
      <c r="R12">
        <f t="shared" si="4"/>
        <v>0</v>
      </c>
      <c r="S12" s="9">
        <f t="shared" si="2"/>
        <v>0</v>
      </c>
      <c r="W12">
        <f t="shared" si="7"/>
        <v>0</v>
      </c>
      <c r="X12">
        <f t="shared" si="5"/>
        <v>0</v>
      </c>
    </row>
    <row r="13" spans="1:26" x14ac:dyDescent="0.3">
      <c r="A13" s="1">
        <v>11</v>
      </c>
      <c r="B13">
        <v>5</v>
      </c>
      <c r="C13" t="s">
        <v>10</v>
      </c>
      <c r="D13" t="s">
        <v>10</v>
      </c>
      <c r="E13">
        <v>1</v>
      </c>
      <c r="F13">
        <v>1</v>
      </c>
      <c r="G13">
        <v>88331</v>
      </c>
      <c r="H13">
        <v>79848</v>
      </c>
      <c r="I13">
        <v>89.904022216796875</v>
      </c>
      <c r="J13" s="4">
        <f>ConfigSheet!$I$2</f>
        <v>3349.0920000000001</v>
      </c>
      <c r="K13">
        <f>_xlfn.XLOOKUP(D13,ConfigSheet!$A$1:$G$1,ConfigSheet!$A$2:$G$2)</f>
        <v>3.5680999999999998</v>
      </c>
      <c r="L13">
        <f>_xlfn.XLOOKUP(B13,CoinPixels_Config1!A:A,CoinPixels_Config1!I:I)</f>
        <v>1.095460614152203</v>
      </c>
      <c r="M13">
        <f t="shared" si="0"/>
        <v>96763.131508678242</v>
      </c>
      <c r="N13">
        <f t="shared" si="1"/>
        <v>87470.339118825097</v>
      </c>
      <c r="O13">
        <f t="shared" si="6"/>
        <v>103.09078685688981</v>
      </c>
      <c r="P13">
        <f t="shared" si="3"/>
        <v>93.190308600026455</v>
      </c>
      <c r="Q13" s="9" cm="1">
        <f t="array" ref="Q13">IF(D13="",_xlfn.XLOOKUP(C13,ConfigSheet!$B$5:$H$5,_xlfn.XLOOKUP(E13,ConfigSheet!$A$6:$A$8,ConfigSheet!$B$6:$H$8)),_xlfn.XLOOKUP(D13,ConfigSheet!$B$5:$H$5,_xlfn.XLOOKUP(F13,ConfigSheet!$A$6:$A$8,ConfigSheet!$B$6:$H$8)))</f>
        <v>96.64</v>
      </c>
      <c r="R13">
        <f t="shared" si="4"/>
        <v>9.9004782568633516</v>
      </c>
      <c r="S13" s="9">
        <f t="shared" si="2"/>
        <v>98.019469714623995</v>
      </c>
      <c r="W13">
        <f t="shared" si="7"/>
        <v>3.4496913999735455</v>
      </c>
      <c r="X13">
        <f t="shared" si="5"/>
        <v>11.900370755051441</v>
      </c>
    </row>
    <row r="14" spans="1:26" x14ac:dyDescent="0.3">
      <c r="A14" s="1">
        <v>12</v>
      </c>
      <c r="B14">
        <v>6</v>
      </c>
      <c r="C14" t="s">
        <v>8</v>
      </c>
      <c r="D14" t="s">
        <v>8</v>
      </c>
      <c r="E14">
        <v>1</v>
      </c>
      <c r="F14">
        <v>1</v>
      </c>
      <c r="G14">
        <v>14385</v>
      </c>
      <c r="H14">
        <v>12813</v>
      </c>
      <c r="I14">
        <v>89.071947336196899</v>
      </c>
      <c r="J14" s="4">
        <f>ConfigSheet!$I$2</f>
        <v>3349.0920000000001</v>
      </c>
      <c r="K14">
        <f>_xlfn.XLOOKUP(D14,ConfigSheet!$A$1:$G$1,ConfigSheet!$A$2:$G$2)</f>
        <v>0</v>
      </c>
      <c r="L14">
        <f>_xlfn.XLOOKUP(B14,CoinPixels_Config1!A:A,CoinPixels_Config1!I:I)</f>
        <v>1.1226878951065324</v>
      </c>
      <c r="M14">
        <f t="shared" si="0"/>
        <v>16149.865371107469</v>
      </c>
      <c r="N14">
        <f t="shared" si="1"/>
        <v>14385</v>
      </c>
      <c r="O14">
        <f t="shared" si="6"/>
        <v>0</v>
      </c>
      <c r="P14">
        <f t="shared" si="3"/>
        <v>0</v>
      </c>
      <c r="Q14" s="9" cm="1">
        <f t="array" ref="Q14">IF(D14="",_xlfn.XLOOKUP(C14,ConfigSheet!$B$5:$H$5,_xlfn.XLOOKUP(E14,ConfigSheet!$A$6:$A$8,ConfigSheet!$B$6:$H$8)),_xlfn.XLOOKUP(D14,ConfigSheet!$B$5:$H$5,_xlfn.XLOOKUP(F14,ConfigSheet!$A$6:$A$8,ConfigSheet!$B$6:$H$8)))</f>
        <v>0</v>
      </c>
      <c r="R14">
        <f t="shared" si="4"/>
        <v>0</v>
      </c>
      <c r="S14" s="9">
        <f t="shared" si="2"/>
        <v>0</v>
      </c>
      <c r="W14">
        <f t="shared" si="7"/>
        <v>0</v>
      </c>
      <c r="X14">
        <f t="shared" si="5"/>
        <v>0</v>
      </c>
    </row>
    <row r="15" spans="1:26" x14ac:dyDescent="0.3">
      <c r="A15" s="1">
        <v>13</v>
      </c>
      <c r="B15">
        <v>6</v>
      </c>
      <c r="C15" t="s">
        <v>10</v>
      </c>
      <c r="D15" t="s">
        <v>10</v>
      </c>
      <c r="E15">
        <v>1</v>
      </c>
      <c r="F15">
        <v>1</v>
      </c>
      <c r="G15">
        <v>90832</v>
      </c>
      <c r="H15">
        <v>79054</v>
      </c>
      <c r="I15">
        <v>87.01055645942688</v>
      </c>
      <c r="J15" s="4">
        <f>ConfigSheet!$I$2</f>
        <v>3349.0920000000001</v>
      </c>
      <c r="K15">
        <f>_xlfn.XLOOKUP(D15,ConfigSheet!$A$1:$G$1,ConfigSheet!$A$2:$G$2)</f>
        <v>3.5680999999999998</v>
      </c>
      <c r="L15">
        <f>_xlfn.XLOOKUP(B15,CoinPixels_Config1!A:A,CoinPixels_Config1!I:I)</f>
        <v>1.1226878951065324</v>
      </c>
      <c r="M15">
        <f t="shared" si="0"/>
        <v>101975.98688831656</v>
      </c>
      <c r="N15">
        <f t="shared" si="1"/>
        <v>88752.968859751811</v>
      </c>
      <c r="O15">
        <f t="shared" si="6"/>
        <v>108.64452777534994</v>
      </c>
      <c r="P15">
        <f t="shared" si="3"/>
        <v>94.556813664264951</v>
      </c>
      <c r="Q15" s="9" cm="1">
        <f t="array" ref="Q15">IF(D15="",_xlfn.XLOOKUP(C15,ConfigSheet!$B$5:$H$5,_xlfn.XLOOKUP(E15,ConfigSheet!$A$6:$A$8,ConfigSheet!$B$6:$H$8)),_xlfn.XLOOKUP(D15,ConfigSheet!$B$5:$H$5,_xlfn.XLOOKUP(F15,ConfigSheet!$A$6:$A$8,ConfigSheet!$B$6:$H$8)))</f>
        <v>96.64</v>
      </c>
      <c r="R15">
        <f t="shared" si="4"/>
        <v>14.087714111084992</v>
      </c>
      <c r="S15" s="9">
        <f t="shared" si="2"/>
        <v>198.46368887566319</v>
      </c>
      <c r="W15">
        <f t="shared" si="7"/>
        <v>2.08318633573505</v>
      </c>
      <c r="X15">
        <f t="shared" si="5"/>
        <v>4.339665309393224</v>
      </c>
    </row>
    <row r="16" spans="1:26" x14ac:dyDescent="0.3">
      <c r="A16" s="1">
        <v>14</v>
      </c>
      <c r="B16">
        <v>7</v>
      </c>
      <c r="C16" t="s">
        <v>8</v>
      </c>
      <c r="D16" t="s">
        <v>8</v>
      </c>
      <c r="E16">
        <v>1</v>
      </c>
      <c r="F16">
        <v>1</v>
      </c>
      <c r="G16">
        <v>13581</v>
      </c>
      <c r="H16">
        <v>13582</v>
      </c>
      <c r="I16">
        <v>95.178556442260742</v>
      </c>
      <c r="J16" s="4">
        <f>ConfigSheet!$I$2</f>
        <v>3349.0920000000001</v>
      </c>
      <c r="K16">
        <f>_xlfn.XLOOKUP(D16,ConfigSheet!$A$1:$G$1,ConfigSheet!$A$2:$G$2)</f>
        <v>0</v>
      </c>
      <c r="L16">
        <f>_xlfn.XLOOKUP(B16,CoinPixels_Config1!A:A,CoinPixels_Config1!I:I)</f>
        <v>0.99992637314092181</v>
      </c>
      <c r="M16">
        <f t="shared" si="0"/>
        <v>13580.000073626859</v>
      </c>
      <c r="N16">
        <f t="shared" si="1"/>
        <v>13581</v>
      </c>
      <c r="O16">
        <f t="shared" si="6"/>
        <v>0</v>
      </c>
      <c r="P16">
        <f t="shared" si="3"/>
        <v>0</v>
      </c>
      <c r="Q16" s="9" cm="1">
        <f t="array" ref="Q16">IF(D16="",_xlfn.XLOOKUP(C16,ConfigSheet!$B$5:$H$5,_xlfn.XLOOKUP(E16,ConfigSheet!$A$6:$A$8,ConfigSheet!$B$6:$H$8)),_xlfn.XLOOKUP(D16,ConfigSheet!$B$5:$H$5,_xlfn.XLOOKUP(F16,ConfigSheet!$A$6:$A$8,ConfigSheet!$B$6:$H$8)))</f>
        <v>0</v>
      </c>
      <c r="R16">
        <f t="shared" si="4"/>
        <v>0</v>
      </c>
      <c r="S16" s="9">
        <f t="shared" si="2"/>
        <v>0</v>
      </c>
      <c r="W16">
        <f t="shared" si="7"/>
        <v>0</v>
      </c>
      <c r="X16">
        <f t="shared" si="5"/>
        <v>0</v>
      </c>
    </row>
    <row r="17" spans="1:24" x14ac:dyDescent="0.3">
      <c r="A17" s="1">
        <v>15</v>
      </c>
      <c r="B17">
        <v>7</v>
      </c>
      <c r="C17" t="s">
        <v>11</v>
      </c>
      <c r="D17" t="s">
        <v>11</v>
      </c>
      <c r="E17">
        <v>1</v>
      </c>
      <c r="F17">
        <v>1</v>
      </c>
      <c r="G17">
        <v>191201</v>
      </c>
      <c r="H17">
        <v>187636</v>
      </c>
      <c r="I17">
        <v>94.697731733322144</v>
      </c>
      <c r="J17" s="4">
        <f>ConfigSheet!$I$2</f>
        <v>3349.0920000000001</v>
      </c>
      <c r="K17">
        <f>_xlfn.XLOOKUP(D17,ConfigSheet!$A$1:$G$1,ConfigSheet!$A$2:$G$2)</f>
        <v>5.6936084651916001</v>
      </c>
      <c r="L17">
        <f>_xlfn.XLOOKUP(B17,CoinPixels_Config1!A:A,CoinPixels_Config1!I:I)</f>
        <v>0.99992637314092181</v>
      </c>
      <c r="M17">
        <f t="shared" si="0"/>
        <v>191186.9224709174</v>
      </c>
      <c r="N17">
        <f t="shared" si="1"/>
        <v>187622.18495066999</v>
      </c>
      <c r="O17">
        <f t="shared" si="6"/>
        <v>325.02644902389824</v>
      </c>
      <c r="P17">
        <f t="shared" si="3"/>
        <v>318.9662333829225</v>
      </c>
      <c r="Q17" s="9" cm="1">
        <f t="array" ref="Q17">IF(D17="",_xlfn.XLOOKUP(C17,ConfigSheet!$B$5:$H$5,_xlfn.XLOOKUP(E17,ConfigSheet!$A$6:$A$8,ConfigSheet!$B$6:$H$8)),_xlfn.XLOOKUP(D17,ConfigSheet!$B$5:$H$5,_xlfn.XLOOKUP(F17,ConfigSheet!$A$6:$A$8,ConfigSheet!$B$6:$H$8)))</f>
        <v>369.42666666666668</v>
      </c>
      <c r="R17">
        <f t="shared" si="4"/>
        <v>6.0602156409757413</v>
      </c>
      <c r="S17" s="9">
        <f t="shared" si="2"/>
        <v>36.726213615127016</v>
      </c>
      <c r="W17">
        <f t="shared" si="7"/>
        <v>50.46043328374418</v>
      </c>
      <c r="X17">
        <f t="shared" si="5"/>
        <v>2546.2553271831976</v>
      </c>
    </row>
    <row r="18" spans="1:24" x14ac:dyDescent="0.3">
      <c r="A18" s="1">
        <v>16</v>
      </c>
      <c r="B18">
        <v>8</v>
      </c>
      <c r="C18" t="s">
        <v>8</v>
      </c>
      <c r="D18" t="s">
        <v>8</v>
      </c>
      <c r="E18">
        <v>1</v>
      </c>
      <c r="F18">
        <v>1</v>
      </c>
      <c r="G18">
        <v>11513</v>
      </c>
      <c r="H18">
        <v>11520</v>
      </c>
      <c r="I18">
        <v>94.765770435333252</v>
      </c>
      <c r="J18" s="4">
        <f>ConfigSheet!$I$2</f>
        <v>3349.0920000000001</v>
      </c>
      <c r="K18">
        <f>_xlfn.XLOOKUP(D18,ConfigSheet!$A$1:$G$1,ConfigSheet!$A$2:$G$2)</f>
        <v>0</v>
      </c>
      <c r="L18">
        <f>_xlfn.XLOOKUP(B18,CoinPixels_Config1!A:A,CoinPixels_Config1!I:I)</f>
        <v>0.99939236111111107</v>
      </c>
      <c r="M18">
        <f t="shared" si="0"/>
        <v>11506.004253472222</v>
      </c>
      <c r="N18">
        <f t="shared" si="1"/>
        <v>11513</v>
      </c>
      <c r="O18">
        <f t="shared" si="6"/>
        <v>0</v>
      </c>
      <c r="P18">
        <f t="shared" si="3"/>
        <v>0</v>
      </c>
      <c r="Q18" s="9" cm="1">
        <f t="array" ref="Q18">IF(D18="",_xlfn.XLOOKUP(C18,ConfigSheet!$B$5:$H$5,_xlfn.XLOOKUP(E18,ConfigSheet!$A$6:$A$8,ConfigSheet!$B$6:$H$8)),_xlfn.XLOOKUP(D18,ConfigSheet!$B$5:$H$5,_xlfn.XLOOKUP(F18,ConfigSheet!$A$6:$A$8,ConfigSheet!$B$6:$H$8)))</f>
        <v>0</v>
      </c>
      <c r="R18">
        <f t="shared" si="4"/>
        <v>0</v>
      </c>
      <c r="S18" s="9">
        <f t="shared" si="2"/>
        <v>0</v>
      </c>
      <c r="W18">
        <f t="shared" si="7"/>
        <v>0</v>
      </c>
      <c r="X18">
        <f t="shared" si="5"/>
        <v>0</v>
      </c>
    </row>
    <row r="19" spans="1:24" x14ac:dyDescent="0.3">
      <c r="A19" s="1">
        <v>17</v>
      </c>
      <c r="B19">
        <v>8</v>
      </c>
      <c r="C19" t="s">
        <v>11</v>
      </c>
      <c r="D19" t="s">
        <v>11</v>
      </c>
      <c r="E19">
        <v>1</v>
      </c>
      <c r="F19">
        <v>1</v>
      </c>
      <c r="G19">
        <v>161368</v>
      </c>
      <c r="H19">
        <v>160496</v>
      </c>
      <c r="I19">
        <v>95.116394758224487</v>
      </c>
      <c r="J19" s="4">
        <f>ConfigSheet!$I$2</f>
        <v>3349.0920000000001</v>
      </c>
      <c r="K19">
        <f>_xlfn.XLOOKUP(D19,ConfigSheet!$A$1:$G$1,ConfigSheet!$A$2:$G$2)</f>
        <v>5.6936084651916001</v>
      </c>
      <c r="L19">
        <f>_xlfn.XLOOKUP(B19,CoinPixels_Config1!A:A,CoinPixels_Config1!I:I)</f>
        <v>0.99939236111111107</v>
      </c>
      <c r="M19">
        <f t="shared" si="0"/>
        <v>161269.94652777776</v>
      </c>
      <c r="N19">
        <f t="shared" si="1"/>
        <v>160398.47638888887</v>
      </c>
      <c r="O19">
        <f t="shared" si="6"/>
        <v>274.1662315432219</v>
      </c>
      <c r="P19">
        <f t="shared" si="3"/>
        <v>272.68469273809518</v>
      </c>
      <c r="Q19" s="9" cm="1">
        <f t="array" ref="Q19">IF(D19="",_xlfn.XLOOKUP(C19,ConfigSheet!$B$5:$H$5,_xlfn.XLOOKUP(E19,ConfigSheet!$A$6:$A$8,ConfigSheet!$B$6:$H$8)),_xlfn.XLOOKUP(D19,ConfigSheet!$B$5:$H$5,_xlfn.XLOOKUP(F19,ConfigSheet!$A$6:$A$8,ConfigSheet!$B$6:$H$8)))</f>
        <v>369.42666666666668</v>
      </c>
      <c r="R19">
        <f t="shared" si="4"/>
        <v>1.4815388051267178</v>
      </c>
      <c r="S19" s="9">
        <f t="shared" si="2"/>
        <v>2.1949572310963026</v>
      </c>
      <c r="W19">
        <f t="shared" si="7"/>
        <v>96.741973928571497</v>
      </c>
      <c r="X19">
        <f t="shared" si="5"/>
        <v>9359.0095195964077</v>
      </c>
    </row>
    <row r="20" spans="1:24" x14ac:dyDescent="0.3">
      <c r="A20" s="1">
        <v>18</v>
      </c>
      <c r="B20">
        <v>9</v>
      </c>
      <c r="C20" t="s">
        <v>8</v>
      </c>
      <c r="D20" t="s">
        <v>8</v>
      </c>
      <c r="E20">
        <v>1</v>
      </c>
      <c r="F20">
        <v>1</v>
      </c>
      <c r="G20">
        <v>13477</v>
      </c>
      <c r="H20">
        <v>11211</v>
      </c>
      <c r="I20">
        <v>81.957548856735229</v>
      </c>
      <c r="J20" s="4">
        <f>ConfigSheet!$I$2</f>
        <v>3349.0920000000001</v>
      </c>
      <c r="K20">
        <f>_xlfn.XLOOKUP(D20,ConfigSheet!$A$1:$G$1,ConfigSheet!$A$2:$G$2)</f>
        <v>0</v>
      </c>
      <c r="L20">
        <f>_xlfn.XLOOKUP(B20,CoinPixels_Config1!A:A,CoinPixels_Config1!I:I)</f>
        <v>1.2021229149942021</v>
      </c>
      <c r="M20">
        <f t="shared" si="0"/>
        <v>16201.010525376862</v>
      </c>
      <c r="N20">
        <f t="shared" si="1"/>
        <v>13477</v>
      </c>
      <c r="O20">
        <f t="shared" si="6"/>
        <v>0</v>
      </c>
      <c r="P20">
        <f t="shared" si="3"/>
        <v>0</v>
      </c>
      <c r="Q20" s="9" cm="1">
        <f t="array" ref="Q20">IF(D20="",_xlfn.XLOOKUP(C20,ConfigSheet!$B$5:$H$5,_xlfn.XLOOKUP(E20,ConfigSheet!$A$6:$A$8,ConfigSheet!$B$6:$H$8)),_xlfn.XLOOKUP(D20,ConfigSheet!$B$5:$H$5,_xlfn.XLOOKUP(F20,ConfigSheet!$A$6:$A$8,ConfigSheet!$B$6:$H$8)))</f>
        <v>0</v>
      </c>
      <c r="R20">
        <f t="shared" si="4"/>
        <v>0</v>
      </c>
      <c r="S20" s="9">
        <f t="shared" si="2"/>
        <v>0</v>
      </c>
      <c r="W20">
        <f t="shared" si="7"/>
        <v>0</v>
      </c>
      <c r="X20">
        <f t="shared" si="5"/>
        <v>0</v>
      </c>
    </row>
    <row r="21" spans="1:24" x14ac:dyDescent="0.3">
      <c r="A21" s="1">
        <v>19</v>
      </c>
      <c r="B21">
        <v>9</v>
      </c>
      <c r="C21" t="s">
        <v>11</v>
      </c>
      <c r="D21" t="s">
        <v>11</v>
      </c>
      <c r="E21">
        <v>2</v>
      </c>
      <c r="F21">
        <v>2</v>
      </c>
      <c r="G21">
        <v>331218</v>
      </c>
      <c r="H21">
        <v>316656</v>
      </c>
      <c r="I21">
        <v>94.044202566146851</v>
      </c>
      <c r="J21" s="4">
        <f>ConfigSheet!$I$2</f>
        <v>3349.0920000000001</v>
      </c>
      <c r="K21">
        <f>_xlfn.XLOOKUP(D21,ConfigSheet!$A$1:$G$1,ConfigSheet!$A$2:$G$2)</f>
        <v>5.6936084651916001</v>
      </c>
      <c r="L21">
        <f>_xlfn.XLOOKUP(B21,CoinPixels_Config1!A:A,CoinPixels_Config1!I:I)</f>
        <v>1.2021229149942021</v>
      </c>
      <c r="M21">
        <f t="shared" si="0"/>
        <v>398164.74765854963</v>
      </c>
      <c r="N21">
        <f t="shared" si="1"/>
        <v>380659.43377040408</v>
      </c>
      <c r="O21">
        <f t="shared" si="6"/>
        <v>676.89814965059054</v>
      </c>
      <c r="P21">
        <f t="shared" si="3"/>
        <v>647.13832121369433</v>
      </c>
      <c r="Q21" s="9" cm="1">
        <f t="array" ref="Q21">IF(D21="",_xlfn.XLOOKUP(C21,ConfigSheet!$B$5:$H$5,_xlfn.XLOOKUP(E21,ConfigSheet!$A$6:$A$8,ConfigSheet!$B$6:$H$8)),_xlfn.XLOOKUP(D21,ConfigSheet!$B$5:$H$5,_xlfn.XLOOKUP(F21,ConfigSheet!$A$6:$A$8,ConfigSheet!$B$6:$H$8)))</f>
        <v>738.85333333333335</v>
      </c>
      <c r="R21">
        <f t="shared" si="4"/>
        <v>29.759828436896214</v>
      </c>
      <c r="S21" s="9">
        <f t="shared" si="2"/>
        <v>885.64738859349654</v>
      </c>
      <c r="W21">
        <f t="shared" si="7"/>
        <v>91.715012119639027</v>
      </c>
      <c r="X21">
        <f t="shared" si="5"/>
        <v>8411.643448105533</v>
      </c>
    </row>
    <row r="22" spans="1:24" x14ac:dyDescent="0.3">
      <c r="A22" s="1">
        <v>20</v>
      </c>
      <c r="B22">
        <v>10</v>
      </c>
      <c r="C22" t="s">
        <v>8</v>
      </c>
      <c r="D22" t="s">
        <v>8</v>
      </c>
      <c r="E22">
        <v>1</v>
      </c>
      <c r="F22">
        <v>1</v>
      </c>
      <c r="G22">
        <v>13429</v>
      </c>
      <c r="H22">
        <v>12845</v>
      </c>
      <c r="I22">
        <v>90.501737594604492</v>
      </c>
      <c r="J22" s="4">
        <f>ConfigSheet!$I$2</f>
        <v>3349.0920000000001</v>
      </c>
      <c r="K22">
        <f>_xlfn.XLOOKUP(D22,ConfigSheet!$A$1:$G$1,ConfigSheet!$A$2:$G$2)</f>
        <v>0</v>
      </c>
      <c r="L22">
        <f>_xlfn.XLOOKUP(B22,CoinPixels_Config1!A:A,CoinPixels_Config1!I:I)</f>
        <v>1.0454651615414559</v>
      </c>
      <c r="M22">
        <f t="shared" si="0"/>
        <v>14039.55165434021</v>
      </c>
      <c r="N22">
        <f t="shared" si="1"/>
        <v>13429</v>
      </c>
      <c r="O22">
        <f t="shared" si="6"/>
        <v>0</v>
      </c>
      <c r="P22">
        <f t="shared" si="3"/>
        <v>0</v>
      </c>
      <c r="Q22" s="9" cm="1">
        <f t="array" ref="Q22">IF(D22="",_xlfn.XLOOKUP(C22,ConfigSheet!$B$5:$H$5,_xlfn.XLOOKUP(E22,ConfigSheet!$A$6:$A$8,ConfigSheet!$B$6:$H$8)),_xlfn.XLOOKUP(D22,ConfigSheet!$B$5:$H$5,_xlfn.XLOOKUP(F22,ConfigSheet!$A$6:$A$8,ConfigSheet!$B$6:$H$8)))</f>
        <v>0</v>
      </c>
      <c r="R22">
        <f t="shared" si="4"/>
        <v>0</v>
      </c>
      <c r="S22" s="9">
        <f t="shared" si="2"/>
        <v>0</v>
      </c>
      <c r="W22">
        <f t="shared" si="7"/>
        <v>0</v>
      </c>
      <c r="X22">
        <f t="shared" si="5"/>
        <v>0</v>
      </c>
    </row>
    <row r="23" spans="1:24" x14ac:dyDescent="0.3">
      <c r="A23" s="1">
        <v>21</v>
      </c>
      <c r="B23">
        <v>10</v>
      </c>
      <c r="C23" t="s">
        <v>11</v>
      </c>
      <c r="D23" t="s">
        <v>11</v>
      </c>
      <c r="E23">
        <v>2</v>
      </c>
      <c r="F23">
        <v>2</v>
      </c>
      <c r="G23">
        <v>355587</v>
      </c>
      <c r="H23">
        <v>337725</v>
      </c>
      <c r="I23">
        <v>94.204002618789673</v>
      </c>
      <c r="J23" s="4">
        <f>ConfigSheet!$I$2</f>
        <v>3349.0920000000001</v>
      </c>
      <c r="K23">
        <f>_xlfn.XLOOKUP(D23,ConfigSheet!$A$1:$G$1,ConfigSheet!$A$2:$G$2)</f>
        <v>5.6936084651916001</v>
      </c>
      <c r="L23">
        <f>_xlfn.XLOOKUP(B23,CoinPixels_Config1!A:A,CoinPixels_Config1!I:I)</f>
        <v>1.0454651615414559</v>
      </c>
      <c r="M23">
        <f t="shared" si="0"/>
        <v>371753.82039704168</v>
      </c>
      <c r="N23">
        <f t="shared" si="1"/>
        <v>353079.72168158815</v>
      </c>
      <c r="O23">
        <f t="shared" si="6"/>
        <v>631.99837412048225</v>
      </c>
      <c r="P23">
        <f t="shared" si="3"/>
        <v>600.25155840860282</v>
      </c>
      <c r="Q23" s="9" cm="1">
        <f t="array" ref="Q23">IF(D23="",_xlfn.XLOOKUP(C23,ConfigSheet!$B$5:$H$5,_xlfn.XLOOKUP(E23,ConfigSheet!$A$6:$A$8,ConfigSheet!$B$6:$H$8)),_xlfn.XLOOKUP(D23,ConfigSheet!$B$5:$H$5,_xlfn.XLOOKUP(F23,ConfigSheet!$A$6:$A$8,ConfigSheet!$B$6:$H$8)))</f>
        <v>738.85333333333335</v>
      </c>
      <c r="R23">
        <f t="shared" si="4"/>
        <v>31.746815711879435</v>
      </c>
      <c r="S23" s="9">
        <f t="shared" si="2"/>
        <v>1007.860307844035</v>
      </c>
      <c r="W23">
        <f t="shared" si="7"/>
        <v>138.60177492473053</v>
      </c>
      <c r="X23">
        <f t="shared" si="5"/>
        <v>19210.452012285663</v>
      </c>
    </row>
    <row r="24" spans="1:24" x14ac:dyDescent="0.3">
      <c r="A24" s="1">
        <v>22</v>
      </c>
      <c r="B24">
        <v>11</v>
      </c>
      <c r="C24" t="s">
        <v>8</v>
      </c>
      <c r="D24" t="s">
        <v>8</v>
      </c>
      <c r="E24">
        <v>1</v>
      </c>
      <c r="F24">
        <v>1</v>
      </c>
      <c r="G24">
        <v>17273</v>
      </c>
      <c r="H24">
        <v>15544</v>
      </c>
      <c r="I24">
        <v>86.069059371948242</v>
      </c>
      <c r="J24" s="4">
        <f>ConfigSheet!$I$2</f>
        <v>3349.0920000000001</v>
      </c>
      <c r="K24">
        <f>_xlfn.XLOOKUP(D24,ConfigSheet!$A$1:$G$1,ConfigSheet!$A$2:$G$2)</f>
        <v>0</v>
      </c>
      <c r="L24">
        <f>_xlfn.XLOOKUP(B24,CoinPixels_Config1!A:A,CoinPixels_Config1!I:I)</f>
        <v>1.1112326299536799</v>
      </c>
      <c r="M24">
        <f t="shared" si="0"/>
        <v>19194.321217189914</v>
      </c>
      <c r="N24">
        <f t="shared" si="1"/>
        <v>17273</v>
      </c>
      <c r="O24">
        <f t="shared" si="6"/>
        <v>0</v>
      </c>
      <c r="P24">
        <f t="shared" si="3"/>
        <v>0</v>
      </c>
      <c r="Q24" s="9" cm="1">
        <f t="array" ref="Q24">IF(D24="",_xlfn.XLOOKUP(C24,ConfigSheet!$B$5:$H$5,_xlfn.XLOOKUP(E24,ConfigSheet!$A$6:$A$8,ConfigSheet!$B$6:$H$8)),_xlfn.XLOOKUP(D24,ConfigSheet!$B$5:$H$5,_xlfn.XLOOKUP(F24,ConfigSheet!$A$6:$A$8,ConfigSheet!$B$6:$H$8)))</f>
        <v>0</v>
      </c>
      <c r="R24">
        <f t="shared" si="4"/>
        <v>0</v>
      </c>
      <c r="S24" s="9">
        <f t="shared" si="2"/>
        <v>0</v>
      </c>
      <c r="W24">
        <f t="shared" si="7"/>
        <v>0</v>
      </c>
      <c r="X24">
        <f t="shared" si="5"/>
        <v>0</v>
      </c>
    </row>
    <row r="25" spans="1:24" x14ac:dyDescent="0.3">
      <c r="A25" s="1">
        <v>23</v>
      </c>
      <c r="B25">
        <v>11</v>
      </c>
      <c r="C25" t="s">
        <v>12</v>
      </c>
      <c r="D25" t="s">
        <v>12</v>
      </c>
      <c r="E25">
        <v>1</v>
      </c>
      <c r="F25">
        <v>1</v>
      </c>
      <c r="G25">
        <v>187974</v>
      </c>
      <c r="H25">
        <v>177678</v>
      </c>
      <c r="I25">
        <v>92.525428533554077</v>
      </c>
      <c r="J25" s="4">
        <f>ConfigSheet!$I$2</f>
        <v>3349.0920000000001</v>
      </c>
      <c r="K25">
        <f>_xlfn.XLOOKUP(D25,ConfigSheet!$A$1:$G$1,ConfigSheet!$A$2:$G$2)</f>
        <v>4.4826302470744004</v>
      </c>
      <c r="L25">
        <f>_xlfn.XLOOKUP(B25,CoinPixels_Config1!A:A,CoinPixels_Config1!I:I)</f>
        <v>1.1112326299536799</v>
      </c>
      <c r="M25">
        <f t="shared" si="0"/>
        <v>208882.84238291302</v>
      </c>
      <c r="N25">
        <f t="shared" si="1"/>
        <v>197441.59122490993</v>
      </c>
      <c r="O25">
        <f t="shared" si="6"/>
        <v>279.58161416901072</v>
      </c>
      <c r="P25">
        <f t="shared" si="3"/>
        <v>264.26794153617777</v>
      </c>
      <c r="Q25" s="9" cm="1">
        <f t="array" ref="Q25">IF(D25="",_xlfn.XLOOKUP(C25,ConfigSheet!$B$5:$H$5,_xlfn.XLOOKUP(E25,ConfigSheet!$A$6:$A$8,ConfigSheet!$B$6:$H$8)),_xlfn.XLOOKUP(D25,ConfigSheet!$B$5:$H$5,_xlfn.XLOOKUP(F25,ConfigSheet!$A$6:$A$8,ConfigSheet!$B$6:$H$8)))</f>
        <v>236.29999999999998</v>
      </c>
      <c r="R25">
        <f t="shared" si="4"/>
        <v>15.313672632832947</v>
      </c>
      <c r="S25" s="9">
        <f t="shared" si="2"/>
        <v>234.50856950557676</v>
      </c>
      <c r="W25">
        <f t="shared" si="7"/>
        <v>-27.96794153617779</v>
      </c>
      <c r="X25">
        <f t="shared" si="5"/>
        <v>782.20575377105888</v>
      </c>
    </row>
    <row r="26" spans="1:24" x14ac:dyDescent="0.3">
      <c r="A26" s="1">
        <v>24</v>
      </c>
      <c r="B26">
        <v>12</v>
      </c>
      <c r="C26" t="s">
        <v>8</v>
      </c>
      <c r="D26" t="s">
        <v>8</v>
      </c>
      <c r="E26">
        <v>1</v>
      </c>
      <c r="F26">
        <v>1</v>
      </c>
      <c r="G26">
        <v>16637</v>
      </c>
      <c r="H26">
        <v>16551</v>
      </c>
      <c r="I26">
        <v>94.776690006256104</v>
      </c>
      <c r="J26" s="4">
        <f>ConfigSheet!$I$2</f>
        <v>3349.0920000000001</v>
      </c>
      <c r="K26">
        <f>_xlfn.XLOOKUP(D26,ConfigSheet!$A$1:$G$1,ConfigSheet!$A$2:$G$2)</f>
        <v>0</v>
      </c>
      <c r="L26">
        <f>_xlfn.XLOOKUP(B26,CoinPixels_Config1!A:A,CoinPixels_Config1!I:I)</f>
        <v>1.0051960606609873</v>
      </c>
      <c r="M26">
        <f t="shared" si="0"/>
        <v>16723.446861216846</v>
      </c>
      <c r="N26">
        <f t="shared" si="1"/>
        <v>16637</v>
      </c>
      <c r="O26">
        <f t="shared" si="6"/>
        <v>0</v>
      </c>
      <c r="P26">
        <f t="shared" si="3"/>
        <v>0</v>
      </c>
      <c r="Q26" s="9" cm="1">
        <f t="array" ref="Q26">IF(D26="",_xlfn.XLOOKUP(C26,ConfigSheet!$B$5:$H$5,_xlfn.XLOOKUP(E26,ConfigSheet!$A$6:$A$8,ConfigSheet!$B$6:$H$8)),_xlfn.XLOOKUP(D26,ConfigSheet!$B$5:$H$5,_xlfn.XLOOKUP(F26,ConfigSheet!$A$6:$A$8,ConfigSheet!$B$6:$H$8)))</f>
        <v>0</v>
      </c>
      <c r="R26">
        <f t="shared" si="4"/>
        <v>0</v>
      </c>
      <c r="S26" s="9">
        <f t="shared" si="2"/>
        <v>0</v>
      </c>
      <c r="W26">
        <f t="shared" si="7"/>
        <v>0</v>
      </c>
      <c r="X26">
        <f t="shared" si="5"/>
        <v>0</v>
      </c>
    </row>
    <row r="27" spans="1:24" x14ac:dyDescent="0.3">
      <c r="A27" s="1">
        <v>25</v>
      </c>
      <c r="B27">
        <v>12</v>
      </c>
      <c r="C27" t="s">
        <v>12</v>
      </c>
      <c r="D27" t="s">
        <v>12</v>
      </c>
      <c r="E27">
        <v>2</v>
      </c>
      <c r="F27">
        <v>2</v>
      </c>
      <c r="G27">
        <v>386843</v>
      </c>
      <c r="H27">
        <v>354109</v>
      </c>
      <c r="I27">
        <v>89.881786704063416</v>
      </c>
      <c r="J27" s="4">
        <f>ConfigSheet!$I$2</f>
        <v>3349.0920000000001</v>
      </c>
      <c r="K27">
        <f>_xlfn.XLOOKUP(D27,ConfigSheet!$A$1:$G$1,ConfigSheet!$A$2:$G$2)</f>
        <v>4.4826302470744004</v>
      </c>
      <c r="L27">
        <f>_xlfn.XLOOKUP(B27,CoinPixels_Config1!A:A,CoinPixels_Config1!I:I)</f>
        <v>1.0051960606609873</v>
      </c>
      <c r="M27">
        <f t="shared" si="0"/>
        <v>388853.05969427834</v>
      </c>
      <c r="N27">
        <f t="shared" si="1"/>
        <v>355948.97184460156</v>
      </c>
      <c r="O27">
        <f t="shared" si="6"/>
        <v>520.46479674281841</v>
      </c>
      <c r="P27">
        <f t="shared" si="3"/>
        <v>476.42394643253903</v>
      </c>
      <c r="Q27" s="9" cm="1">
        <f t="array" ref="Q27">IF(D27="",_xlfn.XLOOKUP(C27,ConfigSheet!$B$5:$H$5,_xlfn.XLOOKUP(E27,ConfigSheet!$A$6:$A$8,ConfigSheet!$B$6:$H$8)),_xlfn.XLOOKUP(D27,ConfigSheet!$B$5:$H$5,_xlfn.XLOOKUP(F27,ConfigSheet!$A$6:$A$8,ConfigSheet!$B$6:$H$8)))</f>
        <v>472.59999999999997</v>
      </c>
      <c r="R27">
        <f t="shared" si="4"/>
        <v>44.040850310279382</v>
      </c>
      <c r="S27" s="9">
        <f t="shared" si="2"/>
        <v>1939.5964960524354</v>
      </c>
      <c r="W27">
        <f t="shared" si="7"/>
        <v>-3.82394643253906</v>
      </c>
      <c r="X27">
        <f t="shared" si="5"/>
        <v>14.622566318928204</v>
      </c>
    </row>
    <row r="28" spans="1:24" x14ac:dyDescent="0.3">
      <c r="A28" s="1">
        <v>26</v>
      </c>
      <c r="B28">
        <v>13</v>
      </c>
      <c r="C28" t="s">
        <v>8</v>
      </c>
      <c r="D28" t="s">
        <v>8</v>
      </c>
      <c r="E28">
        <v>1</v>
      </c>
      <c r="F28">
        <v>1</v>
      </c>
      <c r="G28">
        <v>13817</v>
      </c>
      <c r="H28">
        <v>13118</v>
      </c>
      <c r="I28">
        <v>87.661117315292358</v>
      </c>
      <c r="J28" s="4">
        <f>ConfigSheet!$I$2</f>
        <v>3349.0920000000001</v>
      </c>
      <c r="K28">
        <f>_xlfn.XLOOKUP(D28,ConfigSheet!$A$1:$G$1,ConfigSheet!$A$2:$G$2)</f>
        <v>0</v>
      </c>
      <c r="L28">
        <f>_xlfn.XLOOKUP(B28,CoinPixels_Config1!A:A,CoinPixels_Config1!I:I)</f>
        <v>1.0532855618234487</v>
      </c>
      <c r="M28">
        <f t="shared" si="0"/>
        <v>14553.246607714591</v>
      </c>
      <c r="N28">
        <f t="shared" si="1"/>
        <v>13817</v>
      </c>
      <c r="O28">
        <f t="shared" si="6"/>
        <v>0</v>
      </c>
      <c r="P28">
        <f t="shared" si="3"/>
        <v>0</v>
      </c>
      <c r="Q28" s="9" cm="1">
        <f t="array" ref="Q28">IF(D28="",_xlfn.XLOOKUP(C28,ConfigSheet!$B$5:$H$5,_xlfn.XLOOKUP(E28,ConfigSheet!$A$6:$A$8,ConfigSheet!$B$6:$H$8)),_xlfn.XLOOKUP(D28,ConfigSheet!$B$5:$H$5,_xlfn.XLOOKUP(F28,ConfigSheet!$A$6:$A$8,ConfigSheet!$B$6:$H$8)))</f>
        <v>0</v>
      </c>
      <c r="R28">
        <f t="shared" si="4"/>
        <v>0</v>
      </c>
      <c r="S28" s="9">
        <f t="shared" si="2"/>
        <v>0</v>
      </c>
      <c r="W28">
        <f t="shared" si="7"/>
        <v>0</v>
      </c>
      <c r="X28">
        <f t="shared" si="5"/>
        <v>0</v>
      </c>
    </row>
    <row r="29" spans="1:24" x14ac:dyDescent="0.3">
      <c r="A29" s="1">
        <v>27</v>
      </c>
      <c r="B29">
        <v>13</v>
      </c>
      <c r="C29" t="s">
        <v>13</v>
      </c>
      <c r="D29" t="s">
        <v>13</v>
      </c>
      <c r="E29">
        <v>2</v>
      </c>
      <c r="F29">
        <v>3</v>
      </c>
      <c r="G29">
        <v>240380</v>
      </c>
      <c r="H29">
        <v>260139</v>
      </c>
      <c r="I29">
        <v>59.910076856613159</v>
      </c>
      <c r="J29" s="4">
        <f>ConfigSheet!$I$2</f>
        <v>3349.0920000000001</v>
      </c>
      <c r="K29">
        <f>_xlfn.XLOOKUP(D29,ConfigSheet!$A$1:$G$1,ConfigSheet!$A$2:$G$2)</f>
        <v>6.6983512218829002</v>
      </c>
      <c r="L29">
        <f>_xlfn.XLOOKUP(B29,CoinPixels_Config1!A:A,CoinPixels_Config1!I:I)</f>
        <v>1.0532855618234487</v>
      </c>
      <c r="M29">
        <f t="shared" si="0"/>
        <v>253188.7833511206</v>
      </c>
      <c r="N29">
        <f t="shared" si="1"/>
        <v>274000.65276719013</v>
      </c>
      <c r="O29">
        <f t="shared" si="6"/>
        <v>506.39020854817477</v>
      </c>
      <c r="P29">
        <f t="shared" si="3"/>
        <v>548.01498652763792</v>
      </c>
      <c r="Q29" s="9" cm="1">
        <f t="array" ref="Q29">IF(D29="",_xlfn.XLOOKUP(C29,ConfigSheet!$B$5:$H$5,_xlfn.XLOOKUP(E29,ConfigSheet!$A$6:$A$8,ConfigSheet!$B$6:$H$8)),_xlfn.XLOOKUP(D29,ConfigSheet!$B$5:$H$5,_xlfn.XLOOKUP(F29,ConfigSheet!$A$6:$A$8,ConfigSheet!$B$6:$H$8)))</f>
        <v>623.86500000000001</v>
      </c>
      <c r="R29">
        <f t="shared" si="4"/>
        <v>-41.624777979463147</v>
      </c>
      <c r="S29" s="9">
        <f t="shared" si="2"/>
        <v>1732.6221418396001</v>
      </c>
      <c r="W29">
        <f t="shared" si="7"/>
        <v>75.850013472362093</v>
      </c>
      <c r="X29">
        <f t="shared" si="5"/>
        <v>5753.2245437575111</v>
      </c>
    </row>
    <row r="30" spans="1:24" x14ac:dyDescent="0.3">
      <c r="A30" s="1">
        <v>28</v>
      </c>
      <c r="B30">
        <v>14</v>
      </c>
      <c r="C30" t="s">
        <v>8</v>
      </c>
      <c r="D30" t="s">
        <v>8</v>
      </c>
      <c r="E30">
        <v>1</v>
      </c>
      <c r="F30">
        <v>1</v>
      </c>
      <c r="G30">
        <v>14989</v>
      </c>
      <c r="H30">
        <v>14664</v>
      </c>
      <c r="I30">
        <v>95.381170511245728</v>
      </c>
      <c r="J30" s="4">
        <f>ConfigSheet!$I$2</f>
        <v>3349.0920000000001</v>
      </c>
      <c r="K30">
        <f>_xlfn.XLOOKUP(D30,ConfigSheet!$A$1:$G$1,ConfigSheet!$A$2:$G$2)</f>
        <v>0</v>
      </c>
      <c r="L30">
        <f>_xlfn.XLOOKUP(B30,CoinPixels_Config1!A:A,CoinPixels_Config1!I:I)</f>
        <v>1.0221631205673758</v>
      </c>
      <c r="M30">
        <f t="shared" si="0"/>
        <v>15321.203014184395</v>
      </c>
      <c r="N30">
        <f t="shared" si="1"/>
        <v>14988.999999999998</v>
      </c>
      <c r="O30">
        <f t="shared" si="6"/>
        <v>0</v>
      </c>
      <c r="P30">
        <f t="shared" si="3"/>
        <v>0</v>
      </c>
      <c r="Q30" s="9" cm="1">
        <f t="array" ref="Q30">IF(D30="",_xlfn.XLOOKUP(C30,ConfigSheet!$B$5:$H$5,_xlfn.XLOOKUP(E30,ConfigSheet!$A$6:$A$8,ConfigSheet!$B$6:$H$8)),_xlfn.XLOOKUP(D30,ConfigSheet!$B$5:$H$5,_xlfn.XLOOKUP(F30,ConfigSheet!$A$6:$A$8,ConfigSheet!$B$6:$H$8)))</f>
        <v>0</v>
      </c>
      <c r="R30">
        <f t="shared" si="4"/>
        <v>0</v>
      </c>
      <c r="S30" s="9">
        <f t="shared" si="2"/>
        <v>0</v>
      </c>
      <c r="W30">
        <f t="shared" si="7"/>
        <v>0</v>
      </c>
      <c r="X30">
        <f t="shared" si="5"/>
        <v>0</v>
      </c>
    </row>
    <row r="31" spans="1:24" x14ac:dyDescent="0.3">
      <c r="A31" s="1">
        <v>29</v>
      </c>
      <c r="B31">
        <v>14</v>
      </c>
      <c r="C31" t="s">
        <v>12</v>
      </c>
      <c r="D31" t="s">
        <v>12</v>
      </c>
      <c r="E31">
        <v>2</v>
      </c>
      <c r="F31">
        <v>2</v>
      </c>
      <c r="G31">
        <v>379537</v>
      </c>
      <c r="H31">
        <v>337028</v>
      </c>
      <c r="I31">
        <v>87.762203812599182</v>
      </c>
      <c r="J31" s="4">
        <f>ConfigSheet!$I$2</f>
        <v>3349.0920000000001</v>
      </c>
      <c r="K31">
        <f>_xlfn.XLOOKUP(D31,ConfigSheet!$A$1:$G$1,ConfigSheet!$A$2:$G$2)</f>
        <v>4.4826302470744004</v>
      </c>
      <c r="L31">
        <f>_xlfn.XLOOKUP(B31,CoinPixels_Config1!A:A,CoinPixels_Config1!I:I)</f>
        <v>1.0221631205673758</v>
      </c>
      <c r="M31">
        <f t="shared" si="0"/>
        <v>387948.72429078008</v>
      </c>
      <c r="N31">
        <f t="shared" si="1"/>
        <v>344497.59219858155</v>
      </c>
      <c r="O31">
        <f t="shared" si="6"/>
        <v>519.25437874497857</v>
      </c>
      <c r="P31">
        <f t="shared" si="3"/>
        <v>461.09671720981794</v>
      </c>
      <c r="Q31" s="9" cm="1">
        <f t="array" ref="Q31">IF(D31="",_xlfn.XLOOKUP(C31,ConfigSheet!$B$5:$H$5,_xlfn.XLOOKUP(E31,ConfigSheet!$A$6:$A$8,ConfigSheet!$B$6:$H$8)),_xlfn.XLOOKUP(D31,ConfigSheet!$B$5:$H$5,_xlfn.XLOOKUP(F31,ConfigSheet!$A$6:$A$8,ConfigSheet!$B$6:$H$8)))</f>
        <v>472.59999999999997</v>
      </c>
      <c r="R31">
        <f t="shared" si="4"/>
        <v>58.157661535160628</v>
      </c>
      <c r="S31" s="9">
        <f t="shared" si="2"/>
        <v>3382.3135952383022</v>
      </c>
      <c r="W31">
        <f t="shared" si="7"/>
        <v>11.503282790182027</v>
      </c>
      <c r="X31">
        <f t="shared" si="5"/>
        <v>132.325514950898</v>
      </c>
    </row>
    <row r="32" spans="1:24" x14ac:dyDescent="0.3">
      <c r="A32" s="1">
        <v>30</v>
      </c>
      <c r="B32">
        <v>14</v>
      </c>
      <c r="C32" t="s">
        <v>13</v>
      </c>
      <c r="D32" t="s">
        <v>13</v>
      </c>
      <c r="E32">
        <v>2</v>
      </c>
      <c r="F32">
        <v>1</v>
      </c>
      <c r="G32">
        <v>257763</v>
      </c>
      <c r="H32">
        <v>158214</v>
      </c>
      <c r="I32">
        <v>61.533278226852417</v>
      </c>
      <c r="J32" s="4">
        <f>ConfigSheet!$I$2</f>
        <v>3349.0920000000001</v>
      </c>
      <c r="K32">
        <f>_xlfn.XLOOKUP(D32,ConfigSheet!$A$1:$G$1,ConfigSheet!$A$2:$G$2)</f>
        <v>6.6983512218829002</v>
      </c>
      <c r="L32">
        <f>_xlfn.XLOOKUP(B32,CoinPixels_Config1!A:A,CoinPixels_Config1!I:I)</f>
        <v>1.0221631205673758</v>
      </c>
      <c r="M32">
        <f t="shared" si="0"/>
        <v>263475.83244680846</v>
      </c>
      <c r="N32">
        <f t="shared" si="1"/>
        <v>161720.5159574468</v>
      </c>
      <c r="O32">
        <f t="shared" si="6"/>
        <v>526.96482037719284</v>
      </c>
      <c r="P32">
        <f t="shared" si="3"/>
        <v>323.44910670327863</v>
      </c>
      <c r="Q32" s="9" cm="1">
        <f t="array" ref="Q32">IF(D32="",_xlfn.XLOOKUP(C32,ConfigSheet!$B$5:$H$5,_xlfn.XLOOKUP(E32,ConfigSheet!$A$6:$A$8,ConfigSheet!$B$6:$H$8)),_xlfn.XLOOKUP(D32,ConfigSheet!$B$5:$H$5,_xlfn.XLOOKUP(F32,ConfigSheet!$A$6:$A$8,ConfigSheet!$B$6:$H$8)))</f>
        <v>207.95500000000001</v>
      </c>
      <c r="R32">
        <f t="shared" si="4"/>
        <v>203.51571367391421</v>
      </c>
      <c r="S32" s="9">
        <f t="shared" si="2"/>
        <v>41418.645712202633</v>
      </c>
      <c r="W32">
        <f t="shared" si="7"/>
        <v>-115.49410670327862</v>
      </c>
      <c r="X32">
        <f t="shared" si="5"/>
        <v>13338.888683188306</v>
      </c>
    </row>
    <row r="33" spans="1:24" x14ac:dyDescent="0.3">
      <c r="A33" s="1">
        <v>31</v>
      </c>
      <c r="B33">
        <v>15</v>
      </c>
      <c r="C33" t="s">
        <v>8</v>
      </c>
      <c r="D33" t="s">
        <v>8</v>
      </c>
      <c r="E33">
        <v>1</v>
      </c>
      <c r="F33">
        <v>1</v>
      </c>
      <c r="G33">
        <v>18645</v>
      </c>
      <c r="H33">
        <v>17526</v>
      </c>
      <c r="I33">
        <v>92.163842916488647</v>
      </c>
      <c r="J33" s="4">
        <f>ConfigSheet!$I$2</f>
        <v>3349.0920000000001</v>
      </c>
      <c r="K33">
        <f>_xlfn.XLOOKUP(D33,ConfigSheet!$A$1:$G$1,ConfigSheet!$A$2:$G$2)</f>
        <v>0</v>
      </c>
      <c r="L33">
        <f>_xlfn.XLOOKUP(B33,CoinPixels_Config1!A:A,CoinPixels_Config1!I:I)</f>
        <v>1.0638479972612118</v>
      </c>
      <c r="M33">
        <f t="shared" si="0"/>
        <v>19835.445908935293</v>
      </c>
      <c r="N33">
        <f t="shared" si="1"/>
        <v>18645</v>
      </c>
      <c r="O33">
        <f t="shared" si="6"/>
        <v>0</v>
      </c>
      <c r="P33">
        <f t="shared" si="3"/>
        <v>0</v>
      </c>
      <c r="Q33" s="9" cm="1">
        <f t="array" ref="Q33">IF(D33="",_xlfn.XLOOKUP(C33,ConfigSheet!$B$5:$H$5,_xlfn.XLOOKUP(E33,ConfigSheet!$A$6:$A$8,ConfigSheet!$B$6:$H$8)),_xlfn.XLOOKUP(D33,ConfigSheet!$B$5:$H$5,_xlfn.XLOOKUP(F33,ConfigSheet!$A$6:$A$8,ConfigSheet!$B$6:$H$8)))</f>
        <v>0</v>
      </c>
      <c r="R33">
        <f t="shared" si="4"/>
        <v>0</v>
      </c>
      <c r="S33" s="9">
        <f t="shared" si="2"/>
        <v>0</v>
      </c>
      <c r="W33">
        <f t="shared" si="7"/>
        <v>0</v>
      </c>
      <c r="X33">
        <f t="shared" si="5"/>
        <v>0</v>
      </c>
    </row>
    <row r="34" spans="1:24" x14ac:dyDescent="0.3">
      <c r="A34" s="1">
        <v>32</v>
      </c>
      <c r="B34">
        <v>15</v>
      </c>
      <c r="C34" t="s">
        <v>10</v>
      </c>
      <c r="D34" t="s">
        <v>10</v>
      </c>
      <c r="E34">
        <v>3</v>
      </c>
      <c r="F34">
        <v>3</v>
      </c>
      <c r="G34">
        <v>276125</v>
      </c>
      <c r="H34">
        <v>296568</v>
      </c>
      <c r="I34">
        <v>74.891024827957153</v>
      </c>
      <c r="J34" s="4">
        <f>ConfigSheet!$I$2</f>
        <v>3349.0920000000001</v>
      </c>
      <c r="K34">
        <f>_xlfn.XLOOKUP(D34,ConfigSheet!$A$1:$G$1,ConfigSheet!$A$2:$G$2)</f>
        <v>3.5680999999999998</v>
      </c>
      <c r="L34">
        <f>_xlfn.XLOOKUP(B34,CoinPixels_Config1!A:A,CoinPixels_Config1!I:I)</f>
        <v>1.0638479972612118</v>
      </c>
      <c r="M34">
        <f t="shared" si="0"/>
        <v>293755.02824375214</v>
      </c>
      <c r="N34">
        <f t="shared" si="1"/>
        <v>315503.27285176306</v>
      </c>
      <c r="O34">
        <f t="shared" si="6"/>
        <v>312.96462332970606</v>
      </c>
      <c r="P34">
        <f t="shared" si="3"/>
        <v>336.13505626670621</v>
      </c>
      <c r="Q34" s="9" cm="1">
        <f t="array" ref="Q34">IF(D34="",_xlfn.XLOOKUP(C34,ConfigSheet!$B$5:$H$5,_xlfn.XLOOKUP(E34,ConfigSheet!$A$6:$A$8,ConfigSheet!$B$6:$H$8)),_xlfn.XLOOKUP(D34,ConfigSheet!$B$5:$H$5,_xlfn.XLOOKUP(F34,ConfigSheet!$A$6:$A$8,ConfigSheet!$B$6:$H$8)))</f>
        <v>289.92</v>
      </c>
      <c r="R34">
        <f t="shared" si="4"/>
        <v>-23.170432937000157</v>
      </c>
      <c r="S34" s="9">
        <f t="shared" si="2"/>
        <v>536.86896248802179</v>
      </c>
      <c r="W34">
        <f t="shared" si="7"/>
        <v>-46.215056266706199</v>
      </c>
      <c r="X34">
        <f t="shared" si="5"/>
        <v>2135.8314257348197</v>
      </c>
    </row>
    <row r="35" spans="1:24" x14ac:dyDescent="0.3">
      <c r="A35" s="1">
        <v>33</v>
      </c>
      <c r="B35">
        <v>16</v>
      </c>
      <c r="C35" t="s">
        <v>8</v>
      </c>
      <c r="D35" t="s">
        <v>8</v>
      </c>
      <c r="E35">
        <v>1</v>
      </c>
      <c r="F35">
        <v>1</v>
      </c>
      <c r="G35">
        <v>14689</v>
      </c>
      <c r="H35">
        <v>14812</v>
      </c>
      <c r="I35">
        <v>89.900225400924683</v>
      </c>
      <c r="J35" s="4">
        <f>ConfigSheet!$I$2</f>
        <v>3349.0920000000001</v>
      </c>
      <c r="K35">
        <f>_xlfn.XLOOKUP(D35,ConfigSheet!$A$1:$G$1,ConfigSheet!$A$2:$G$2)</f>
        <v>0</v>
      </c>
      <c r="L35">
        <f>_xlfn.XLOOKUP(B35,CoinPixels_Config1!A:A,CoinPixels_Config1!I:I)</f>
        <v>0.99169592222522285</v>
      </c>
      <c r="M35">
        <f t="shared" si="0"/>
        <v>14567.021401566299</v>
      </c>
      <c r="N35">
        <f t="shared" si="1"/>
        <v>14689</v>
      </c>
      <c r="O35">
        <f t="shared" si="6"/>
        <v>0</v>
      </c>
      <c r="P35">
        <f t="shared" si="3"/>
        <v>0</v>
      </c>
      <c r="Q35" s="9" cm="1">
        <f t="array" ref="Q35">IF(D35="",_xlfn.XLOOKUP(C35,ConfigSheet!$B$5:$H$5,_xlfn.XLOOKUP(E35,ConfigSheet!$A$6:$A$8,ConfigSheet!$B$6:$H$8)),_xlfn.XLOOKUP(D35,ConfigSheet!$B$5:$H$5,_xlfn.XLOOKUP(F35,ConfigSheet!$A$6:$A$8,ConfigSheet!$B$6:$H$8)))</f>
        <v>0</v>
      </c>
      <c r="R35">
        <f t="shared" si="4"/>
        <v>0</v>
      </c>
      <c r="S35" s="9">
        <f t="shared" si="2"/>
        <v>0</v>
      </c>
      <c r="W35">
        <f t="shared" si="7"/>
        <v>0</v>
      </c>
      <c r="X35">
        <f t="shared" si="5"/>
        <v>0</v>
      </c>
    </row>
    <row r="36" spans="1:24" x14ac:dyDescent="0.3">
      <c r="A36" s="1">
        <v>34</v>
      </c>
      <c r="B36">
        <v>17</v>
      </c>
      <c r="C36" t="s">
        <v>8</v>
      </c>
      <c r="D36" t="s">
        <v>8</v>
      </c>
      <c r="E36">
        <v>1</v>
      </c>
      <c r="F36">
        <v>1</v>
      </c>
      <c r="G36">
        <v>14761</v>
      </c>
      <c r="H36">
        <v>12373</v>
      </c>
      <c r="I36">
        <v>83.822232484817505</v>
      </c>
      <c r="J36" s="4">
        <f>ConfigSheet!$I$2</f>
        <v>3349.0920000000001</v>
      </c>
      <c r="K36">
        <f>_xlfn.XLOOKUP(D36,ConfigSheet!$A$1:$G$1,ConfigSheet!$A$2:$G$2)</f>
        <v>0</v>
      </c>
      <c r="L36">
        <f>_xlfn.XLOOKUP(B36,CoinPixels_Config1!A:A,CoinPixels_Config1!I:I)</f>
        <v>1.193000889032571</v>
      </c>
      <c r="M36">
        <f t="shared" si="0"/>
        <v>17609.886123009779</v>
      </c>
      <c r="N36">
        <f t="shared" si="1"/>
        <v>14761</v>
      </c>
      <c r="O36">
        <f t="shared" si="6"/>
        <v>0</v>
      </c>
      <c r="P36">
        <f t="shared" si="3"/>
        <v>0</v>
      </c>
      <c r="Q36" s="9" cm="1">
        <f t="array" ref="Q36">IF(D36="",_xlfn.XLOOKUP(C36,ConfigSheet!$B$5:$H$5,_xlfn.XLOOKUP(E36,ConfigSheet!$A$6:$A$8,ConfigSheet!$B$6:$H$8)),_xlfn.XLOOKUP(D36,ConfigSheet!$B$5:$H$5,_xlfn.XLOOKUP(F36,ConfigSheet!$A$6:$A$8,ConfigSheet!$B$6:$H$8)))</f>
        <v>0</v>
      </c>
      <c r="R36">
        <f t="shared" si="4"/>
        <v>0</v>
      </c>
      <c r="S36" s="9">
        <f t="shared" si="2"/>
        <v>0</v>
      </c>
      <c r="W36">
        <f t="shared" si="7"/>
        <v>0</v>
      </c>
      <c r="X36">
        <f t="shared" si="5"/>
        <v>0</v>
      </c>
    </row>
    <row r="37" spans="1:24" x14ac:dyDescent="0.3">
      <c r="A37" s="1">
        <v>35</v>
      </c>
      <c r="B37">
        <v>17</v>
      </c>
      <c r="C37" t="s">
        <v>12</v>
      </c>
      <c r="D37" t="s">
        <v>12</v>
      </c>
      <c r="E37">
        <v>1</v>
      </c>
      <c r="F37">
        <v>1</v>
      </c>
      <c r="G37">
        <v>168139</v>
      </c>
      <c r="H37">
        <v>156081</v>
      </c>
      <c r="I37">
        <v>89.788800477981567</v>
      </c>
      <c r="J37" s="4">
        <f>ConfigSheet!$I$2</f>
        <v>3349.0920000000001</v>
      </c>
      <c r="K37">
        <f>_xlfn.XLOOKUP(D37,ConfigSheet!$A$1:$G$1,ConfigSheet!$A$2:$G$2)</f>
        <v>4.4826302470744004</v>
      </c>
      <c r="L37">
        <f>_xlfn.XLOOKUP(B37,CoinPixels_Config1!A:A,CoinPixels_Config1!I:I)</f>
        <v>1.193000889032571</v>
      </c>
      <c r="M37">
        <f t="shared" si="0"/>
        <v>200589.97648104746</v>
      </c>
      <c r="N37">
        <f t="shared" si="1"/>
        <v>186204.77176109271</v>
      </c>
      <c r="O37">
        <f t="shared" si="6"/>
        <v>268.48193356106248</v>
      </c>
      <c r="P37">
        <f t="shared" si="3"/>
        <v>249.22789282762591</v>
      </c>
      <c r="Q37" s="9" cm="1">
        <f t="array" ref="Q37">IF(D37="",_xlfn.XLOOKUP(C37,ConfigSheet!$B$5:$H$5,_xlfn.XLOOKUP(E37,ConfigSheet!$A$6:$A$8,ConfigSheet!$B$6:$H$8)),_xlfn.XLOOKUP(D37,ConfigSheet!$B$5:$H$5,_xlfn.XLOOKUP(F37,ConfigSheet!$A$6:$A$8,ConfigSheet!$B$6:$H$8)))</f>
        <v>236.29999999999998</v>
      </c>
      <c r="R37">
        <f t="shared" si="4"/>
        <v>19.254040733436568</v>
      </c>
      <c r="S37" s="9">
        <f t="shared" si="2"/>
        <v>370.71808456483456</v>
      </c>
      <c r="W37">
        <f t="shared" si="7"/>
        <v>-12.927892827625925</v>
      </c>
      <c r="X37">
        <f t="shared" si="5"/>
        <v>167.13041296258183</v>
      </c>
    </row>
    <row r="38" spans="1:24" x14ac:dyDescent="0.3">
      <c r="A38" s="1">
        <v>36</v>
      </c>
      <c r="B38">
        <v>17</v>
      </c>
      <c r="C38" t="s">
        <v>11</v>
      </c>
      <c r="D38" t="s">
        <v>11</v>
      </c>
      <c r="E38">
        <v>1</v>
      </c>
      <c r="F38">
        <v>1</v>
      </c>
      <c r="G38">
        <v>187185</v>
      </c>
      <c r="H38">
        <v>171548</v>
      </c>
      <c r="I38">
        <v>91.164195537567139</v>
      </c>
      <c r="J38" s="4">
        <f>ConfigSheet!$I$2</f>
        <v>3349.0920000000001</v>
      </c>
      <c r="K38">
        <f>_xlfn.XLOOKUP(D38,ConfigSheet!$A$1:$G$1,ConfigSheet!$A$2:$G$2)</f>
        <v>5.6936084651916001</v>
      </c>
      <c r="L38">
        <f>_xlfn.XLOOKUP(B38,CoinPixels_Config1!A:A,CoinPixels_Config1!I:I)</f>
        <v>1.193000889032571</v>
      </c>
      <c r="M38">
        <f t="shared" si="0"/>
        <v>223311.87141356181</v>
      </c>
      <c r="N38">
        <f t="shared" si="1"/>
        <v>204656.91651175948</v>
      </c>
      <c r="O38">
        <f t="shared" si="6"/>
        <v>379.64032085652872</v>
      </c>
      <c r="P38">
        <f t="shared" si="3"/>
        <v>347.9260504970793</v>
      </c>
      <c r="Q38" s="9" cm="1">
        <f t="array" ref="Q38">IF(D38="",_xlfn.XLOOKUP(C38,ConfigSheet!$B$5:$H$5,_xlfn.XLOOKUP(E38,ConfigSheet!$A$6:$A$8,ConfigSheet!$B$6:$H$8)),_xlfn.XLOOKUP(D38,ConfigSheet!$B$5:$H$5,_xlfn.XLOOKUP(F38,ConfigSheet!$A$6:$A$8,ConfigSheet!$B$6:$H$8)))</f>
        <v>369.42666666666668</v>
      </c>
      <c r="R38">
        <f t="shared" si="4"/>
        <v>31.714270359449415</v>
      </c>
      <c r="S38" s="9">
        <f t="shared" si="2"/>
        <v>1005.7949444322518</v>
      </c>
      <c r="W38">
        <f t="shared" si="7"/>
        <v>21.500616169587374</v>
      </c>
      <c r="X38">
        <f t="shared" si="5"/>
        <v>462.27649567192208</v>
      </c>
    </row>
    <row r="39" spans="1:24" x14ac:dyDescent="0.3">
      <c r="A39" s="1">
        <v>37</v>
      </c>
      <c r="B39">
        <v>18</v>
      </c>
      <c r="C39" t="s">
        <v>8</v>
      </c>
      <c r="D39" t="s">
        <v>8</v>
      </c>
      <c r="E39">
        <v>1</v>
      </c>
      <c r="F39">
        <v>1</v>
      </c>
      <c r="G39">
        <v>17411</v>
      </c>
      <c r="H39">
        <v>15133</v>
      </c>
      <c r="I39">
        <v>86.841195821762085</v>
      </c>
      <c r="J39" s="4">
        <f>ConfigSheet!$I$2</f>
        <v>3349.0920000000001</v>
      </c>
      <c r="K39">
        <f>_xlfn.XLOOKUP(D39,ConfigSheet!$A$1:$G$1,ConfigSheet!$A$2:$G$2)</f>
        <v>0</v>
      </c>
      <c r="L39">
        <f>_xlfn.XLOOKUP(B39,CoinPixels_Config1!A:A,CoinPixels_Config1!I:I)</f>
        <v>1.1505319500429525</v>
      </c>
      <c r="M39">
        <f t="shared" si="0"/>
        <v>20031.911782197847</v>
      </c>
      <c r="N39">
        <f t="shared" si="1"/>
        <v>17411</v>
      </c>
      <c r="O39">
        <f t="shared" si="6"/>
        <v>0</v>
      </c>
      <c r="P39">
        <f t="shared" si="3"/>
        <v>0</v>
      </c>
      <c r="Q39" s="9" cm="1">
        <f t="array" ref="Q39">IF(D39="",_xlfn.XLOOKUP(C39,ConfigSheet!$B$5:$H$5,_xlfn.XLOOKUP(E39,ConfigSheet!$A$6:$A$8,ConfigSheet!$B$6:$H$8)),_xlfn.XLOOKUP(D39,ConfigSheet!$B$5:$H$5,_xlfn.XLOOKUP(F39,ConfigSheet!$A$6:$A$8,ConfigSheet!$B$6:$H$8)))</f>
        <v>0</v>
      </c>
      <c r="R39">
        <f t="shared" si="4"/>
        <v>0</v>
      </c>
      <c r="S39" s="9">
        <f t="shared" si="2"/>
        <v>0</v>
      </c>
      <c r="W39">
        <f t="shared" si="7"/>
        <v>0</v>
      </c>
      <c r="X39">
        <f t="shared" si="5"/>
        <v>0</v>
      </c>
    </row>
    <row r="40" spans="1:24" x14ac:dyDescent="0.3">
      <c r="A40" s="1">
        <v>38</v>
      </c>
      <c r="B40">
        <v>18</v>
      </c>
      <c r="C40" t="s">
        <v>9</v>
      </c>
      <c r="D40" t="s">
        <v>9</v>
      </c>
      <c r="E40">
        <v>1</v>
      </c>
      <c r="F40">
        <v>1</v>
      </c>
      <c r="G40">
        <v>530263</v>
      </c>
      <c r="H40">
        <v>517270</v>
      </c>
      <c r="I40">
        <v>96.678078174591064</v>
      </c>
      <c r="J40" s="4">
        <f>ConfigSheet!$I$2</f>
        <v>3349.0920000000001</v>
      </c>
      <c r="K40">
        <f>_xlfn.XLOOKUP(D40,ConfigSheet!$A$1:$G$1,ConfigSheet!$A$2:$G$2)</f>
        <v>2.6304883652667002</v>
      </c>
      <c r="L40">
        <f>_xlfn.XLOOKUP(B40,CoinPixels_Config1!A:A,CoinPixels_Config1!I:I)</f>
        <v>1.1505319500429525</v>
      </c>
      <c r="M40">
        <f t="shared" si="0"/>
        <v>610084.5234256261</v>
      </c>
      <c r="N40">
        <f t="shared" si="1"/>
        <v>595135.66179871804</v>
      </c>
      <c r="O40">
        <f t="shared" si="6"/>
        <v>479.1806975444058</v>
      </c>
      <c r="P40">
        <f t="shared" si="3"/>
        <v>467.43936389828218</v>
      </c>
      <c r="Q40" s="9" cm="1">
        <f t="array" ref="Q40">IF(D40="",_xlfn.XLOOKUP(C40,ConfigSheet!$B$5:$H$5,_xlfn.XLOOKUP(E40,ConfigSheet!$A$6:$A$8,ConfigSheet!$B$6:$H$8)),_xlfn.XLOOKUP(D40,ConfigSheet!$B$5:$H$5,_xlfn.XLOOKUP(F40,ConfigSheet!$A$6:$A$8,ConfigSheet!$B$6:$H$8)))</f>
        <v>468.8</v>
      </c>
      <c r="R40">
        <f t="shared" si="4"/>
        <v>11.741333646123621</v>
      </c>
      <c r="S40" s="9">
        <f t="shared" si="2"/>
        <v>137.85891578959462</v>
      </c>
      <c r="W40">
        <f t="shared" si="7"/>
        <v>1.3606361017178301</v>
      </c>
      <c r="X40">
        <f t="shared" si="5"/>
        <v>1.8513306012978934</v>
      </c>
    </row>
    <row r="41" spans="1:24" x14ac:dyDescent="0.3">
      <c r="A41" s="1">
        <v>39</v>
      </c>
      <c r="B41">
        <v>19</v>
      </c>
      <c r="C41" t="s">
        <v>8</v>
      </c>
      <c r="D41" t="s">
        <v>8</v>
      </c>
      <c r="E41">
        <v>1</v>
      </c>
      <c r="F41">
        <v>1</v>
      </c>
      <c r="G41">
        <v>17411</v>
      </c>
      <c r="H41">
        <v>15263</v>
      </c>
      <c r="I41">
        <v>87.55524754524231</v>
      </c>
      <c r="J41" s="4">
        <f>ConfigSheet!$I$2</f>
        <v>3349.0920000000001</v>
      </c>
      <c r="K41">
        <f>_xlfn.XLOOKUP(D41,ConfigSheet!$A$1:$G$1,ConfigSheet!$A$2:$G$2)</f>
        <v>0</v>
      </c>
      <c r="L41">
        <f>_xlfn.XLOOKUP(B41,CoinPixels_Config1!A:A,CoinPixels_Config1!I:I)</f>
        <v>1.1407324903361069</v>
      </c>
      <c r="M41">
        <f t="shared" si="0"/>
        <v>19861.293389241957</v>
      </c>
      <c r="N41">
        <f t="shared" si="1"/>
        <v>17411</v>
      </c>
      <c r="O41">
        <f t="shared" si="6"/>
        <v>0</v>
      </c>
      <c r="P41">
        <f t="shared" si="3"/>
        <v>0</v>
      </c>
      <c r="Q41" s="9" cm="1">
        <f t="array" ref="Q41">IF(D41="",_xlfn.XLOOKUP(C41,ConfigSheet!$B$5:$H$5,_xlfn.XLOOKUP(E41,ConfigSheet!$A$6:$A$8,ConfigSheet!$B$6:$H$8)),_xlfn.XLOOKUP(D41,ConfigSheet!$B$5:$H$5,_xlfn.XLOOKUP(F41,ConfigSheet!$A$6:$A$8,ConfigSheet!$B$6:$H$8)))</f>
        <v>0</v>
      </c>
      <c r="R41">
        <f t="shared" si="4"/>
        <v>0</v>
      </c>
      <c r="S41" s="9">
        <f t="shared" si="2"/>
        <v>0</v>
      </c>
      <c r="W41">
        <f t="shared" si="7"/>
        <v>0</v>
      </c>
      <c r="X41">
        <f t="shared" si="5"/>
        <v>0</v>
      </c>
    </row>
    <row r="42" spans="1:24" x14ac:dyDescent="0.3">
      <c r="A42" s="1">
        <v>40</v>
      </c>
      <c r="B42">
        <v>19</v>
      </c>
      <c r="C42" t="s">
        <v>9</v>
      </c>
      <c r="D42" t="s">
        <v>9</v>
      </c>
      <c r="E42">
        <v>1</v>
      </c>
      <c r="F42">
        <v>1</v>
      </c>
      <c r="G42">
        <v>520193</v>
      </c>
      <c r="H42">
        <v>505878</v>
      </c>
      <c r="I42">
        <v>95.696687698364258</v>
      </c>
      <c r="J42" s="4">
        <f>ConfigSheet!$I$2</f>
        <v>3349.0920000000001</v>
      </c>
      <c r="K42">
        <f>_xlfn.XLOOKUP(D42,ConfigSheet!$A$1:$G$1,ConfigSheet!$A$2:$G$2)</f>
        <v>2.6304883652667002</v>
      </c>
      <c r="L42">
        <f>_xlfn.XLOOKUP(B42,CoinPixels_Config1!A:A,CoinPixels_Config1!I:I)</f>
        <v>1.1407324903361069</v>
      </c>
      <c r="M42">
        <f t="shared" si="0"/>
        <v>593401.05634541041</v>
      </c>
      <c r="N42">
        <f t="shared" si="1"/>
        <v>577071.47074624908</v>
      </c>
      <c r="O42">
        <f t="shared" si="6"/>
        <v>466.07694702133347</v>
      </c>
      <c r="P42">
        <f t="shared" si="3"/>
        <v>453.25114679601251</v>
      </c>
      <c r="Q42" s="9" cm="1">
        <f t="array" ref="Q42">IF(D42="",_xlfn.XLOOKUP(C42,ConfigSheet!$B$5:$H$5,_xlfn.XLOOKUP(E42,ConfigSheet!$A$6:$A$8,ConfigSheet!$B$6:$H$8)),_xlfn.XLOOKUP(D42,ConfigSheet!$B$5:$H$5,_xlfn.XLOOKUP(F42,ConfigSheet!$A$6:$A$8,ConfigSheet!$B$6:$H$8)))</f>
        <v>468.8</v>
      </c>
      <c r="R42">
        <f t="shared" si="4"/>
        <v>12.825800225320961</v>
      </c>
      <c r="S42" s="9">
        <f t="shared" si="2"/>
        <v>164.50115141984321</v>
      </c>
      <c r="W42">
        <f t="shared" si="7"/>
        <v>15.548853203987505</v>
      </c>
      <c r="X42">
        <f t="shared" si="5"/>
        <v>241.7668359591525</v>
      </c>
    </row>
    <row r="43" spans="1:24" x14ac:dyDescent="0.3">
      <c r="A43" s="1">
        <v>41</v>
      </c>
      <c r="B43">
        <v>20</v>
      </c>
      <c r="C43" t="s">
        <v>8</v>
      </c>
      <c r="D43" t="s">
        <v>8</v>
      </c>
      <c r="E43">
        <v>1</v>
      </c>
      <c r="F43">
        <v>1</v>
      </c>
      <c r="G43">
        <v>14146</v>
      </c>
      <c r="H43">
        <v>13721</v>
      </c>
      <c r="I43">
        <v>91.420525312423706</v>
      </c>
      <c r="J43" s="4">
        <f>ConfigSheet!$I$2</f>
        <v>3349.0920000000001</v>
      </c>
      <c r="K43">
        <f>_xlfn.XLOOKUP(D43,ConfigSheet!$A$1:$G$1,ConfigSheet!$A$2:$G$2)</f>
        <v>0</v>
      </c>
      <c r="L43">
        <f>_xlfn.XLOOKUP(B43,CoinPixels_Config1!A:A,CoinPixels_Config1!I:I)</f>
        <v>1.0309744187741419</v>
      </c>
      <c r="M43">
        <f t="shared" si="0"/>
        <v>14584.164127979011</v>
      </c>
      <c r="N43">
        <f t="shared" si="1"/>
        <v>14146</v>
      </c>
      <c r="O43">
        <f t="shared" si="6"/>
        <v>0</v>
      </c>
      <c r="P43">
        <f t="shared" si="3"/>
        <v>0</v>
      </c>
      <c r="Q43" s="9" cm="1">
        <f t="array" ref="Q43">IF(D43="",_xlfn.XLOOKUP(C43,ConfigSheet!$B$5:$H$5,_xlfn.XLOOKUP(E43,ConfigSheet!$A$6:$A$8,ConfigSheet!$B$6:$H$8)),_xlfn.XLOOKUP(D43,ConfigSheet!$B$5:$H$5,_xlfn.XLOOKUP(F43,ConfigSheet!$A$6:$A$8,ConfigSheet!$B$6:$H$8)))</f>
        <v>0</v>
      </c>
      <c r="R43">
        <f t="shared" si="4"/>
        <v>0</v>
      </c>
      <c r="S43" s="9">
        <f t="shared" si="2"/>
        <v>0</v>
      </c>
      <c r="W43">
        <f t="shared" si="7"/>
        <v>0</v>
      </c>
      <c r="X43">
        <f t="shared" si="5"/>
        <v>0</v>
      </c>
    </row>
    <row r="44" spans="1:24" x14ac:dyDescent="0.3">
      <c r="A44" s="1">
        <v>42</v>
      </c>
      <c r="B44">
        <v>20</v>
      </c>
      <c r="C44" t="s">
        <v>9</v>
      </c>
      <c r="D44" t="s">
        <v>9</v>
      </c>
      <c r="E44">
        <v>2</v>
      </c>
      <c r="F44">
        <v>2</v>
      </c>
      <c r="G44">
        <v>922957</v>
      </c>
      <c r="H44">
        <v>959866</v>
      </c>
      <c r="I44">
        <v>79.364299774169922</v>
      </c>
      <c r="J44" s="4">
        <f>ConfigSheet!$I$2</f>
        <v>3349.0920000000001</v>
      </c>
      <c r="K44">
        <f>_xlfn.XLOOKUP(D44,ConfigSheet!$A$1:$G$1,ConfigSheet!$A$2:$G$2)</f>
        <v>2.6304883652667002</v>
      </c>
      <c r="L44">
        <f>_xlfn.XLOOKUP(B44,CoinPixels_Config1!A:A,CoinPixels_Config1!I:I)</f>
        <v>1.0309744187741419</v>
      </c>
      <c r="M44">
        <f t="shared" si="0"/>
        <v>951545.05662852561</v>
      </c>
      <c r="N44">
        <f t="shared" si="1"/>
        <v>989597.29145106045</v>
      </c>
      <c r="O44">
        <f t="shared" si="6"/>
        <v>747.37516929614947</v>
      </c>
      <c r="P44">
        <f t="shared" si="3"/>
        <v>777.26266148002333</v>
      </c>
      <c r="Q44" s="9" cm="1">
        <f t="array" ref="Q44">IF(D44="",_xlfn.XLOOKUP(C44,ConfigSheet!$B$5:$H$5,_xlfn.XLOOKUP(E44,ConfigSheet!$A$6:$A$8,ConfigSheet!$B$6:$H$8)),_xlfn.XLOOKUP(D44,ConfigSheet!$B$5:$H$5,_xlfn.XLOOKUP(F44,ConfigSheet!$A$6:$A$8,ConfigSheet!$B$6:$H$8)))</f>
        <v>937.6</v>
      </c>
      <c r="R44">
        <f t="shared" si="4"/>
        <v>-29.88749218387386</v>
      </c>
      <c r="S44" s="9">
        <f t="shared" si="2"/>
        <v>893.26218904112113</v>
      </c>
      <c r="W44">
        <f t="shared" si="7"/>
        <v>160.3373385199767</v>
      </c>
      <c r="X44">
        <f t="shared" si="5"/>
        <v>25708.062123669602</v>
      </c>
    </row>
    <row r="45" spans="1:24" x14ac:dyDescent="0.3">
      <c r="A45" s="1">
        <v>43</v>
      </c>
      <c r="B45">
        <v>21</v>
      </c>
      <c r="C45" t="s">
        <v>8</v>
      </c>
      <c r="D45" t="s">
        <v>8</v>
      </c>
      <c r="E45">
        <v>1</v>
      </c>
      <c r="F45">
        <v>1</v>
      </c>
      <c r="G45">
        <v>14092</v>
      </c>
      <c r="H45">
        <v>12246</v>
      </c>
      <c r="I45">
        <v>85.622668266296387</v>
      </c>
      <c r="J45" s="4">
        <f>ConfigSheet!$I$2</f>
        <v>3349.0920000000001</v>
      </c>
      <c r="K45">
        <f>_xlfn.XLOOKUP(D45,ConfigSheet!$A$1:$G$1,ConfigSheet!$A$2:$G$2)</f>
        <v>0</v>
      </c>
      <c r="L45">
        <f>_xlfn.XLOOKUP(B45,CoinPixels_Config1!A:A,CoinPixels_Config1!I:I)</f>
        <v>1.1507430997876857</v>
      </c>
      <c r="M45">
        <f t="shared" si="0"/>
        <v>16216.271762208067</v>
      </c>
      <c r="N45">
        <f t="shared" si="1"/>
        <v>14092</v>
      </c>
      <c r="O45">
        <f t="shared" si="6"/>
        <v>0</v>
      </c>
      <c r="P45">
        <f t="shared" si="3"/>
        <v>0</v>
      </c>
      <c r="Q45" s="9" cm="1">
        <f t="array" ref="Q45">IF(D45="",_xlfn.XLOOKUP(C45,ConfigSheet!$B$5:$H$5,_xlfn.XLOOKUP(E45,ConfigSheet!$A$6:$A$8,ConfigSheet!$B$6:$H$8)),_xlfn.XLOOKUP(D45,ConfigSheet!$B$5:$H$5,_xlfn.XLOOKUP(F45,ConfigSheet!$A$6:$A$8,ConfigSheet!$B$6:$H$8)))</f>
        <v>0</v>
      </c>
      <c r="R45">
        <f t="shared" si="4"/>
        <v>0</v>
      </c>
      <c r="S45" s="9">
        <f t="shared" si="2"/>
        <v>0</v>
      </c>
      <c r="W45">
        <f t="shared" si="7"/>
        <v>0</v>
      </c>
      <c r="X45">
        <f t="shared" si="5"/>
        <v>0</v>
      </c>
    </row>
    <row r="46" spans="1:24" x14ac:dyDescent="0.3">
      <c r="A46" s="1">
        <v>44</v>
      </c>
      <c r="B46">
        <v>21</v>
      </c>
      <c r="C46" t="s">
        <v>9</v>
      </c>
      <c r="D46" t="s">
        <v>9</v>
      </c>
      <c r="E46">
        <v>2</v>
      </c>
      <c r="F46">
        <v>2</v>
      </c>
      <c r="G46">
        <v>889641</v>
      </c>
      <c r="H46">
        <v>858076</v>
      </c>
      <c r="I46">
        <v>94.120374321937561</v>
      </c>
      <c r="J46" s="4">
        <f>ConfigSheet!$I$2</f>
        <v>3349.0920000000001</v>
      </c>
      <c r="K46">
        <f>_xlfn.XLOOKUP(D46,ConfigSheet!$A$1:$G$1,ConfigSheet!$A$2:$G$2)</f>
        <v>2.6304883652667002</v>
      </c>
      <c r="L46">
        <f>_xlfn.XLOOKUP(B46,CoinPixels_Config1!A:A,CoinPixels_Config1!I:I)</f>
        <v>1.1507430997876857</v>
      </c>
      <c r="M46">
        <f t="shared" si="0"/>
        <v>1023748.2420382166</v>
      </c>
      <c r="N46">
        <f t="shared" si="1"/>
        <v>987425.03609341825</v>
      </c>
      <c r="O46">
        <f t="shared" si="6"/>
        <v>804.08595513164948</v>
      </c>
      <c r="P46">
        <f t="shared" si="3"/>
        <v>775.55649979659802</v>
      </c>
      <c r="Q46" s="9" cm="1">
        <f t="array" ref="Q46">IF(D46="",_xlfn.XLOOKUP(C46,ConfigSheet!$B$5:$H$5,_xlfn.XLOOKUP(E46,ConfigSheet!$A$6:$A$8,ConfigSheet!$B$6:$H$8)),_xlfn.XLOOKUP(D46,ConfigSheet!$B$5:$H$5,_xlfn.XLOOKUP(F46,ConfigSheet!$A$6:$A$8,ConfigSheet!$B$6:$H$8)))</f>
        <v>937.6</v>
      </c>
      <c r="R46">
        <f t="shared" si="4"/>
        <v>28.529455335051466</v>
      </c>
      <c r="S46" s="9">
        <f t="shared" si="2"/>
        <v>813.92982171469657</v>
      </c>
      <c r="W46">
        <f t="shared" si="7"/>
        <v>162.043500203402</v>
      </c>
      <c r="X46">
        <f t="shared" si="5"/>
        <v>26258.095958169946</v>
      </c>
    </row>
    <row r="47" spans="1:24" x14ac:dyDescent="0.3">
      <c r="A47" s="1">
        <v>45</v>
      </c>
      <c r="B47">
        <v>22</v>
      </c>
      <c r="C47" t="s">
        <v>8</v>
      </c>
      <c r="D47" t="s">
        <v>8</v>
      </c>
      <c r="E47">
        <v>1</v>
      </c>
      <c r="F47">
        <v>1</v>
      </c>
      <c r="G47">
        <v>14087</v>
      </c>
      <c r="H47">
        <v>12802</v>
      </c>
      <c r="I47">
        <v>90.041697025299072</v>
      </c>
      <c r="J47" s="4">
        <f>ConfigSheet!$I$2</f>
        <v>3349.0920000000001</v>
      </c>
      <c r="K47">
        <f>_xlfn.XLOOKUP(D47,ConfigSheet!$A$1:$G$1,ConfigSheet!$A$2:$G$2)</f>
        <v>0</v>
      </c>
      <c r="L47">
        <f>_xlfn.XLOOKUP(B47,CoinPixels_Config1!A:A,CoinPixels_Config1!I:I)</f>
        <v>1.1003749414154038</v>
      </c>
      <c r="M47">
        <f t="shared" si="0"/>
        <v>15500.981799718793</v>
      </c>
      <c r="N47">
        <f t="shared" si="1"/>
        <v>14087</v>
      </c>
      <c r="O47">
        <f t="shared" si="6"/>
        <v>0</v>
      </c>
      <c r="P47">
        <f t="shared" si="3"/>
        <v>0</v>
      </c>
      <c r="Q47" s="9" cm="1">
        <f t="array" ref="Q47">IF(D47="",_xlfn.XLOOKUP(C47,ConfigSheet!$B$5:$H$5,_xlfn.XLOOKUP(E47,ConfigSheet!$A$6:$A$8,ConfigSheet!$B$6:$H$8)),_xlfn.XLOOKUP(D47,ConfigSheet!$B$5:$H$5,_xlfn.XLOOKUP(F47,ConfigSheet!$A$6:$A$8,ConfigSheet!$B$6:$H$8)))</f>
        <v>0</v>
      </c>
      <c r="R47">
        <f t="shared" si="4"/>
        <v>0</v>
      </c>
      <c r="S47" s="9">
        <f t="shared" si="2"/>
        <v>0</v>
      </c>
      <c r="W47">
        <f t="shared" si="7"/>
        <v>0</v>
      </c>
      <c r="X47">
        <f t="shared" si="5"/>
        <v>0</v>
      </c>
    </row>
    <row r="48" spans="1:24" x14ac:dyDescent="0.3">
      <c r="A48" s="1">
        <v>46</v>
      </c>
      <c r="B48">
        <v>22</v>
      </c>
      <c r="C48" t="s">
        <v>10</v>
      </c>
      <c r="D48" t="s">
        <v>10</v>
      </c>
      <c r="E48">
        <v>3</v>
      </c>
      <c r="F48">
        <v>3</v>
      </c>
      <c r="G48">
        <v>297374</v>
      </c>
      <c r="H48">
        <v>261275</v>
      </c>
      <c r="I48">
        <v>86.897758642832443</v>
      </c>
      <c r="J48" s="4">
        <f>ConfigSheet!$I$2</f>
        <v>3349.0920000000001</v>
      </c>
      <c r="K48">
        <f>_xlfn.XLOOKUP(D48,ConfigSheet!$A$1:$G$1,ConfigSheet!$A$2:$G$2)</f>
        <v>3.5680999999999998</v>
      </c>
      <c r="L48">
        <f>_xlfn.XLOOKUP(B48,CoinPixels_Config1!A:A,CoinPixels_Config1!I:I)</f>
        <v>1.1003749414154038</v>
      </c>
      <c r="M48">
        <f t="shared" si="0"/>
        <v>327222.89782846428</v>
      </c>
      <c r="N48">
        <f t="shared" si="1"/>
        <v>287500.46281830961</v>
      </c>
      <c r="O48">
        <f t="shared" si="6"/>
        <v>348.62106557292043</v>
      </c>
      <c r="P48">
        <f t="shared" si="3"/>
        <v>306.30105156323282</v>
      </c>
      <c r="Q48" s="9" cm="1">
        <f t="array" ref="Q48">IF(D48="",_xlfn.XLOOKUP(C48,ConfigSheet!$B$5:$H$5,_xlfn.XLOOKUP(E48,ConfigSheet!$A$6:$A$8,ConfigSheet!$B$6:$H$8)),_xlfn.XLOOKUP(D48,ConfigSheet!$B$5:$H$5,_xlfn.XLOOKUP(F48,ConfigSheet!$A$6:$A$8,ConfigSheet!$B$6:$H$8)))</f>
        <v>289.92</v>
      </c>
      <c r="R48">
        <f t="shared" si="4"/>
        <v>42.320014009687611</v>
      </c>
      <c r="S48" s="9">
        <f t="shared" si="2"/>
        <v>1790.9835857801556</v>
      </c>
      <c r="W48">
        <f t="shared" si="7"/>
        <v>-16.381051563232802</v>
      </c>
      <c r="X48">
        <f t="shared" si="5"/>
        <v>268.33885031729181</v>
      </c>
    </row>
    <row r="49" spans="1:24" x14ac:dyDescent="0.3">
      <c r="A49" s="1">
        <v>47</v>
      </c>
      <c r="B49">
        <v>23</v>
      </c>
      <c r="C49" t="s">
        <v>8</v>
      </c>
      <c r="D49" t="s">
        <v>8</v>
      </c>
      <c r="E49">
        <v>1</v>
      </c>
      <c r="F49">
        <v>1</v>
      </c>
      <c r="G49">
        <v>14747</v>
      </c>
      <c r="H49">
        <v>13679</v>
      </c>
      <c r="I49">
        <v>89.519304037094116</v>
      </c>
      <c r="J49" s="4">
        <f>ConfigSheet!$I$2</f>
        <v>3349.0920000000001</v>
      </c>
      <c r="K49">
        <f>_xlfn.XLOOKUP(D49,ConfigSheet!$A$1:$G$1,ConfigSheet!$A$2:$G$2)</f>
        <v>0</v>
      </c>
      <c r="L49">
        <f>_xlfn.XLOOKUP(B49,CoinPixels_Config1!A:A,CoinPixels_Config1!I:I)</f>
        <v>1.0780758827399664</v>
      </c>
      <c r="M49">
        <f t="shared" si="0"/>
        <v>15898.385042766284</v>
      </c>
      <c r="N49">
        <f t="shared" si="1"/>
        <v>14747</v>
      </c>
      <c r="O49">
        <f t="shared" si="6"/>
        <v>0</v>
      </c>
      <c r="P49">
        <f t="shared" si="3"/>
        <v>0</v>
      </c>
      <c r="Q49" s="9" cm="1">
        <f t="array" ref="Q49">IF(D49="",_xlfn.XLOOKUP(C49,ConfigSheet!$B$5:$H$5,_xlfn.XLOOKUP(E49,ConfigSheet!$A$6:$A$8,ConfigSheet!$B$6:$H$8)),_xlfn.XLOOKUP(D49,ConfigSheet!$B$5:$H$5,_xlfn.XLOOKUP(F49,ConfigSheet!$A$6:$A$8,ConfigSheet!$B$6:$H$8)))</f>
        <v>0</v>
      </c>
      <c r="R49">
        <f t="shared" si="4"/>
        <v>0</v>
      </c>
      <c r="S49" s="9">
        <f t="shared" si="2"/>
        <v>0</v>
      </c>
      <c r="W49">
        <f t="shared" si="7"/>
        <v>0</v>
      </c>
      <c r="X49">
        <f t="shared" si="5"/>
        <v>0</v>
      </c>
    </row>
    <row r="50" spans="1:24" x14ac:dyDescent="0.3">
      <c r="A50" s="1">
        <v>48</v>
      </c>
      <c r="B50">
        <v>23</v>
      </c>
      <c r="C50" t="s">
        <v>10</v>
      </c>
      <c r="D50" t="s">
        <v>10</v>
      </c>
      <c r="E50">
        <v>1</v>
      </c>
      <c r="F50">
        <v>1</v>
      </c>
      <c r="G50">
        <v>88470</v>
      </c>
      <c r="H50">
        <v>83769</v>
      </c>
      <c r="I50">
        <v>92.699873447418213</v>
      </c>
      <c r="J50" s="4">
        <f>ConfigSheet!$I$2</f>
        <v>3349.0920000000001</v>
      </c>
      <c r="K50">
        <f>_xlfn.XLOOKUP(D50,ConfigSheet!$A$1:$G$1,ConfigSheet!$A$2:$G$2)</f>
        <v>3.5680999999999998</v>
      </c>
      <c r="L50">
        <f>_xlfn.XLOOKUP(B50,CoinPixels_Config1!A:A,CoinPixels_Config1!I:I)</f>
        <v>1.0780758827399664</v>
      </c>
      <c r="M50">
        <f t="shared" si="0"/>
        <v>95377.373346004824</v>
      </c>
      <c r="N50">
        <f t="shared" si="1"/>
        <v>90309.338621244242</v>
      </c>
      <c r="O50">
        <f t="shared" si="6"/>
        <v>101.61440946856037</v>
      </c>
      <c r="P50">
        <f t="shared" si="3"/>
        <v>96.214959497816594</v>
      </c>
      <c r="Q50" s="9" cm="1">
        <f t="array" ref="Q50">IF(D50="",_xlfn.XLOOKUP(C50,ConfigSheet!$B$5:$H$5,_xlfn.XLOOKUP(E50,ConfigSheet!$A$6:$A$8,ConfigSheet!$B$6:$H$8)),_xlfn.XLOOKUP(D50,ConfigSheet!$B$5:$H$5,_xlfn.XLOOKUP(F50,ConfigSheet!$A$6:$A$8,ConfigSheet!$B$6:$H$8)))</f>
        <v>96.64</v>
      </c>
      <c r="R50">
        <f t="shared" si="4"/>
        <v>5.399449970743774</v>
      </c>
      <c r="S50" s="9">
        <f t="shared" si="2"/>
        <v>29.154059986564942</v>
      </c>
      <c r="W50">
        <f t="shared" si="7"/>
        <v>0.42504050218340694</v>
      </c>
      <c r="X50">
        <f t="shared" si="5"/>
        <v>0.18065942849632277</v>
      </c>
    </row>
    <row r="51" spans="1:24" x14ac:dyDescent="0.3">
      <c r="A51" s="1">
        <v>49</v>
      </c>
      <c r="B51">
        <v>24</v>
      </c>
      <c r="C51" t="s">
        <v>8</v>
      </c>
      <c r="D51" t="s">
        <v>8</v>
      </c>
      <c r="E51">
        <v>1</v>
      </c>
      <c r="F51">
        <v>1</v>
      </c>
      <c r="G51">
        <v>14384</v>
      </c>
      <c r="H51">
        <v>13241</v>
      </c>
      <c r="I51">
        <v>91.800320148468018</v>
      </c>
      <c r="J51" s="4">
        <f>ConfigSheet!$I$2</f>
        <v>3349.0920000000001</v>
      </c>
      <c r="K51">
        <f>_xlfn.XLOOKUP(D51,ConfigSheet!$A$1:$G$1,ConfigSheet!$A$2:$G$2)</f>
        <v>0</v>
      </c>
      <c r="L51">
        <f>_xlfn.XLOOKUP(B51,CoinPixels_Config1!A:A,CoinPixels_Config1!I:I)</f>
        <v>1.0863227852881203</v>
      </c>
      <c r="M51">
        <f t="shared" si="0"/>
        <v>15625.666943584323</v>
      </c>
      <c r="N51">
        <f t="shared" si="1"/>
        <v>14384.000000000002</v>
      </c>
      <c r="O51">
        <f t="shared" si="6"/>
        <v>0</v>
      </c>
      <c r="P51">
        <f t="shared" si="3"/>
        <v>0</v>
      </c>
      <c r="Q51" s="9" cm="1">
        <f t="array" ref="Q51">IF(D51="",_xlfn.XLOOKUP(C51,ConfigSheet!$B$5:$H$5,_xlfn.XLOOKUP(E51,ConfigSheet!$A$6:$A$8,ConfigSheet!$B$6:$H$8)),_xlfn.XLOOKUP(D51,ConfigSheet!$B$5:$H$5,_xlfn.XLOOKUP(F51,ConfigSheet!$A$6:$A$8,ConfigSheet!$B$6:$H$8)))</f>
        <v>0</v>
      </c>
      <c r="R51">
        <f t="shared" si="4"/>
        <v>0</v>
      </c>
      <c r="S51" s="9">
        <f t="shared" si="2"/>
        <v>0</v>
      </c>
      <c r="W51">
        <f t="shared" si="7"/>
        <v>0</v>
      </c>
      <c r="X51">
        <f t="shared" si="5"/>
        <v>0</v>
      </c>
    </row>
    <row r="52" spans="1:24" x14ac:dyDescent="0.3">
      <c r="A52" s="1">
        <v>50</v>
      </c>
      <c r="B52">
        <v>24</v>
      </c>
      <c r="C52" t="s">
        <v>10</v>
      </c>
      <c r="D52" t="s">
        <v>10</v>
      </c>
      <c r="E52">
        <v>1</v>
      </c>
      <c r="F52">
        <v>1</v>
      </c>
      <c r="G52">
        <v>90812</v>
      </c>
      <c r="H52">
        <v>81417</v>
      </c>
      <c r="I52">
        <v>87.922400236129761</v>
      </c>
      <c r="J52" s="4">
        <f>ConfigSheet!$I$2</f>
        <v>3349.0920000000001</v>
      </c>
      <c r="K52">
        <f>_xlfn.XLOOKUP(D52,ConfigSheet!$A$1:$G$1,ConfigSheet!$A$2:$G$2)</f>
        <v>3.5680999999999998</v>
      </c>
      <c r="L52">
        <f>_xlfn.XLOOKUP(B52,CoinPixels_Config1!A:A,CoinPixels_Config1!I:I)</f>
        <v>1.0863227852881203</v>
      </c>
      <c r="M52">
        <f t="shared" si="0"/>
        <v>98651.144777584777</v>
      </c>
      <c r="N52">
        <f t="shared" si="1"/>
        <v>88445.142209802885</v>
      </c>
      <c r="O52">
        <f t="shared" si="6"/>
        <v>105.10226344361404</v>
      </c>
      <c r="P52">
        <f t="shared" si="3"/>
        <v>94.228857230197818</v>
      </c>
      <c r="Q52" s="9" cm="1">
        <f t="array" ref="Q52">IF(D52="",_xlfn.XLOOKUP(C52,ConfigSheet!$B$5:$H$5,_xlfn.XLOOKUP(E52,ConfigSheet!$A$6:$A$8,ConfigSheet!$B$6:$H$8)),_xlfn.XLOOKUP(D52,ConfigSheet!$B$5:$H$5,_xlfn.XLOOKUP(F52,ConfigSheet!$A$6:$A$8,ConfigSheet!$B$6:$H$8)))</f>
        <v>96.64</v>
      </c>
      <c r="R52">
        <f t="shared" si="4"/>
        <v>10.873406213416217</v>
      </c>
      <c r="S52" s="9">
        <f t="shared" si="2"/>
        <v>118.2309626819584</v>
      </c>
      <c r="W52">
        <f t="shared" si="7"/>
        <v>2.4111427698021828</v>
      </c>
      <c r="X52">
        <f t="shared" si="5"/>
        <v>5.8136094563693419</v>
      </c>
    </row>
    <row r="53" spans="1:24" x14ac:dyDescent="0.3">
      <c r="A53" s="1">
        <v>51</v>
      </c>
      <c r="B53">
        <v>25</v>
      </c>
      <c r="C53" t="s">
        <v>8</v>
      </c>
      <c r="D53" t="s">
        <v>8</v>
      </c>
      <c r="E53">
        <v>1</v>
      </c>
      <c r="F53">
        <v>1</v>
      </c>
      <c r="G53">
        <v>13542</v>
      </c>
      <c r="H53">
        <v>13546</v>
      </c>
      <c r="I53">
        <v>93.003207445144653</v>
      </c>
      <c r="J53" s="4">
        <f>ConfigSheet!$I$2</f>
        <v>3349.0920000000001</v>
      </c>
      <c r="K53">
        <f>_xlfn.XLOOKUP(D53,ConfigSheet!$A$1:$G$1,ConfigSheet!$A$2:$G$2)</f>
        <v>0</v>
      </c>
      <c r="L53">
        <f>_xlfn.XLOOKUP(B53,CoinPixels_Config1!A:A,CoinPixels_Config1!I:I)</f>
        <v>0.99970470987745463</v>
      </c>
      <c r="M53">
        <f t="shared" si="0"/>
        <v>13538.001181160491</v>
      </c>
      <c r="N53">
        <f t="shared" si="1"/>
        <v>13542</v>
      </c>
      <c r="O53">
        <f t="shared" si="6"/>
        <v>0</v>
      </c>
      <c r="P53">
        <f t="shared" si="3"/>
        <v>0</v>
      </c>
      <c r="Q53" s="9" cm="1">
        <f t="array" ref="Q53">IF(D53="",_xlfn.XLOOKUP(C53,ConfigSheet!$B$5:$H$5,_xlfn.XLOOKUP(E53,ConfigSheet!$A$6:$A$8,ConfigSheet!$B$6:$H$8)),_xlfn.XLOOKUP(D53,ConfigSheet!$B$5:$H$5,_xlfn.XLOOKUP(F53,ConfigSheet!$A$6:$A$8,ConfigSheet!$B$6:$H$8)))</f>
        <v>0</v>
      </c>
      <c r="R53">
        <f t="shared" si="4"/>
        <v>0</v>
      </c>
      <c r="S53" s="9">
        <f t="shared" si="2"/>
        <v>0</v>
      </c>
      <c r="W53">
        <f t="shared" si="7"/>
        <v>0</v>
      </c>
      <c r="X53">
        <f t="shared" si="5"/>
        <v>0</v>
      </c>
    </row>
    <row r="54" spans="1:24" x14ac:dyDescent="0.3">
      <c r="A54" s="1">
        <v>52</v>
      </c>
      <c r="B54">
        <v>25</v>
      </c>
      <c r="C54" t="s">
        <v>11</v>
      </c>
      <c r="D54" t="s">
        <v>11</v>
      </c>
      <c r="E54">
        <v>1</v>
      </c>
      <c r="F54">
        <v>1</v>
      </c>
      <c r="G54">
        <v>191190</v>
      </c>
      <c r="H54">
        <v>190220</v>
      </c>
      <c r="I54">
        <v>94.809639453887939</v>
      </c>
      <c r="J54" s="4">
        <f>ConfigSheet!$I$2</f>
        <v>3349.0920000000001</v>
      </c>
      <c r="K54">
        <f>_xlfn.XLOOKUP(D54,ConfigSheet!$A$1:$G$1,ConfigSheet!$A$2:$G$2)</f>
        <v>5.6936084651916001</v>
      </c>
      <c r="L54">
        <f>_xlfn.XLOOKUP(B54,CoinPixels_Config1!A:A,CoinPixels_Config1!I:I)</f>
        <v>0.99970470987745463</v>
      </c>
      <c r="M54">
        <f t="shared" si="0"/>
        <v>191133.54348147055</v>
      </c>
      <c r="N54">
        <f t="shared" si="1"/>
        <v>190163.82991288943</v>
      </c>
      <c r="O54">
        <f t="shared" si="6"/>
        <v>324.93570231817085</v>
      </c>
      <c r="P54">
        <f t="shared" si="3"/>
        <v>323.28714522183412</v>
      </c>
      <c r="Q54" s="9" cm="1">
        <f t="array" ref="Q54">IF(D54="",_xlfn.XLOOKUP(C54,ConfigSheet!$B$5:$H$5,_xlfn.XLOOKUP(E54,ConfigSheet!$A$6:$A$8,ConfigSheet!$B$6:$H$8)),_xlfn.XLOOKUP(D54,ConfigSheet!$B$5:$H$5,_xlfn.XLOOKUP(F54,ConfigSheet!$A$6:$A$8,ConfigSheet!$B$6:$H$8)))</f>
        <v>369.42666666666668</v>
      </c>
      <c r="R54">
        <f t="shared" si="4"/>
        <v>1.6485570963367309</v>
      </c>
      <c r="S54" s="9">
        <f t="shared" si="2"/>
        <v>2.7177404998821935</v>
      </c>
      <c r="W54">
        <f t="shared" si="7"/>
        <v>46.139521444832553</v>
      </c>
      <c r="X54">
        <f t="shared" si="5"/>
        <v>2128.8554391581629</v>
      </c>
    </row>
    <row r="55" spans="1:24" x14ac:dyDescent="0.3">
      <c r="A55" s="1">
        <v>53</v>
      </c>
      <c r="B55">
        <v>26</v>
      </c>
      <c r="C55" t="s">
        <v>8</v>
      </c>
      <c r="D55" t="s">
        <v>8</v>
      </c>
      <c r="E55">
        <v>1</v>
      </c>
      <c r="F55">
        <v>1</v>
      </c>
      <c r="G55">
        <v>11509</v>
      </c>
      <c r="H55">
        <v>11515</v>
      </c>
      <c r="I55">
        <v>96.551138162612915</v>
      </c>
      <c r="J55" s="4">
        <f>ConfigSheet!$I$2</f>
        <v>3349.0920000000001</v>
      </c>
      <c r="K55">
        <f>_xlfn.XLOOKUP(D55,ConfigSheet!$A$1:$G$1,ConfigSheet!$A$2:$G$2)</f>
        <v>0</v>
      </c>
      <c r="L55">
        <f>_xlfn.XLOOKUP(B55,CoinPixels_Config1!A:A,CoinPixels_Config1!I:I)</f>
        <v>0.99947894051237518</v>
      </c>
      <c r="M55">
        <f t="shared" si="0"/>
        <v>11503.003126356925</v>
      </c>
      <c r="N55">
        <f t="shared" si="1"/>
        <v>11509</v>
      </c>
      <c r="O55">
        <f t="shared" si="6"/>
        <v>0</v>
      </c>
      <c r="P55">
        <f t="shared" si="3"/>
        <v>0</v>
      </c>
      <c r="Q55" s="9" cm="1">
        <f t="array" ref="Q55">IF(D55="",_xlfn.XLOOKUP(C55,ConfigSheet!$B$5:$H$5,_xlfn.XLOOKUP(E55,ConfigSheet!$A$6:$A$8,ConfigSheet!$B$6:$H$8)),_xlfn.XLOOKUP(D55,ConfigSheet!$B$5:$H$5,_xlfn.XLOOKUP(F55,ConfigSheet!$A$6:$A$8,ConfigSheet!$B$6:$H$8)))</f>
        <v>0</v>
      </c>
      <c r="R55">
        <f t="shared" si="4"/>
        <v>0</v>
      </c>
      <c r="S55" s="9">
        <f t="shared" si="2"/>
        <v>0</v>
      </c>
      <c r="W55">
        <f t="shared" si="7"/>
        <v>0</v>
      </c>
      <c r="X55">
        <f t="shared" si="5"/>
        <v>0</v>
      </c>
    </row>
    <row r="56" spans="1:24" x14ac:dyDescent="0.3">
      <c r="A56" s="1">
        <v>54</v>
      </c>
      <c r="B56">
        <v>26</v>
      </c>
      <c r="C56" t="s">
        <v>11</v>
      </c>
      <c r="D56" t="s">
        <v>11</v>
      </c>
      <c r="E56">
        <v>1</v>
      </c>
      <c r="F56">
        <v>1</v>
      </c>
      <c r="G56">
        <v>161381</v>
      </c>
      <c r="H56">
        <v>158687</v>
      </c>
      <c r="I56">
        <v>95.602327585220337</v>
      </c>
      <c r="J56" s="4">
        <f>ConfigSheet!$I$2</f>
        <v>3349.0920000000001</v>
      </c>
      <c r="K56">
        <f>_xlfn.XLOOKUP(D56,ConfigSheet!$A$1:$G$1,ConfigSheet!$A$2:$G$2)</f>
        <v>5.6936084651916001</v>
      </c>
      <c r="L56">
        <f>_xlfn.XLOOKUP(B56,CoinPixels_Config1!A:A,CoinPixels_Config1!I:I)</f>
        <v>0.99947894051237518</v>
      </c>
      <c r="M56">
        <f t="shared" si="0"/>
        <v>161296.91089882763</v>
      </c>
      <c r="N56">
        <f t="shared" si="1"/>
        <v>158604.31463308728</v>
      </c>
      <c r="O56">
        <f t="shared" si="6"/>
        <v>274.21207219832127</v>
      </c>
      <c r="P56">
        <f t="shared" si="3"/>
        <v>269.63453628949509</v>
      </c>
      <c r="Q56" s="9" cm="1">
        <f t="array" ref="Q56">IF(D56="",_xlfn.XLOOKUP(C56,ConfigSheet!$B$5:$H$5,_xlfn.XLOOKUP(E56,ConfigSheet!$A$6:$A$8,ConfigSheet!$B$6:$H$8)),_xlfn.XLOOKUP(D56,ConfigSheet!$B$5:$H$5,_xlfn.XLOOKUP(F56,ConfigSheet!$A$6:$A$8,ConfigSheet!$B$6:$H$8)))</f>
        <v>369.42666666666668</v>
      </c>
      <c r="R56">
        <f t="shared" si="4"/>
        <v>4.577535908826178</v>
      </c>
      <c r="S56" s="9">
        <f t="shared" si="2"/>
        <v>20.953834996593102</v>
      </c>
      <c r="W56">
        <f t="shared" si="7"/>
        <v>99.792130377171588</v>
      </c>
      <c r="X56">
        <f t="shared" si="5"/>
        <v>9958.4692852144126</v>
      </c>
    </row>
    <row r="57" spans="1:24" x14ac:dyDescent="0.3">
      <c r="A57" s="1">
        <v>55</v>
      </c>
      <c r="B57">
        <v>27</v>
      </c>
      <c r="C57" t="s">
        <v>8</v>
      </c>
      <c r="D57" t="s">
        <v>8</v>
      </c>
      <c r="E57">
        <v>1</v>
      </c>
      <c r="F57">
        <v>1</v>
      </c>
      <c r="G57">
        <v>13492</v>
      </c>
      <c r="H57">
        <v>11791</v>
      </c>
      <c r="I57">
        <v>86.205625534057617</v>
      </c>
      <c r="J57" s="4">
        <f>ConfigSheet!$I$2</f>
        <v>3349.0920000000001</v>
      </c>
      <c r="K57">
        <f>_xlfn.XLOOKUP(D57,ConfigSheet!$A$1:$G$1,ConfigSheet!$A$2:$G$2)</f>
        <v>0</v>
      </c>
      <c r="L57">
        <f>_xlfn.XLOOKUP(B57,CoinPixels_Config1!A:A,CoinPixels_Config1!I:I)</f>
        <v>1.1442625731490119</v>
      </c>
      <c r="M57">
        <f t="shared" si="0"/>
        <v>15438.39063692647</v>
      </c>
      <c r="N57">
        <f t="shared" si="1"/>
        <v>13492</v>
      </c>
      <c r="O57">
        <f t="shared" si="6"/>
        <v>0</v>
      </c>
      <c r="P57">
        <f t="shared" si="3"/>
        <v>0</v>
      </c>
      <c r="Q57" s="9" cm="1">
        <f t="array" ref="Q57">IF(D57="",_xlfn.XLOOKUP(C57,ConfigSheet!$B$5:$H$5,_xlfn.XLOOKUP(E57,ConfigSheet!$A$6:$A$8,ConfigSheet!$B$6:$H$8)),_xlfn.XLOOKUP(D57,ConfigSheet!$B$5:$H$5,_xlfn.XLOOKUP(F57,ConfigSheet!$A$6:$A$8,ConfigSheet!$B$6:$H$8)))</f>
        <v>0</v>
      </c>
      <c r="R57">
        <f t="shared" si="4"/>
        <v>0</v>
      </c>
      <c r="S57" s="9">
        <f t="shared" si="2"/>
        <v>0</v>
      </c>
      <c r="W57">
        <f t="shared" si="7"/>
        <v>0</v>
      </c>
      <c r="X57">
        <f t="shared" si="5"/>
        <v>0</v>
      </c>
    </row>
    <row r="58" spans="1:24" x14ac:dyDescent="0.3">
      <c r="A58" s="1">
        <v>56</v>
      </c>
      <c r="B58">
        <v>27</v>
      </c>
      <c r="C58" t="s">
        <v>11</v>
      </c>
      <c r="D58" t="s">
        <v>11</v>
      </c>
      <c r="E58">
        <v>2</v>
      </c>
      <c r="F58">
        <v>2</v>
      </c>
      <c r="G58">
        <v>331210</v>
      </c>
      <c r="H58">
        <v>323054</v>
      </c>
      <c r="I58">
        <v>94.445383548736572</v>
      </c>
      <c r="J58" s="4">
        <f>ConfigSheet!$I$2</f>
        <v>3349.0920000000001</v>
      </c>
      <c r="K58">
        <f>_xlfn.XLOOKUP(D58,ConfigSheet!$A$1:$G$1,ConfigSheet!$A$2:$G$2)</f>
        <v>5.6936084651916001</v>
      </c>
      <c r="L58">
        <f>_xlfn.XLOOKUP(B58,CoinPixels_Config1!A:A,CoinPixels_Config1!I:I)</f>
        <v>1.1442625731490119</v>
      </c>
      <c r="M58">
        <f t="shared" si="0"/>
        <v>378991.20685268426</v>
      </c>
      <c r="N58">
        <f t="shared" si="1"/>
        <v>369658.60130608088</v>
      </c>
      <c r="O58">
        <f t="shared" si="6"/>
        <v>644.30225970789206</v>
      </c>
      <c r="P58">
        <f t="shared" si="3"/>
        <v>628.43640653263287</v>
      </c>
      <c r="Q58" s="9" cm="1">
        <f t="array" ref="Q58">IF(D58="",_xlfn.XLOOKUP(C58,ConfigSheet!$B$5:$H$5,_xlfn.XLOOKUP(E58,ConfigSheet!$A$6:$A$8,ConfigSheet!$B$6:$H$8)),_xlfn.XLOOKUP(D58,ConfigSheet!$B$5:$H$5,_xlfn.XLOOKUP(F58,ConfigSheet!$A$6:$A$8,ConfigSheet!$B$6:$H$8)))</f>
        <v>738.85333333333335</v>
      </c>
      <c r="R58">
        <f t="shared" si="4"/>
        <v>15.86585317525919</v>
      </c>
      <c r="S58" s="9">
        <f t="shared" si="2"/>
        <v>251.72529697888211</v>
      </c>
      <c r="W58">
        <f t="shared" si="7"/>
        <v>110.41692680070048</v>
      </c>
      <c r="X58">
        <f t="shared" si="5"/>
        <v>12191.897724111248</v>
      </c>
    </row>
    <row r="59" spans="1:24" x14ac:dyDescent="0.3">
      <c r="A59" s="1">
        <v>57</v>
      </c>
      <c r="B59">
        <v>28</v>
      </c>
      <c r="C59" t="s">
        <v>8</v>
      </c>
      <c r="D59" t="s">
        <v>8</v>
      </c>
      <c r="E59">
        <v>1</v>
      </c>
      <c r="F59">
        <v>1</v>
      </c>
      <c r="G59">
        <v>13450</v>
      </c>
      <c r="H59">
        <v>12276</v>
      </c>
      <c r="I59">
        <v>89.635854959487915</v>
      </c>
      <c r="J59" s="4">
        <f>ConfigSheet!$I$2</f>
        <v>3349.0920000000001</v>
      </c>
      <c r="K59">
        <f>_xlfn.XLOOKUP(D59,ConfigSheet!$A$1:$G$1,ConfigSheet!$A$2:$G$2)</f>
        <v>0</v>
      </c>
      <c r="L59">
        <f>_xlfn.XLOOKUP(B59,CoinPixels_Config1!A:A,CoinPixels_Config1!I:I)</f>
        <v>1.0956337569240795</v>
      </c>
      <c r="M59">
        <f t="shared" si="0"/>
        <v>14736.274030628869</v>
      </c>
      <c r="N59">
        <f t="shared" si="1"/>
        <v>13450</v>
      </c>
      <c r="O59">
        <f t="shared" si="6"/>
        <v>0</v>
      </c>
      <c r="P59">
        <f t="shared" si="3"/>
        <v>0</v>
      </c>
      <c r="Q59" s="9" cm="1">
        <f t="array" ref="Q59">IF(D59="",_xlfn.XLOOKUP(C59,ConfigSheet!$B$5:$H$5,_xlfn.XLOOKUP(E59,ConfigSheet!$A$6:$A$8,ConfigSheet!$B$6:$H$8)),_xlfn.XLOOKUP(D59,ConfigSheet!$B$5:$H$5,_xlfn.XLOOKUP(F59,ConfigSheet!$A$6:$A$8,ConfigSheet!$B$6:$H$8)))</f>
        <v>0</v>
      </c>
      <c r="R59">
        <f t="shared" si="4"/>
        <v>0</v>
      </c>
      <c r="S59" s="9">
        <f t="shared" si="2"/>
        <v>0</v>
      </c>
      <c r="W59">
        <f t="shared" si="7"/>
        <v>0</v>
      </c>
      <c r="X59">
        <f t="shared" si="5"/>
        <v>0</v>
      </c>
    </row>
    <row r="60" spans="1:24" x14ac:dyDescent="0.3">
      <c r="A60" s="1">
        <v>58</v>
      </c>
      <c r="B60">
        <v>28</v>
      </c>
      <c r="C60" t="s">
        <v>11</v>
      </c>
      <c r="D60" t="s">
        <v>11</v>
      </c>
      <c r="E60">
        <v>2</v>
      </c>
      <c r="F60">
        <v>2</v>
      </c>
      <c r="G60">
        <v>355567</v>
      </c>
      <c r="H60">
        <v>343274</v>
      </c>
      <c r="I60">
        <v>93.553179502487183</v>
      </c>
      <c r="J60" s="4">
        <f>ConfigSheet!$I$2</f>
        <v>3349.0920000000001</v>
      </c>
      <c r="K60">
        <f>_xlfn.XLOOKUP(D60,ConfigSheet!$A$1:$G$1,ConfigSheet!$A$2:$G$2)</f>
        <v>5.6936084651916001</v>
      </c>
      <c r="L60">
        <f>_xlfn.XLOOKUP(B60,CoinPixels_Config1!A:A,CoinPixels_Config1!I:I)</f>
        <v>1.0956337569240795</v>
      </c>
      <c r="M60">
        <f t="shared" si="0"/>
        <v>389571.20804822416</v>
      </c>
      <c r="N60">
        <f t="shared" si="1"/>
        <v>376102.58227435645</v>
      </c>
      <c r="O60">
        <f t="shared" si="6"/>
        <v>662.28874212421965</v>
      </c>
      <c r="P60">
        <f t="shared" si="3"/>
        <v>639.39146676702103</v>
      </c>
      <c r="Q60" s="9" cm="1">
        <f t="array" ref="Q60">IF(D60="",_xlfn.XLOOKUP(C60,ConfigSheet!$B$5:$H$5,_xlfn.XLOOKUP(E60,ConfigSheet!$A$6:$A$8,ConfigSheet!$B$6:$H$8)),_xlfn.XLOOKUP(D60,ConfigSheet!$B$5:$H$5,_xlfn.XLOOKUP(F60,ConfigSheet!$A$6:$A$8,ConfigSheet!$B$6:$H$8)))</f>
        <v>738.85333333333335</v>
      </c>
      <c r="R60">
        <f t="shared" si="4"/>
        <v>22.897275357198623</v>
      </c>
      <c r="S60" s="9">
        <f t="shared" si="2"/>
        <v>524.28521878337529</v>
      </c>
      <c r="W60">
        <f t="shared" si="7"/>
        <v>99.461866566312324</v>
      </c>
      <c r="X60">
        <f t="shared" si="5"/>
        <v>9892.6629008549171</v>
      </c>
    </row>
    <row r="61" spans="1:24" x14ac:dyDescent="0.3">
      <c r="A61" s="1">
        <v>59</v>
      </c>
      <c r="B61">
        <v>29</v>
      </c>
      <c r="C61" t="s">
        <v>8</v>
      </c>
      <c r="D61" t="s">
        <v>8</v>
      </c>
      <c r="E61">
        <v>1</v>
      </c>
      <c r="F61">
        <v>1</v>
      </c>
      <c r="G61">
        <v>17232</v>
      </c>
      <c r="H61">
        <v>15234</v>
      </c>
      <c r="I61">
        <v>84.665262699127197</v>
      </c>
      <c r="J61" s="4">
        <f>ConfigSheet!$I$2</f>
        <v>3349.0920000000001</v>
      </c>
      <c r="K61">
        <f>_xlfn.XLOOKUP(D61,ConfigSheet!$A$1:$G$1,ConfigSheet!$A$2:$G$2)</f>
        <v>0</v>
      </c>
      <c r="L61">
        <f>_xlfn.XLOOKUP(B61,CoinPixels_Config1!A:A,CoinPixels_Config1!I:I)</f>
        <v>1.131153997636865</v>
      </c>
      <c r="M61">
        <f t="shared" si="0"/>
        <v>19492.045687278456</v>
      </c>
      <c r="N61">
        <f t="shared" si="1"/>
        <v>17232</v>
      </c>
      <c r="O61">
        <f t="shared" si="6"/>
        <v>0</v>
      </c>
      <c r="P61">
        <f t="shared" si="3"/>
        <v>0</v>
      </c>
      <c r="Q61" s="9" cm="1">
        <f t="array" ref="Q61">IF(D61="",_xlfn.XLOOKUP(C61,ConfigSheet!$B$5:$H$5,_xlfn.XLOOKUP(E61,ConfigSheet!$A$6:$A$8,ConfigSheet!$B$6:$H$8)),_xlfn.XLOOKUP(D61,ConfigSheet!$B$5:$H$5,_xlfn.XLOOKUP(F61,ConfigSheet!$A$6:$A$8,ConfigSheet!$B$6:$H$8)))</f>
        <v>0</v>
      </c>
      <c r="R61">
        <f t="shared" si="4"/>
        <v>0</v>
      </c>
      <c r="S61" s="9">
        <f t="shared" si="2"/>
        <v>0</v>
      </c>
      <c r="W61">
        <f t="shared" si="7"/>
        <v>0</v>
      </c>
      <c r="X61">
        <f t="shared" si="5"/>
        <v>0</v>
      </c>
    </row>
    <row r="62" spans="1:24" x14ac:dyDescent="0.3">
      <c r="A62" s="1">
        <v>60</v>
      </c>
      <c r="B62">
        <v>29</v>
      </c>
      <c r="C62" t="s">
        <v>12</v>
      </c>
      <c r="D62" t="s">
        <v>12</v>
      </c>
      <c r="E62">
        <v>1</v>
      </c>
      <c r="F62">
        <v>1</v>
      </c>
      <c r="G62">
        <v>187980</v>
      </c>
      <c r="H62">
        <v>176536</v>
      </c>
      <c r="I62">
        <v>92.34657883644104</v>
      </c>
      <c r="J62" s="4">
        <f>ConfigSheet!$I$2</f>
        <v>3349.0920000000001</v>
      </c>
      <c r="K62">
        <f>_xlfn.XLOOKUP(D62,ConfigSheet!$A$1:$G$1,ConfigSheet!$A$2:$G$2)</f>
        <v>4.4826302470744004</v>
      </c>
      <c r="L62">
        <f>_xlfn.XLOOKUP(B62,CoinPixels_Config1!A:A,CoinPixels_Config1!I:I)</f>
        <v>1.131153997636865</v>
      </c>
      <c r="M62">
        <f t="shared" si="0"/>
        <v>212634.32847577787</v>
      </c>
      <c r="N62">
        <f t="shared" si="1"/>
        <v>199689.4021268216</v>
      </c>
      <c r="O62">
        <f t="shared" si="6"/>
        <v>284.60283336255776</v>
      </c>
      <c r="P62">
        <f t="shared" si="3"/>
        <v>267.27654958236252</v>
      </c>
      <c r="Q62" s="9" cm="1">
        <f t="array" ref="Q62">IF(D62="",_xlfn.XLOOKUP(C62,ConfigSheet!$B$5:$H$5,_xlfn.XLOOKUP(E62,ConfigSheet!$A$6:$A$8,ConfigSheet!$B$6:$H$8)),_xlfn.XLOOKUP(D62,ConfigSheet!$B$5:$H$5,_xlfn.XLOOKUP(F62,ConfigSheet!$A$6:$A$8,ConfigSheet!$B$6:$H$8)))</f>
        <v>236.29999999999998</v>
      </c>
      <c r="R62">
        <f t="shared" si="4"/>
        <v>17.32628378019524</v>
      </c>
      <c r="S62" s="9">
        <f t="shared" si="2"/>
        <v>300.20010963185666</v>
      </c>
      <c r="W62">
        <f t="shared" si="7"/>
        <v>-30.976549582362537</v>
      </c>
      <c r="X62">
        <f t="shared" si="5"/>
        <v>959.54662402856468</v>
      </c>
    </row>
    <row r="63" spans="1:24" x14ac:dyDescent="0.3">
      <c r="A63" s="1">
        <v>61</v>
      </c>
      <c r="B63">
        <v>30</v>
      </c>
      <c r="C63" t="s">
        <v>8</v>
      </c>
      <c r="D63" t="s">
        <v>8</v>
      </c>
      <c r="E63">
        <v>1</v>
      </c>
      <c r="F63">
        <v>1</v>
      </c>
      <c r="G63">
        <v>16639</v>
      </c>
      <c r="H63">
        <v>14882</v>
      </c>
      <c r="I63">
        <v>88.488906621932983</v>
      </c>
      <c r="J63" s="4">
        <f>ConfigSheet!$I$2</f>
        <v>3349.0920000000001</v>
      </c>
      <c r="K63">
        <f>_xlfn.XLOOKUP(D63,ConfigSheet!$A$1:$G$1,ConfigSheet!$A$2:$G$2)</f>
        <v>0</v>
      </c>
      <c r="L63">
        <f>_xlfn.XLOOKUP(B63,CoinPixels_Config1!A:A,CoinPixels_Config1!I:I)</f>
        <v>1.1180620884289747</v>
      </c>
      <c r="M63">
        <f t="shared" si="0"/>
        <v>18603.435089369708</v>
      </c>
      <c r="N63">
        <f t="shared" si="1"/>
        <v>16639</v>
      </c>
      <c r="O63">
        <f t="shared" si="6"/>
        <v>0</v>
      </c>
      <c r="P63">
        <f t="shared" si="3"/>
        <v>0</v>
      </c>
      <c r="Q63" s="9" cm="1">
        <f t="array" ref="Q63">IF(D63="",_xlfn.XLOOKUP(C63,ConfigSheet!$B$5:$H$5,_xlfn.XLOOKUP(E63,ConfigSheet!$A$6:$A$8,ConfigSheet!$B$6:$H$8)),_xlfn.XLOOKUP(D63,ConfigSheet!$B$5:$H$5,_xlfn.XLOOKUP(F63,ConfigSheet!$A$6:$A$8,ConfigSheet!$B$6:$H$8)))</f>
        <v>0</v>
      </c>
      <c r="R63">
        <f t="shared" si="4"/>
        <v>0</v>
      </c>
      <c r="S63" s="9">
        <f t="shared" si="2"/>
        <v>0</v>
      </c>
      <c r="W63">
        <f t="shared" si="7"/>
        <v>0</v>
      </c>
      <c r="X63">
        <f t="shared" si="5"/>
        <v>0</v>
      </c>
    </row>
    <row r="64" spans="1:24" x14ac:dyDescent="0.3">
      <c r="A64" s="1">
        <v>62</v>
      </c>
      <c r="B64">
        <v>30</v>
      </c>
      <c r="C64" t="s">
        <v>12</v>
      </c>
      <c r="D64" t="s">
        <v>12</v>
      </c>
      <c r="E64">
        <v>2</v>
      </c>
      <c r="F64">
        <v>2</v>
      </c>
      <c r="G64">
        <v>386698</v>
      </c>
      <c r="H64">
        <v>347143</v>
      </c>
      <c r="I64">
        <v>88.5417640209198</v>
      </c>
      <c r="J64" s="4">
        <f>ConfigSheet!$I$2</f>
        <v>3349.0920000000001</v>
      </c>
      <c r="K64">
        <f>_xlfn.XLOOKUP(D64,ConfigSheet!$A$1:$G$1,ConfigSheet!$A$2:$G$2)</f>
        <v>4.4826302470744004</v>
      </c>
      <c r="L64">
        <f>_xlfn.XLOOKUP(B64,CoinPixels_Config1!A:A,CoinPixels_Config1!I:I)</f>
        <v>1.1180620884289747</v>
      </c>
      <c r="M64">
        <f t="shared" si="0"/>
        <v>432352.37347130768</v>
      </c>
      <c r="N64">
        <f t="shared" si="1"/>
        <v>388127.42756349954</v>
      </c>
      <c r="O64">
        <f t="shared" si="6"/>
        <v>578.6869476015861</v>
      </c>
      <c r="P64">
        <f t="shared" si="3"/>
        <v>519.49356617116553</v>
      </c>
      <c r="Q64" s="9" cm="1">
        <f t="array" ref="Q64">IF(D64="",_xlfn.XLOOKUP(C64,ConfigSheet!$B$5:$H$5,_xlfn.XLOOKUP(E64,ConfigSheet!$A$6:$A$8,ConfigSheet!$B$6:$H$8)),_xlfn.XLOOKUP(D64,ConfigSheet!$B$5:$H$5,_xlfn.XLOOKUP(F64,ConfigSheet!$A$6:$A$8,ConfigSheet!$B$6:$H$8)))</f>
        <v>472.59999999999997</v>
      </c>
      <c r="R64">
        <f t="shared" si="4"/>
        <v>59.193381430420573</v>
      </c>
      <c r="S64" s="9">
        <f t="shared" si="2"/>
        <v>3503.8564051672593</v>
      </c>
      <c r="W64">
        <f t="shared" si="7"/>
        <v>-46.89356617116556</v>
      </c>
      <c r="X64">
        <f t="shared" si="5"/>
        <v>2199.0065482494829</v>
      </c>
    </row>
    <row r="65" spans="1:24" x14ac:dyDescent="0.3">
      <c r="A65" s="1">
        <v>63</v>
      </c>
      <c r="B65">
        <v>31</v>
      </c>
      <c r="C65" t="s">
        <v>8</v>
      </c>
      <c r="D65" t="s">
        <v>8</v>
      </c>
      <c r="E65">
        <v>1</v>
      </c>
      <c r="F65">
        <v>1</v>
      </c>
      <c r="G65">
        <v>13753</v>
      </c>
      <c r="H65">
        <v>13991</v>
      </c>
      <c r="I65">
        <v>88.991826772689819</v>
      </c>
      <c r="J65" s="4">
        <f>ConfigSheet!$I$2</f>
        <v>3349.0920000000001</v>
      </c>
      <c r="K65">
        <f>_xlfn.XLOOKUP(D65,ConfigSheet!$A$1:$G$1,ConfigSheet!$A$2:$G$2)</f>
        <v>0</v>
      </c>
      <c r="L65">
        <f>_xlfn.XLOOKUP(B65,CoinPixels_Config1!A:A,CoinPixels_Config1!I:I)</f>
        <v>0.98298906439854195</v>
      </c>
      <c r="M65">
        <f t="shared" si="0"/>
        <v>13519.048602673147</v>
      </c>
      <c r="N65">
        <f t="shared" si="1"/>
        <v>13753</v>
      </c>
      <c r="O65">
        <f t="shared" si="6"/>
        <v>0</v>
      </c>
      <c r="P65">
        <f t="shared" si="3"/>
        <v>0</v>
      </c>
      <c r="Q65" s="9" cm="1">
        <f t="array" ref="Q65">IF(D65="",_xlfn.XLOOKUP(C65,ConfigSheet!$B$5:$H$5,_xlfn.XLOOKUP(E65,ConfigSheet!$A$6:$A$8,ConfigSheet!$B$6:$H$8)),_xlfn.XLOOKUP(D65,ConfigSheet!$B$5:$H$5,_xlfn.XLOOKUP(F65,ConfigSheet!$A$6:$A$8,ConfigSheet!$B$6:$H$8)))</f>
        <v>0</v>
      </c>
      <c r="R65">
        <f t="shared" si="4"/>
        <v>0</v>
      </c>
      <c r="S65" s="9">
        <f t="shared" si="2"/>
        <v>0</v>
      </c>
      <c r="W65">
        <f t="shared" si="7"/>
        <v>0</v>
      </c>
      <c r="X65">
        <f t="shared" si="5"/>
        <v>0</v>
      </c>
    </row>
    <row r="66" spans="1:24" x14ac:dyDescent="0.3">
      <c r="A66" s="1">
        <v>64</v>
      </c>
      <c r="B66">
        <v>31</v>
      </c>
      <c r="C66" t="s">
        <v>13</v>
      </c>
      <c r="D66" t="s">
        <v>13</v>
      </c>
      <c r="E66">
        <v>2</v>
      </c>
      <c r="F66">
        <v>2</v>
      </c>
      <c r="G66">
        <v>240423</v>
      </c>
      <c r="H66">
        <v>214387</v>
      </c>
      <c r="I66">
        <v>65.71337878704071</v>
      </c>
      <c r="J66" s="4">
        <f>ConfigSheet!$I$2</f>
        <v>3349.0920000000001</v>
      </c>
      <c r="K66">
        <f>_xlfn.XLOOKUP(D66,ConfigSheet!$A$1:$G$1,ConfigSheet!$A$2:$G$2)</f>
        <v>6.6983512218829002</v>
      </c>
      <c r="L66">
        <f>_xlfn.XLOOKUP(B66,CoinPixels_Config1!A:A,CoinPixels_Config1!I:I)</f>
        <v>0.98298906439854195</v>
      </c>
      <c r="M66">
        <f t="shared" ref="M66:M129" si="8">G66*L66</f>
        <v>236333.17982989064</v>
      </c>
      <c r="N66">
        <f t="shared" ref="N66:N129" si="9">L66*H66</f>
        <v>210740.07654921021</v>
      </c>
      <c r="O66">
        <f t="shared" si="6"/>
        <v>472.67815989677774</v>
      </c>
      <c r="P66">
        <f t="shared" si="3"/>
        <v>421.49067545863119</v>
      </c>
      <c r="Q66" s="9" cm="1">
        <f t="array" ref="Q66">IF(D66="",_xlfn.XLOOKUP(C66,ConfigSheet!$B$5:$H$5,_xlfn.XLOOKUP(E66,ConfigSheet!$A$6:$A$8,ConfigSheet!$B$6:$H$8)),_xlfn.XLOOKUP(D66,ConfigSheet!$B$5:$H$5,_xlfn.XLOOKUP(F66,ConfigSheet!$A$6:$A$8,ConfigSheet!$B$6:$H$8)))</f>
        <v>415.91</v>
      </c>
      <c r="R66">
        <f t="shared" si="4"/>
        <v>51.187484438146555</v>
      </c>
      <c r="S66" s="9">
        <f t="shared" ref="S66:S129" si="10">R66*R66</f>
        <v>2620.1585631054959</v>
      </c>
      <c r="W66">
        <f t="shared" si="7"/>
        <v>-5.5806754586311627</v>
      </c>
      <c r="X66">
        <f t="shared" si="5"/>
        <v>31.143938574568139</v>
      </c>
    </row>
    <row r="67" spans="1:24" x14ac:dyDescent="0.3">
      <c r="A67" s="1">
        <v>65</v>
      </c>
      <c r="B67">
        <v>32</v>
      </c>
      <c r="C67" t="s">
        <v>8</v>
      </c>
      <c r="D67" t="s">
        <v>8</v>
      </c>
      <c r="E67">
        <v>1</v>
      </c>
      <c r="F67">
        <v>1</v>
      </c>
      <c r="G67">
        <v>14993</v>
      </c>
      <c r="H67">
        <v>12890</v>
      </c>
      <c r="I67">
        <v>85.812342166900635</v>
      </c>
      <c r="J67" s="4">
        <f>ConfigSheet!$I$2</f>
        <v>3349.0920000000001</v>
      </c>
      <c r="K67">
        <f>_xlfn.XLOOKUP(D67,ConfigSheet!$A$1:$G$1,ConfigSheet!$A$2:$G$2)</f>
        <v>0</v>
      </c>
      <c r="L67">
        <f>_xlfn.XLOOKUP(B67,CoinPixels_Config1!A:A,CoinPixels_Config1!I:I)</f>
        <v>1.1631497284716834</v>
      </c>
      <c r="M67">
        <f t="shared" si="8"/>
        <v>17439.103878975948</v>
      </c>
      <c r="N67">
        <f t="shared" si="9"/>
        <v>14993</v>
      </c>
      <c r="O67">
        <f t="shared" si="6"/>
        <v>0</v>
      </c>
      <c r="P67">
        <f t="shared" ref="P67:P130" si="11">(N67/J67)*K67</f>
        <v>0</v>
      </c>
      <c r="Q67" s="9" cm="1">
        <f t="array" ref="Q67">IF(D67="",_xlfn.XLOOKUP(C67,ConfigSheet!$B$5:$H$5,_xlfn.XLOOKUP(E67,ConfigSheet!$A$6:$A$8,ConfigSheet!$B$6:$H$8)),_xlfn.XLOOKUP(D67,ConfigSheet!$B$5:$H$5,_xlfn.XLOOKUP(F67,ConfigSheet!$A$6:$A$8,ConfigSheet!$B$6:$H$8)))</f>
        <v>0</v>
      </c>
      <c r="R67">
        <f t="shared" ref="R67:R130" si="12">O67-P67</f>
        <v>0</v>
      </c>
      <c r="S67" s="9">
        <f t="shared" si="10"/>
        <v>0</v>
      </c>
      <c r="W67">
        <f t="shared" si="7"/>
        <v>0</v>
      </c>
      <c r="X67">
        <f t="shared" ref="X67:X130" si="13">W67*W67</f>
        <v>0</v>
      </c>
    </row>
    <row r="68" spans="1:24" x14ac:dyDescent="0.3">
      <c r="A68" s="1">
        <v>66</v>
      </c>
      <c r="B68">
        <v>32</v>
      </c>
      <c r="C68" t="s">
        <v>12</v>
      </c>
      <c r="D68" t="s">
        <v>12</v>
      </c>
      <c r="E68">
        <v>2</v>
      </c>
      <c r="F68">
        <v>2</v>
      </c>
      <c r="G68">
        <v>379503</v>
      </c>
      <c r="H68">
        <v>335686</v>
      </c>
      <c r="I68">
        <v>87.610629200935364</v>
      </c>
      <c r="J68" s="4">
        <f>ConfigSheet!$I$2</f>
        <v>3349.0920000000001</v>
      </c>
      <c r="K68">
        <f>_xlfn.XLOOKUP(D68,ConfigSheet!$A$1:$G$1,ConfigSheet!$A$2:$G$2)</f>
        <v>4.4826302470744004</v>
      </c>
      <c r="L68">
        <f>_xlfn.XLOOKUP(B68,CoinPixels_Config1!A:A,CoinPixels_Config1!I:I)</f>
        <v>1.1631497284716834</v>
      </c>
      <c r="M68">
        <f t="shared" si="8"/>
        <v>441418.81140418927</v>
      </c>
      <c r="N68">
        <f t="shared" si="9"/>
        <v>390453.07975174551</v>
      </c>
      <c r="O68">
        <f t="shared" ref="O68:O131" si="14">(M68/J68)*K68</f>
        <v>590.82202448545718</v>
      </c>
      <c r="P68">
        <f t="shared" si="11"/>
        <v>522.60636177164656</v>
      </c>
      <c r="Q68" s="9" cm="1">
        <f t="array" ref="Q68">IF(D68="",_xlfn.XLOOKUP(C68,ConfigSheet!$B$5:$H$5,_xlfn.XLOOKUP(E68,ConfigSheet!$A$6:$A$8,ConfigSheet!$B$6:$H$8)),_xlfn.XLOOKUP(D68,ConfigSheet!$B$5:$H$5,_xlfn.XLOOKUP(F68,ConfigSheet!$A$6:$A$8,ConfigSheet!$B$6:$H$8)))</f>
        <v>472.59999999999997</v>
      </c>
      <c r="R68">
        <f t="shared" si="12"/>
        <v>68.215662713810616</v>
      </c>
      <c r="S68" s="9">
        <f t="shared" si="10"/>
        <v>4653.3766394843715</v>
      </c>
      <c r="W68">
        <f t="shared" si="7"/>
        <v>-50.006361771646596</v>
      </c>
      <c r="X68">
        <f t="shared" si="13"/>
        <v>2500.6362176367979</v>
      </c>
    </row>
    <row r="69" spans="1:24" x14ac:dyDescent="0.3">
      <c r="A69" s="1">
        <v>67</v>
      </c>
      <c r="B69">
        <v>32</v>
      </c>
      <c r="C69" t="s">
        <v>13</v>
      </c>
      <c r="D69" t="s">
        <v>13</v>
      </c>
      <c r="E69">
        <v>2</v>
      </c>
      <c r="F69">
        <v>2</v>
      </c>
      <c r="G69">
        <v>257732</v>
      </c>
      <c r="H69">
        <v>291859</v>
      </c>
      <c r="I69">
        <v>59.71890389919281</v>
      </c>
      <c r="J69" s="4">
        <f>ConfigSheet!$I$2</f>
        <v>3349.0920000000001</v>
      </c>
      <c r="K69">
        <f>_xlfn.XLOOKUP(D69,ConfigSheet!$A$1:$G$1,ConfigSheet!$A$2:$G$2)</f>
        <v>6.6983512218829002</v>
      </c>
      <c r="L69">
        <f>_xlfn.XLOOKUP(B69,CoinPixels_Config1!A:A,CoinPixels_Config1!I:I)</f>
        <v>1.1631497284716834</v>
      </c>
      <c r="M69">
        <f t="shared" si="8"/>
        <v>299780.90581846389</v>
      </c>
      <c r="N69">
        <f t="shared" si="9"/>
        <v>339475.71660201706</v>
      </c>
      <c r="O69">
        <f t="shared" si="14"/>
        <v>599.57677985145529</v>
      </c>
      <c r="P69">
        <f t="shared" si="11"/>
        <v>678.96838340084241</v>
      </c>
      <c r="Q69" s="9" cm="1">
        <f t="array" ref="Q69">IF(D69="",_xlfn.XLOOKUP(C69,ConfigSheet!$B$5:$H$5,_xlfn.XLOOKUP(E69,ConfigSheet!$A$6:$A$8,ConfigSheet!$B$6:$H$8)),_xlfn.XLOOKUP(D69,ConfigSheet!$B$5:$H$5,_xlfn.XLOOKUP(F69,ConfigSheet!$A$6:$A$8,ConfigSheet!$B$6:$H$8)))</f>
        <v>415.91</v>
      </c>
      <c r="R69">
        <f t="shared" si="12"/>
        <v>-79.391603549387128</v>
      </c>
      <c r="S69" s="9">
        <f t="shared" si="10"/>
        <v>6303.0267141430586</v>
      </c>
      <c r="W69">
        <f t="shared" ref="W69:W132" si="15">Q69-P69</f>
        <v>-263.05838340084239</v>
      </c>
      <c r="X69">
        <f t="shared" si="13"/>
        <v>69199.713077464592</v>
      </c>
    </row>
    <row r="70" spans="1:24" x14ac:dyDescent="0.3">
      <c r="A70" s="1">
        <v>68</v>
      </c>
      <c r="B70">
        <v>33</v>
      </c>
      <c r="C70" t="s">
        <v>8</v>
      </c>
      <c r="D70" t="s">
        <v>8</v>
      </c>
      <c r="E70">
        <v>1</v>
      </c>
      <c r="F70">
        <v>1</v>
      </c>
      <c r="G70">
        <v>18672</v>
      </c>
      <c r="H70">
        <v>17364</v>
      </c>
      <c r="I70">
        <v>92.78835654258728</v>
      </c>
      <c r="J70" s="4">
        <f>ConfigSheet!$I$2</f>
        <v>3349.0920000000001</v>
      </c>
      <c r="K70">
        <f>_xlfn.XLOOKUP(D70,ConfigSheet!$A$1:$G$1,ConfigSheet!$A$2:$G$2)</f>
        <v>0</v>
      </c>
      <c r="L70">
        <f>_xlfn.XLOOKUP(B70,CoinPixels_Config1!A:A,CoinPixels_Config1!I:I)</f>
        <v>1.0753282653766414</v>
      </c>
      <c r="M70">
        <f t="shared" si="8"/>
        <v>20078.529371112647</v>
      </c>
      <c r="N70">
        <f t="shared" si="9"/>
        <v>18672</v>
      </c>
      <c r="O70">
        <f t="shared" si="14"/>
        <v>0</v>
      </c>
      <c r="P70">
        <f t="shared" si="11"/>
        <v>0</v>
      </c>
      <c r="Q70" s="9" cm="1">
        <f t="array" ref="Q70">IF(D70="",_xlfn.XLOOKUP(C70,ConfigSheet!$B$5:$H$5,_xlfn.XLOOKUP(E70,ConfigSheet!$A$6:$A$8,ConfigSheet!$B$6:$H$8)),_xlfn.XLOOKUP(D70,ConfigSheet!$B$5:$H$5,_xlfn.XLOOKUP(F70,ConfigSheet!$A$6:$A$8,ConfigSheet!$B$6:$H$8)))</f>
        <v>0</v>
      </c>
      <c r="R70">
        <f t="shared" si="12"/>
        <v>0</v>
      </c>
      <c r="S70" s="9">
        <f t="shared" si="10"/>
        <v>0</v>
      </c>
      <c r="W70">
        <f t="shared" si="15"/>
        <v>0</v>
      </c>
      <c r="X70">
        <f t="shared" si="13"/>
        <v>0</v>
      </c>
    </row>
    <row r="71" spans="1:24" x14ac:dyDescent="0.3">
      <c r="A71" s="1">
        <v>69</v>
      </c>
      <c r="B71">
        <v>33</v>
      </c>
      <c r="C71" t="s">
        <v>10</v>
      </c>
      <c r="D71" t="s">
        <v>10</v>
      </c>
      <c r="E71">
        <v>3</v>
      </c>
      <c r="F71">
        <v>2</v>
      </c>
      <c r="G71">
        <v>275998</v>
      </c>
      <c r="H71">
        <v>220383</v>
      </c>
      <c r="I71">
        <v>91.753655672073364</v>
      </c>
      <c r="J71" s="4">
        <f>ConfigSheet!$I$2</f>
        <v>3349.0920000000001</v>
      </c>
      <c r="K71">
        <f>_xlfn.XLOOKUP(D71,ConfigSheet!$A$1:$G$1,ConfigSheet!$A$2:$G$2)</f>
        <v>3.5680999999999998</v>
      </c>
      <c r="L71">
        <f>_xlfn.XLOOKUP(B71,CoinPixels_Config1!A:A,CoinPixels_Config1!I:I)</f>
        <v>1.0753282653766414</v>
      </c>
      <c r="M71">
        <f t="shared" si="8"/>
        <v>296788.4505874223</v>
      </c>
      <c r="N71">
        <f t="shared" si="9"/>
        <v>236984.06910850035</v>
      </c>
      <c r="O71">
        <f t="shared" si="14"/>
        <v>316.19641100960541</v>
      </c>
      <c r="P71">
        <f t="shared" si="11"/>
        <v>252.48122684776649</v>
      </c>
      <c r="Q71" s="9" cm="1">
        <f t="array" ref="Q71">IF(D71="",_xlfn.XLOOKUP(C71,ConfigSheet!$B$5:$H$5,_xlfn.XLOOKUP(E71,ConfigSheet!$A$6:$A$8,ConfigSheet!$B$6:$H$8)),_xlfn.XLOOKUP(D71,ConfigSheet!$B$5:$H$5,_xlfn.XLOOKUP(F71,ConfigSheet!$A$6:$A$8,ConfigSheet!$B$6:$H$8)))</f>
        <v>193.28</v>
      </c>
      <c r="R71">
        <f t="shared" si="12"/>
        <v>63.71518416183892</v>
      </c>
      <c r="S71" s="9">
        <f t="shared" si="10"/>
        <v>4059.6246927770489</v>
      </c>
      <c r="W71">
        <f t="shared" si="15"/>
        <v>-59.201226847766492</v>
      </c>
      <c r="X71">
        <f t="shared" si="13"/>
        <v>3504.7852602807079</v>
      </c>
    </row>
    <row r="72" spans="1:24" x14ac:dyDescent="0.3">
      <c r="A72" s="1">
        <v>70</v>
      </c>
      <c r="B72">
        <v>34</v>
      </c>
      <c r="C72" t="s">
        <v>8</v>
      </c>
      <c r="D72" t="s">
        <v>8</v>
      </c>
      <c r="E72">
        <v>1</v>
      </c>
      <c r="F72">
        <v>1</v>
      </c>
      <c r="G72">
        <v>14696</v>
      </c>
      <c r="H72">
        <v>14939</v>
      </c>
      <c r="I72">
        <v>91.279935836791992</v>
      </c>
      <c r="J72" s="4">
        <f>ConfigSheet!$I$2</f>
        <v>3349.0920000000001</v>
      </c>
      <c r="K72">
        <f>_xlfn.XLOOKUP(D72,ConfigSheet!$A$1:$G$1,ConfigSheet!$A$2:$G$2)</f>
        <v>0</v>
      </c>
      <c r="L72">
        <f>_xlfn.XLOOKUP(B72,CoinPixels_Config1!A:A,CoinPixels_Config1!I:I)</f>
        <v>0.98373385099404242</v>
      </c>
      <c r="M72">
        <f t="shared" si="8"/>
        <v>14456.952674208447</v>
      </c>
      <c r="N72">
        <f t="shared" si="9"/>
        <v>14696</v>
      </c>
      <c r="O72">
        <f t="shared" si="14"/>
        <v>0</v>
      </c>
      <c r="P72">
        <f t="shared" si="11"/>
        <v>0</v>
      </c>
      <c r="Q72" s="9" cm="1">
        <f t="array" ref="Q72">IF(D72="",_xlfn.XLOOKUP(C72,ConfigSheet!$B$5:$H$5,_xlfn.XLOOKUP(E72,ConfigSheet!$A$6:$A$8,ConfigSheet!$B$6:$H$8)),_xlfn.XLOOKUP(D72,ConfigSheet!$B$5:$H$5,_xlfn.XLOOKUP(F72,ConfigSheet!$A$6:$A$8,ConfigSheet!$B$6:$H$8)))</f>
        <v>0</v>
      </c>
      <c r="R72">
        <f t="shared" si="12"/>
        <v>0</v>
      </c>
      <c r="S72" s="9">
        <f t="shared" si="10"/>
        <v>0</v>
      </c>
      <c r="W72">
        <f t="shared" si="15"/>
        <v>0</v>
      </c>
      <c r="X72">
        <f t="shared" si="13"/>
        <v>0</v>
      </c>
    </row>
    <row r="73" spans="1:24" x14ac:dyDescent="0.3">
      <c r="A73" s="1">
        <v>71</v>
      </c>
      <c r="B73">
        <v>35</v>
      </c>
      <c r="C73" t="s">
        <v>8</v>
      </c>
      <c r="D73" t="s">
        <v>8</v>
      </c>
      <c r="E73">
        <v>1</v>
      </c>
      <c r="F73">
        <v>1</v>
      </c>
      <c r="G73">
        <v>14730</v>
      </c>
      <c r="H73">
        <v>12752</v>
      </c>
      <c r="I73">
        <v>86.571621894836426</v>
      </c>
      <c r="J73" s="4">
        <f>ConfigSheet!$I$2</f>
        <v>3349.0920000000001</v>
      </c>
      <c r="K73">
        <f>_xlfn.XLOOKUP(D73,ConfigSheet!$A$1:$G$1,ConfigSheet!$A$2:$G$2)</f>
        <v>0</v>
      </c>
      <c r="L73">
        <f>_xlfn.XLOOKUP(B73,CoinPixels_Config1!A:A,CoinPixels_Config1!I:I)</f>
        <v>1.1551129234629862</v>
      </c>
      <c r="M73">
        <f t="shared" si="8"/>
        <v>17014.813362609788</v>
      </c>
      <c r="N73">
        <f t="shared" si="9"/>
        <v>14730</v>
      </c>
      <c r="O73">
        <f t="shared" si="14"/>
        <v>0</v>
      </c>
      <c r="P73">
        <f t="shared" si="11"/>
        <v>0</v>
      </c>
      <c r="Q73" s="9" cm="1">
        <f t="array" ref="Q73">IF(D73="",_xlfn.XLOOKUP(C73,ConfigSheet!$B$5:$H$5,_xlfn.XLOOKUP(E73,ConfigSheet!$A$6:$A$8,ConfigSheet!$B$6:$H$8)),_xlfn.XLOOKUP(D73,ConfigSheet!$B$5:$H$5,_xlfn.XLOOKUP(F73,ConfigSheet!$A$6:$A$8,ConfigSheet!$B$6:$H$8)))</f>
        <v>0</v>
      </c>
      <c r="R73">
        <f t="shared" si="12"/>
        <v>0</v>
      </c>
      <c r="S73" s="9">
        <f t="shared" si="10"/>
        <v>0</v>
      </c>
      <c r="W73">
        <f t="shared" si="15"/>
        <v>0</v>
      </c>
      <c r="X73">
        <f t="shared" si="13"/>
        <v>0</v>
      </c>
    </row>
    <row r="74" spans="1:24" x14ac:dyDescent="0.3">
      <c r="A74" s="1">
        <v>72</v>
      </c>
      <c r="B74">
        <v>35</v>
      </c>
      <c r="C74" t="s">
        <v>12</v>
      </c>
      <c r="D74" t="s">
        <v>12</v>
      </c>
      <c r="E74">
        <v>1</v>
      </c>
      <c r="F74">
        <v>1</v>
      </c>
      <c r="G74">
        <v>168188</v>
      </c>
      <c r="H74">
        <v>157003</v>
      </c>
      <c r="I74">
        <v>91.737717390060425</v>
      </c>
      <c r="J74" s="4">
        <f>ConfigSheet!$I$2</f>
        <v>3349.0920000000001</v>
      </c>
      <c r="K74">
        <f>_xlfn.XLOOKUP(D74,ConfigSheet!$A$1:$G$1,ConfigSheet!$A$2:$G$2)</f>
        <v>4.4826302470744004</v>
      </c>
      <c r="L74">
        <f>_xlfn.XLOOKUP(B74,CoinPixels_Config1!A:A,CoinPixels_Config1!I:I)</f>
        <v>1.1551129234629862</v>
      </c>
      <c r="M74">
        <f t="shared" si="8"/>
        <v>194276.13237139271</v>
      </c>
      <c r="N74">
        <f t="shared" si="9"/>
        <v>181356.19432245923</v>
      </c>
      <c r="O74">
        <f t="shared" si="14"/>
        <v>260.03109716085288</v>
      </c>
      <c r="P74">
        <f t="shared" si="11"/>
        <v>242.73825925479454</v>
      </c>
      <c r="Q74" s="9" cm="1">
        <f t="array" ref="Q74">IF(D74="",_xlfn.XLOOKUP(C74,ConfigSheet!$B$5:$H$5,_xlfn.XLOOKUP(E74,ConfigSheet!$A$6:$A$8,ConfigSheet!$B$6:$H$8)),_xlfn.XLOOKUP(D74,ConfigSheet!$B$5:$H$5,_xlfn.XLOOKUP(F74,ConfigSheet!$A$6:$A$8,ConfigSheet!$B$6:$H$8)))</f>
        <v>236.29999999999998</v>
      </c>
      <c r="R74">
        <f t="shared" si="12"/>
        <v>17.292837906058338</v>
      </c>
      <c r="S74" s="9">
        <f t="shared" si="10"/>
        <v>299.04224284520814</v>
      </c>
      <c r="W74">
        <f t="shared" si="15"/>
        <v>-6.4382592547945592</v>
      </c>
      <c r="X74">
        <f t="shared" si="13"/>
        <v>41.45118223194779</v>
      </c>
    </row>
    <row r="75" spans="1:24" x14ac:dyDescent="0.3">
      <c r="A75" s="1">
        <v>73</v>
      </c>
      <c r="B75">
        <v>35</v>
      </c>
      <c r="C75" t="s">
        <v>11</v>
      </c>
      <c r="D75" t="s">
        <v>11</v>
      </c>
      <c r="E75">
        <v>1</v>
      </c>
      <c r="F75">
        <v>1</v>
      </c>
      <c r="G75">
        <v>187090</v>
      </c>
      <c r="H75">
        <v>178096</v>
      </c>
      <c r="I75">
        <v>93.813854455947876</v>
      </c>
      <c r="J75" s="4">
        <f>ConfigSheet!$I$2</f>
        <v>3349.0920000000001</v>
      </c>
      <c r="K75">
        <f>_xlfn.XLOOKUP(D75,ConfigSheet!$A$1:$G$1,ConfigSheet!$A$2:$G$2)</f>
        <v>5.6936084651916001</v>
      </c>
      <c r="L75">
        <f>_xlfn.XLOOKUP(B75,CoinPixels_Config1!A:A,CoinPixels_Config1!I:I)</f>
        <v>1.1551129234629862</v>
      </c>
      <c r="M75">
        <f t="shared" si="8"/>
        <v>216110.07685069009</v>
      </c>
      <c r="N75">
        <f t="shared" si="9"/>
        <v>205720.991217064</v>
      </c>
      <c r="O75">
        <f t="shared" si="14"/>
        <v>367.39694310287575</v>
      </c>
      <c r="P75">
        <f t="shared" si="11"/>
        <v>349.73502581030391</v>
      </c>
      <c r="Q75" s="9" cm="1">
        <f t="array" ref="Q75">IF(D75="",_xlfn.XLOOKUP(C75,ConfigSheet!$B$5:$H$5,_xlfn.XLOOKUP(E75,ConfigSheet!$A$6:$A$8,ConfigSheet!$B$6:$H$8)),_xlfn.XLOOKUP(D75,ConfigSheet!$B$5:$H$5,_xlfn.XLOOKUP(F75,ConfigSheet!$A$6:$A$8,ConfigSheet!$B$6:$H$8)))</f>
        <v>369.42666666666668</v>
      </c>
      <c r="R75">
        <f t="shared" si="12"/>
        <v>17.661917292571843</v>
      </c>
      <c r="S75" s="9">
        <f t="shared" si="10"/>
        <v>311.94332244964829</v>
      </c>
      <c r="W75">
        <f t="shared" si="15"/>
        <v>19.691640856362767</v>
      </c>
      <c r="X75">
        <f t="shared" si="13"/>
        <v>387.76071961597535</v>
      </c>
    </row>
    <row r="76" spans="1:24" x14ac:dyDescent="0.3">
      <c r="A76" s="1">
        <v>74</v>
      </c>
      <c r="B76">
        <v>36</v>
      </c>
      <c r="C76" t="s">
        <v>8</v>
      </c>
      <c r="D76" t="s">
        <v>8</v>
      </c>
      <c r="E76">
        <v>1</v>
      </c>
      <c r="F76">
        <v>1</v>
      </c>
      <c r="G76">
        <v>17404</v>
      </c>
      <c r="H76">
        <v>15142</v>
      </c>
      <c r="I76">
        <v>87.002986669540405</v>
      </c>
      <c r="J76" s="4">
        <f>ConfigSheet!$I$2</f>
        <v>3349.0920000000001</v>
      </c>
      <c r="K76">
        <f>_xlfn.XLOOKUP(D76,ConfigSheet!$A$1:$G$1,ConfigSheet!$A$2:$G$2)</f>
        <v>0</v>
      </c>
      <c r="L76">
        <f>_xlfn.XLOOKUP(B76,CoinPixels_Config1!A:A,CoinPixels_Config1!I:I)</f>
        <v>1.1493858142913749</v>
      </c>
      <c r="M76">
        <f t="shared" si="8"/>
        <v>20003.910711927088</v>
      </c>
      <c r="N76">
        <f t="shared" si="9"/>
        <v>17404</v>
      </c>
      <c r="O76">
        <f t="shared" si="14"/>
        <v>0</v>
      </c>
      <c r="P76">
        <f t="shared" si="11"/>
        <v>0</v>
      </c>
      <c r="Q76" s="9" cm="1">
        <f t="array" ref="Q76">IF(D76="",_xlfn.XLOOKUP(C76,ConfigSheet!$B$5:$H$5,_xlfn.XLOOKUP(E76,ConfigSheet!$A$6:$A$8,ConfigSheet!$B$6:$H$8)),_xlfn.XLOOKUP(D76,ConfigSheet!$B$5:$H$5,_xlfn.XLOOKUP(F76,ConfigSheet!$A$6:$A$8,ConfigSheet!$B$6:$H$8)))</f>
        <v>0</v>
      </c>
      <c r="R76">
        <f t="shared" si="12"/>
        <v>0</v>
      </c>
      <c r="S76" s="9">
        <f t="shared" si="10"/>
        <v>0</v>
      </c>
      <c r="W76">
        <f t="shared" si="15"/>
        <v>0</v>
      </c>
      <c r="X76">
        <f t="shared" si="13"/>
        <v>0</v>
      </c>
    </row>
    <row r="77" spans="1:24" x14ac:dyDescent="0.3">
      <c r="A77" s="1">
        <v>75</v>
      </c>
      <c r="B77">
        <v>36</v>
      </c>
      <c r="C77" t="s">
        <v>9</v>
      </c>
      <c r="D77" t="s">
        <v>9</v>
      </c>
      <c r="E77">
        <v>1</v>
      </c>
      <c r="F77">
        <v>1</v>
      </c>
      <c r="G77">
        <v>530822</v>
      </c>
      <c r="H77">
        <v>524936</v>
      </c>
      <c r="I77">
        <v>97.058010101318359</v>
      </c>
      <c r="J77" s="4">
        <f>ConfigSheet!$I$2</f>
        <v>3349.0920000000001</v>
      </c>
      <c r="K77">
        <f>_xlfn.XLOOKUP(D77,ConfigSheet!$A$1:$G$1,ConfigSheet!$A$2:$G$2)</f>
        <v>2.6304883652667002</v>
      </c>
      <c r="L77">
        <f>_xlfn.XLOOKUP(B77,CoinPixels_Config1!A:A,CoinPixels_Config1!I:I)</f>
        <v>1.1493858142913749</v>
      </c>
      <c r="M77">
        <f t="shared" si="8"/>
        <v>610119.27671377617</v>
      </c>
      <c r="N77">
        <f t="shared" si="9"/>
        <v>603353.9918108572</v>
      </c>
      <c r="O77">
        <f t="shared" si="14"/>
        <v>479.20799393403422</v>
      </c>
      <c r="P77">
        <f t="shared" si="11"/>
        <v>473.8943139202147</v>
      </c>
      <c r="Q77" s="9" cm="1">
        <f t="array" ref="Q77">IF(D77="",_xlfn.XLOOKUP(C77,ConfigSheet!$B$5:$H$5,_xlfn.XLOOKUP(E77,ConfigSheet!$A$6:$A$8,ConfigSheet!$B$6:$H$8)),_xlfn.XLOOKUP(D77,ConfigSheet!$B$5:$H$5,_xlfn.XLOOKUP(F77,ConfigSheet!$A$6:$A$8,ConfigSheet!$B$6:$H$8)))</f>
        <v>468.8</v>
      </c>
      <c r="R77">
        <f t="shared" si="12"/>
        <v>5.3136800138195213</v>
      </c>
      <c r="S77" s="9">
        <f t="shared" si="10"/>
        <v>28.235195289265029</v>
      </c>
      <c r="W77">
        <f t="shared" si="15"/>
        <v>-5.0943139202146881</v>
      </c>
      <c r="X77">
        <f t="shared" si="13"/>
        <v>25.952034317693144</v>
      </c>
    </row>
    <row r="78" spans="1:24" x14ac:dyDescent="0.3">
      <c r="A78" s="1">
        <v>76</v>
      </c>
      <c r="B78">
        <v>37</v>
      </c>
      <c r="C78" t="s">
        <v>8</v>
      </c>
      <c r="D78" t="s">
        <v>8</v>
      </c>
      <c r="E78">
        <v>1</v>
      </c>
      <c r="F78">
        <v>1</v>
      </c>
      <c r="G78">
        <v>17435</v>
      </c>
      <c r="H78">
        <v>15261</v>
      </c>
      <c r="I78">
        <v>87.112283706665039</v>
      </c>
      <c r="J78" s="4">
        <f>ConfigSheet!$I$2</f>
        <v>3349.0920000000001</v>
      </c>
      <c r="K78">
        <f>_xlfn.XLOOKUP(D78,ConfigSheet!$A$1:$G$1,ConfigSheet!$A$2:$G$2)</f>
        <v>0</v>
      </c>
      <c r="L78">
        <f>_xlfn.XLOOKUP(B78,CoinPixels_Config1!A:A,CoinPixels_Config1!I:I)</f>
        <v>1.142454622894961</v>
      </c>
      <c r="M78">
        <f t="shared" si="8"/>
        <v>19918.696350173646</v>
      </c>
      <c r="N78">
        <f t="shared" si="9"/>
        <v>17435</v>
      </c>
      <c r="O78">
        <f t="shared" si="14"/>
        <v>0</v>
      </c>
      <c r="P78">
        <f t="shared" si="11"/>
        <v>0</v>
      </c>
      <c r="Q78" s="9" cm="1">
        <f t="array" ref="Q78">IF(D78="",_xlfn.XLOOKUP(C78,ConfigSheet!$B$5:$H$5,_xlfn.XLOOKUP(E78,ConfigSheet!$A$6:$A$8,ConfigSheet!$B$6:$H$8)),_xlfn.XLOOKUP(D78,ConfigSheet!$B$5:$H$5,_xlfn.XLOOKUP(F78,ConfigSheet!$A$6:$A$8,ConfigSheet!$B$6:$H$8)))</f>
        <v>0</v>
      </c>
      <c r="R78">
        <f t="shared" si="12"/>
        <v>0</v>
      </c>
      <c r="S78" s="9">
        <f t="shared" si="10"/>
        <v>0</v>
      </c>
      <c r="W78">
        <f t="shared" si="15"/>
        <v>0</v>
      </c>
      <c r="X78">
        <f t="shared" si="13"/>
        <v>0</v>
      </c>
    </row>
    <row r="79" spans="1:24" x14ac:dyDescent="0.3">
      <c r="A79" s="1">
        <v>77</v>
      </c>
      <c r="B79">
        <v>37</v>
      </c>
      <c r="C79" t="s">
        <v>9</v>
      </c>
      <c r="D79" t="s">
        <v>9</v>
      </c>
      <c r="E79">
        <v>1</v>
      </c>
      <c r="F79">
        <v>1</v>
      </c>
      <c r="G79">
        <v>519995</v>
      </c>
      <c r="H79">
        <v>515736</v>
      </c>
      <c r="I79">
        <v>97.305774688720703</v>
      </c>
      <c r="J79" s="4">
        <f>ConfigSheet!$I$2</f>
        <v>3349.0920000000001</v>
      </c>
      <c r="K79">
        <f>_xlfn.XLOOKUP(D79,ConfigSheet!$A$1:$G$1,ConfigSheet!$A$2:$G$2)</f>
        <v>2.6304883652667002</v>
      </c>
      <c r="L79">
        <f>_xlfn.XLOOKUP(B79,CoinPixels_Config1!A:A,CoinPixels_Config1!I:I)</f>
        <v>1.142454622894961</v>
      </c>
      <c r="M79">
        <f t="shared" si="8"/>
        <v>594070.69163226523</v>
      </c>
      <c r="N79">
        <f t="shared" si="9"/>
        <v>589204.97739335557</v>
      </c>
      <c r="O79">
        <f t="shared" si="14"/>
        <v>466.60290087122581</v>
      </c>
      <c r="P79">
        <f t="shared" si="11"/>
        <v>462.7812069033788</v>
      </c>
      <c r="Q79" s="9" cm="1">
        <f t="array" ref="Q79">IF(D79="",_xlfn.XLOOKUP(C79,ConfigSheet!$B$5:$H$5,_xlfn.XLOOKUP(E79,ConfigSheet!$A$6:$A$8,ConfigSheet!$B$6:$H$8)),_xlfn.XLOOKUP(D79,ConfigSheet!$B$5:$H$5,_xlfn.XLOOKUP(F79,ConfigSheet!$A$6:$A$8,ConfigSheet!$B$6:$H$8)))</f>
        <v>468.8</v>
      </c>
      <c r="R79">
        <f t="shared" si="12"/>
        <v>3.8216939678470112</v>
      </c>
      <c r="S79" s="9">
        <f t="shared" si="10"/>
        <v>14.605344783878232</v>
      </c>
      <c r="W79">
        <f t="shared" si="15"/>
        <v>6.0187930966212093</v>
      </c>
      <c r="X79">
        <f t="shared" si="13"/>
        <v>36.225870339935128</v>
      </c>
    </row>
    <row r="80" spans="1:24" x14ac:dyDescent="0.3">
      <c r="A80" s="1">
        <v>78</v>
      </c>
      <c r="B80">
        <v>38</v>
      </c>
      <c r="C80" t="s">
        <v>8</v>
      </c>
      <c r="D80" t="s">
        <v>8</v>
      </c>
      <c r="E80">
        <v>1</v>
      </c>
      <c r="F80">
        <v>1</v>
      </c>
      <c r="G80">
        <v>14147</v>
      </c>
      <c r="H80">
        <v>13829</v>
      </c>
      <c r="I80">
        <v>90.390634536743164</v>
      </c>
      <c r="J80" s="4">
        <f>ConfigSheet!$I$2</f>
        <v>3349.0920000000001</v>
      </c>
      <c r="K80">
        <f>_xlfn.XLOOKUP(D80,ConfigSheet!$A$1:$G$1,ConfigSheet!$A$2:$G$2)</f>
        <v>0</v>
      </c>
      <c r="L80">
        <f>_xlfn.XLOOKUP(B80,CoinPixels_Config1!A:A,CoinPixels_Config1!I:I)</f>
        <v>1.0229951551088292</v>
      </c>
      <c r="M80">
        <f t="shared" si="8"/>
        <v>14472.312459324607</v>
      </c>
      <c r="N80">
        <f t="shared" si="9"/>
        <v>14147</v>
      </c>
      <c r="O80">
        <f t="shared" si="14"/>
        <v>0</v>
      </c>
      <c r="P80">
        <f t="shared" si="11"/>
        <v>0</v>
      </c>
      <c r="Q80" s="9" cm="1">
        <f t="array" ref="Q80">IF(D80="",_xlfn.XLOOKUP(C80,ConfigSheet!$B$5:$H$5,_xlfn.XLOOKUP(E80,ConfigSheet!$A$6:$A$8,ConfigSheet!$B$6:$H$8)),_xlfn.XLOOKUP(D80,ConfigSheet!$B$5:$H$5,_xlfn.XLOOKUP(F80,ConfigSheet!$A$6:$A$8,ConfigSheet!$B$6:$H$8)))</f>
        <v>0</v>
      </c>
      <c r="R80">
        <f t="shared" si="12"/>
        <v>0</v>
      </c>
      <c r="S80" s="9">
        <f t="shared" si="10"/>
        <v>0</v>
      </c>
      <c r="W80">
        <f t="shared" si="15"/>
        <v>0</v>
      </c>
      <c r="X80">
        <f t="shared" si="13"/>
        <v>0</v>
      </c>
    </row>
    <row r="81" spans="1:24" x14ac:dyDescent="0.3">
      <c r="A81" s="1">
        <v>79</v>
      </c>
      <c r="B81">
        <v>38</v>
      </c>
      <c r="C81" t="s">
        <v>9</v>
      </c>
      <c r="D81" t="s">
        <v>9</v>
      </c>
      <c r="E81">
        <v>2</v>
      </c>
      <c r="F81">
        <v>2</v>
      </c>
      <c r="G81">
        <v>922904</v>
      </c>
      <c r="H81">
        <v>970024</v>
      </c>
      <c r="I81">
        <v>90.620553493499756</v>
      </c>
      <c r="J81" s="4">
        <f>ConfigSheet!$I$2</f>
        <v>3349.0920000000001</v>
      </c>
      <c r="K81">
        <f>_xlfn.XLOOKUP(D81,ConfigSheet!$A$1:$G$1,ConfigSheet!$A$2:$G$2)</f>
        <v>2.6304883652667002</v>
      </c>
      <c r="L81">
        <f>_xlfn.XLOOKUP(B81,CoinPixels_Config1!A:A,CoinPixels_Config1!I:I)</f>
        <v>1.0229951551088292</v>
      </c>
      <c r="M81">
        <f t="shared" si="8"/>
        <v>944126.32063055888</v>
      </c>
      <c r="N81">
        <f t="shared" si="9"/>
        <v>992329.85233928694</v>
      </c>
      <c r="O81">
        <f t="shared" si="14"/>
        <v>741.54824703553777</v>
      </c>
      <c r="P81">
        <f t="shared" si="11"/>
        <v>779.40890578261713</v>
      </c>
      <c r="Q81" s="9" cm="1">
        <f t="array" ref="Q81">IF(D81="",_xlfn.XLOOKUP(C81,ConfigSheet!$B$5:$H$5,_xlfn.XLOOKUP(E81,ConfigSheet!$A$6:$A$8,ConfigSheet!$B$6:$H$8)),_xlfn.XLOOKUP(D81,ConfigSheet!$B$5:$H$5,_xlfn.XLOOKUP(F81,ConfigSheet!$A$6:$A$8,ConfigSheet!$B$6:$H$8)))</f>
        <v>937.6</v>
      </c>
      <c r="R81">
        <f t="shared" si="12"/>
        <v>-37.860658747079356</v>
      </c>
      <c r="S81" s="9">
        <f t="shared" si="10"/>
        <v>1433.4294807627966</v>
      </c>
      <c r="W81">
        <f t="shared" si="15"/>
        <v>158.1910942173829</v>
      </c>
      <c r="X81">
        <f t="shared" si="13"/>
        <v>25024.422289692913</v>
      </c>
    </row>
    <row r="82" spans="1:24" x14ac:dyDescent="0.3">
      <c r="A82" s="1">
        <v>80</v>
      </c>
      <c r="B82">
        <v>39</v>
      </c>
      <c r="C82" t="s">
        <v>8</v>
      </c>
      <c r="D82" t="s">
        <v>8</v>
      </c>
      <c r="E82">
        <v>1</v>
      </c>
      <c r="F82">
        <v>1</v>
      </c>
      <c r="G82">
        <v>14086</v>
      </c>
      <c r="H82">
        <v>12280</v>
      </c>
      <c r="I82">
        <v>85.977286100387573</v>
      </c>
      <c r="J82" s="4">
        <f>ConfigSheet!$I$2</f>
        <v>3349.0920000000001</v>
      </c>
      <c r="K82">
        <f>_xlfn.XLOOKUP(D82,ConfigSheet!$A$1:$G$1,ConfigSheet!$A$2:$G$2)</f>
        <v>0</v>
      </c>
      <c r="L82">
        <f>_xlfn.XLOOKUP(B82,CoinPixels_Config1!A:A,CoinPixels_Config1!I:I)</f>
        <v>1.1470684039087948</v>
      </c>
      <c r="M82">
        <f t="shared" si="8"/>
        <v>16157.605537459283</v>
      </c>
      <c r="N82">
        <f t="shared" si="9"/>
        <v>14086</v>
      </c>
      <c r="O82">
        <f t="shared" si="14"/>
        <v>0</v>
      </c>
      <c r="P82">
        <f t="shared" si="11"/>
        <v>0</v>
      </c>
      <c r="Q82" s="9" cm="1">
        <f t="array" ref="Q82">IF(D82="",_xlfn.XLOOKUP(C82,ConfigSheet!$B$5:$H$5,_xlfn.XLOOKUP(E82,ConfigSheet!$A$6:$A$8,ConfigSheet!$B$6:$H$8)),_xlfn.XLOOKUP(D82,ConfigSheet!$B$5:$H$5,_xlfn.XLOOKUP(F82,ConfigSheet!$A$6:$A$8,ConfigSheet!$B$6:$H$8)))</f>
        <v>0</v>
      </c>
      <c r="R82">
        <f t="shared" si="12"/>
        <v>0</v>
      </c>
      <c r="S82" s="9">
        <f t="shared" si="10"/>
        <v>0</v>
      </c>
      <c r="W82">
        <f t="shared" si="15"/>
        <v>0</v>
      </c>
      <c r="X82">
        <f t="shared" si="13"/>
        <v>0</v>
      </c>
    </row>
    <row r="83" spans="1:24" x14ac:dyDescent="0.3">
      <c r="A83" s="1">
        <v>81</v>
      </c>
      <c r="B83">
        <v>39</v>
      </c>
      <c r="C83" t="s">
        <v>9</v>
      </c>
      <c r="D83" t="s">
        <v>9</v>
      </c>
      <c r="E83">
        <v>2</v>
      </c>
      <c r="F83">
        <v>2</v>
      </c>
      <c r="G83">
        <v>889716</v>
      </c>
      <c r="H83">
        <v>865700</v>
      </c>
      <c r="I83">
        <v>95.620653033256531</v>
      </c>
      <c r="J83" s="4">
        <f>ConfigSheet!$I$2</f>
        <v>3349.0920000000001</v>
      </c>
      <c r="K83">
        <f>_xlfn.XLOOKUP(D83,ConfigSheet!$A$1:$G$1,ConfigSheet!$A$2:$G$2)</f>
        <v>2.6304883652667002</v>
      </c>
      <c r="L83">
        <f>_xlfn.XLOOKUP(B83,CoinPixels_Config1!A:A,CoinPixels_Config1!I:I)</f>
        <v>1.1470684039087948</v>
      </c>
      <c r="M83">
        <f t="shared" si="8"/>
        <v>1020565.1120521174</v>
      </c>
      <c r="N83">
        <f t="shared" si="9"/>
        <v>993017.11726384365</v>
      </c>
      <c r="O83">
        <f t="shared" si="14"/>
        <v>801.58581885782803</v>
      </c>
      <c r="P83">
        <f t="shared" si="11"/>
        <v>779.9487065369417</v>
      </c>
      <c r="Q83" s="9" cm="1">
        <f t="array" ref="Q83">IF(D83="",_xlfn.XLOOKUP(C83,ConfigSheet!$B$5:$H$5,_xlfn.XLOOKUP(E83,ConfigSheet!$A$6:$A$8,ConfigSheet!$B$6:$H$8)),_xlfn.XLOOKUP(D83,ConfigSheet!$B$5:$H$5,_xlfn.XLOOKUP(F83,ConfigSheet!$A$6:$A$8,ConfigSheet!$B$6:$H$8)))</f>
        <v>937.6</v>
      </c>
      <c r="R83">
        <f t="shared" si="12"/>
        <v>21.637112320886331</v>
      </c>
      <c r="S83" s="9">
        <f t="shared" si="10"/>
        <v>468.16462958665107</v>
      </c>
      <c r="W83">
        <f t="shared" si="15"/>
        <v>157.65129346305832</v>
      </c>
      <c r="X83">
        <f t="shared" si="13"/>
        <v>24853.930330575335</v>
      </c>
    </row>
    <row r="84" spans="1:24" x14ac:dyDescent="0.3">
      <c r="A84" s="1">
        <v>82</v>
      </c>
      <c r="B84">
        <v>40</v>
      </c>
      <c r="C84" t="s">
        <v>8</v>
      </c>
      <c r="D84" t="s">
        <v>8</v>
      </c>
      <c r="E84">
        <v>1</v>
      </c>
      <c r="F84">
        <v>1</v>
      </c>
      <c r="G84">
        <v>14104</v>
      </c>
      <c r="H84">
        <v>13475</v>
      </c>
      <c r="I84">
        <v>93.631958961486816</v>
      </c>
      <c r="J84" s="4">
        <f>ConfigSheet!$I$2</f>
        <v>3349.0920000000001</v>
      </c>
      <c r="K84">
        <f>_xlfn.XLOOKUP(D84,ConfigSheet!$A$1:$G$1,ConfigSheet!$A$2:$G$2)</f>
        <v>0</v>
      </c>
      <c r="L84">
        <f>_xlfn.XLOOKUP(B84,CoinPixels_Config1!A:A,CoinPixels_Config1!I:I)</f>
        <v>1.0466790352504638</v>
      </c>
      <c r="M84">
        <f t="shared" si="8"/>
        <v>14762.361113172541</v>
      </c>
      <c r="N84">
        <f t="shared" si="9"/>
        <v>14104</v>
      </c>
      <c r="O84">
        <f t="shared" si="14"/>
        <v>0</v>
      </c>
      <c r="P84">
        <f t="shared" si="11"/>
        <v>0</v>
      </c>
      <c r="Q84" s="9" cm="1">
        <f t="array" ref="Q84">IF(D84="",_xlfn.XLOOKUP(C84,ConfigSheet!$B$5:$H$5,_xlfn.XLOOKUP(E84,ConfigSheet!$A$6:$A$8,ConfigSheet!$B$6:$H$8)),_xlfn.XLOOKUP(D84,ConfigSheet!$B$5:$H$5,_xlfn.XLOOKUP(F84,ConfigSheet!$A$6:$A$8,ConfigSheet!$B$6:$H$8)))</f>
        <v>0</v>
      </c>
      <c r="R84">
        <f t="shared" si="12"/>
        <v>0</v>
      </c>
      <c r="S84" s="9">
        <f t="shared" si="10"/>
        <v>0</v>
      </c>
      <c r="W84">
        <f t="shared" si="15"/>
        <v>0</v>
      </c>
      <c r="X84">
        <f t="shared" si="13"/>
        <v>0</v>
      </c>
    </row>
    <row r="85" spans="1:24" x14ac:dyDescent="0.3">
      <c r="A85" s="1">
        <v>83</v>
      </c>
      <c r="B85">
        <v>40</v>
      </c>
      <c r="C85" t="s">
        <v>10</v>
      </c>
      <c r="D85" t="s">
        <v>10</v>
      </c>
      <c r="E85">
        <v>3</v>
      </c>
      <c r="F85">
        <v>3</v>
      </c>
      <c r="G85">
        <v>297648</v>
      </c>
      <c r="H85">
        <v>274449</v>
      </c>
      <c r="I85">
        <v>89.835534493128463</v>
      </c>
      <c r="J85" s="4">
        <f>ConfigSheet!$I$2</f>
        <v>3349.0920000000001</v>
      </c>
      <c r="K85">
        <f>_xlfn.XLOOKUP(D85,ConfigSheet!$A$1:$G$1,ConfigSheet!$A$2:$G$2)</f>
        <v>3.5680999999999998</v>
      </c>
      <c r="L85">
        <f>_xlfn.XLOOKUP(B85,CoinPixels_Config1!A:A,CoinPixels_Config1!I:I)</f>
        <v>1.0466790352504638</v>
      </c>
      <c r="M85">
        <f t="shared" si="8"/>
        <v>311541.92148423003</v>
      </c>
      <c r="N85">
        <f t="shared" si="9"/>
        <v>287260.01454545453</v>
      </c>
      <c r="O85">
        <f t="shared" si="14"/>
        <v>331.91465927119384</v>
      </c>
      <c r="P85">
        <f t="shared" si="11"/>
        <v>306.04487959710758</v>
      </c>
      <c r="Q85" s="9" cm="1">
        <f t="array" ref="Q85">IF(D85="",_xlfn.XLOOKUP(C85,ConfigSheet!$B$5:$H$5,_xlfn.XLOOKUP(E85,ConfigSheet!$A$6:$A$8,ConfigSheet!$B$6:$H$8)),_xlfn.XLOOKUP(D85,ConfigSheet!$B$5:$H$5,_xlfn.XLOOKUP(F85,ConfigSheet!$A$6:$A$8,ConfigSheet!$B$6:$H$8)))</f>
        <v>289.92</v>
      </c>
      <c r="R85">
        <f t="shared" si="12"/>
        <v>25.86977967408626</v>
      </c>
      <c r="S85" s="9">
        <f t="shared" si="10"/>
        <v>669.2455003857666</v>
      </c>
      <c r="W85">
        <f t="shared" si="15"/>
        <v>-16.124879597107565</v>
      </c>
      <c r="X85">
        <f t="shared" si="13"/>
        <v>260.01174202121581</v>
      </c>
    </row>
    <row r="86" spans="1:24" x14ac:dyDescent="0.3">
      <c r="A86" s="1">
        <v>84</v>
      </c>
      <c r="B86">
        <v>41</v>
      </c>
      <c r="C86" t="s">
        <v>8</v>
      </c>
      <c r="D86" t="s">
        <v>8</v>
      </c>
      <c r="E86">
        <v>1</v>
      </c>
      <c r="F86">
        <v>1</v>
      </c>
      <c r="G86">
        <v>14812</v>
      </c>
      <c r="H86">
        <v>13717</v>
      </c>
      <c r="I86">
        <v>87.00183629989624</v>
      </c>
      <c r="J86" s="4">
        <f>ConfigSheet!$I$2</f>
        <v>3349.0920000000001</v>
      </c>
      <c r="K86">
        <f>_xlfn.XLOOKUP(D86,ConfigSheet!$A$1:$G$1,ConfigSheet!$A$2:$G$2)</f>
        <v>0</v>
      </c>
      <c r="L86">
        <f>_xlfn.XLOOKUP(B86,CoinPixels_Config1!A:A,CoinPixels_Config1!I:I)</f>
        <v>1.079827950718087</v>
      </c>
      <c r="M86">
        <f t="shared" si="8"/>
        <v>15994.411606036305</v>
      </c>
      <c r="N86">
        <f t="shared" si="9"/>
        <v>14812</v>
      </c>
      <c r="O86">
        <f t="shared" si="14"/>
        <v>0</v>
      </c>
      <c r="P86">
        <f t="shared" si="11"/>
        <v>0</v>
      </c>
      <c r="Q86" s="9" cm="1">
        <f t="array" ref="Q86">IF(D86="",_xlfn.XLOOKUP(C86,ConfigSheet!$B$5:$H$5,_xlfn.XLOOKUP(E86,ConfigSheet!$A$6:$A$8,ConfigSheet!$B$6:$H$8)),_xlfn.XLOOKUP(D86,ConfigSheet!$B$5:$H$5,_xlfn.XLOOKUP(F86,ConfigSheet!$A$6:$A$8,ConfigSheet!$B$6:$H$8)))</f>
        <v>0</v>
      </c>
      <c r="R86">
        <f t="shared" si="12"/>
        <v>0</v>
      </c>
      <c r="S86" s="9">
        <f t="shared" si="10"/>
        <v>0</v>
      </c>
      <c r="W86">
        <f t="shared" si="15"/>
        <v>0</v>
      </c>
      <c r="X86">
        <f t="shared" si="13"/>
        <v>0</v>
      </c>
    </row>
    <row r="87" spans="1:24" x14ac:dyDescent="0.3">
      <c r="A87" s="1">
        <v>85</v>
      </c>
      <c r="B87">
        <v>41</v>
      </c>
      <c r="C87" t="s">
        <v>10</v>
      </c>
      <c r="D87" t="s">
        <v>10</v>
      </c>
      <c r="E87">
        <v>1</v>
      </c>
      <c r="F87">
        <v>1</v>
      </c>
      <c r="G87">
        <v>88479</v>
      </c>
      <c r="H87">
        <v>83606</v>
      </c>
      <c r="I87">
        <v>91.473621129989624</v>
      </c>
      <c r="J87" s="4">
        <f>ConfigSheet!$I$2</f>
        <v>3349.0920000000001</v>
      </c>
      <c r="K87">
        <f>_xlfn.XLOOKUP(D87,ConfigSheet!$A$1:$G$1,ConfigSheet!$A$2:$G$2)</f>
        <v>3.5680999999999998</v>
      </c>
      <c r="L87">
        <f>_xlfn.XLOOKUP(B87,CoinPixels_Config1!A:A,CoinPixels_Config1!I:I)</f>
        <v>1.079827950718087</v>
      </c>
      <c r="M87">
        <f t="shared" si="8"/>
        <v>95542.097251585627</v>
      </c>
      <c r="N87">
        <f t="shared" si="9"/>
        <v>90280.09564773638</v>
      </c>
      <c r="O87">
        <f t="shared" si="14"/>
        <v>101.78990520516685</v>
      </c>
      <c r="P87">
        <f t="shared" si="11"/>
        <v>96.183804231322441</v>
      </c>
      <c r="Q87" s="9" cm="1">
        <f t="array" ref="Q87">IF(D87="",_xlfn.XLOOKUP(C87,ConfigSheet!$B$5:$H$5,_xlfn.XLOOKUP(E87,ConfigSheet!$A$6:$A$8,ConfigSheet!$B$6:$H$8)),_xlfn.XLOOKUP(D87,ConfigSheet!$B$5:$H$5,_xlfn.XLOOKUP(F87,ConfigSheet!$A$6:$A$8,ConfigSheet!$B$6:$H$8)))</f>
        <v>96.64</v>
      </c>
      <c r="R87">
        <f t="shared" si="12"/>
        <v>5.6061009738444056</v>
      </c>
      <c r="S87" s="9">
        <f t="shared" si="10"/>
        <v>31.428368128939194</v>
      </c>
      <c r="W87">
        <f t="shared" si="15"/>
        <v>0.45619576867755995</v>
      </c>
      <c r="X87">
        <f t="shared" si="13"/>
        <v>0.2081145793593098</v>
      </c>
    </row>
    <row r="88" spans="1:24" x14ac:dyDescent="0.3">
      <c r="A88" s="1">
        <v>86</v>
      </c>
      <c r="B88">
        <v>42</v>
      </c>
      <c r="C88" t="s">
        <v>8</v>
      </c>
      <c r="D88" t="s">
        <v>8</v>
      </c>
      <c r="E88">
        <v>1</v>
      </c>
      <c r="F88">
        <v>1</v>
      </c>
      <c r="G88">
        <v>14403</v>
      </c>
      <c r="H88">
        <v>13434</v>
      </c>
      <c r="I88">
        <v>92.377334833145142</v>
      </c>
      <c r="J88" s="4">
        <f>ConfigSheet!$I$2</f>
        <v>3349.0920000000001</v>
      </c>
      <c r="K88">
        <f>_xlfn.XLOOKUP(D88,ConfigSheet!$A$1:$G$1,ConfigSheet!$A$2:$G$2)</f>
        <v>0</v>
      </c>
      <c r="L88">
        <f>_xlfn.XLOOKUP(B88,CoinPixels_Config1!A:A,CoinPixels_Config1!I:I)</f>
        <v>1.0721304153640019</v>
      </c>
      <c r="M88">
        <f t="shared" si="8"/>
        <v>15441.894372487719</v>
      </c>
      <c r="N88">
        <f t="shared" si="9"/>
        <v>14403.000000000002</v>
      </c>
      <c r="O88">
        <f t="shared" si="14"/>
        <v>0</v>
      </c>
      <c r="P88">
        <f t="shared" si="11"/>
        <v>0</v>
      </c>
      <c r="Q88" s="9" cm="1">
        <f t="array" ref="Q88">IF(D88="",_xlfn.XLOOKUP(C88,ConfigSheet!$B$5:$H$5,_xlfn.XLOOKUP(E88,ConfigSheet!$A$6:$A$8,ConfigSheet!$B$6:$H$8)),_xlfn.XLOOKUP(D88,ConfigSheet!$B$5:$H$5,_xlfn.XLOOKUP(F88,ConfigSheet!$A$6:$A$8,ConfigSheet!$B$6:$H$8)))</f>
        <v>0</v>
      </c>
      <c r="R88">
        <f t="shared" si="12"/>
        <v>0</v>
      </c>
      <c r="S88" s="9">
        <f t="shared" si="10"/>
        <v>0</v>
      </c>
      <c r="W88">
        <f t="shared" si="15"/>
        <v>0</v>
      </c>
      <c r="X88">
        <f t="shared" si="13"/>
        <v>0</v>
      </c>
    </row>
    <row r="89" spans="1:24" x14ac:dyDescent="0.3">
      <c r="A89" s="1">
        <v>87</v>
      </c>
      <c r="B89">
        <v>42</v>
      </c>
      <c r="C89" t="s">
        <v>10</v>
      </c>
      <c r="D89" t="s">
        <v>10</v>
      </c>
      <c r="E89">
        <v>1</v>
      </c>
      <c r="F89">
        <v>1</v>
      </c>
      <c r="G89">
        <v>90898</v>
      </c>
      <c r="H89">
        <v>88809</v>
      </c>
      <c r="I89">
        <v>93.320637941360474</v>
      </c>
      <c r="J89" s="4">
        <f>ConfigSheet!$I$2</f>
        <v>3349.0920000000001</v>
      </c>
      <c r="K89">
        <f>_xlfn.XLOOKUP(D89,ConfigSheet!$A$1:$G$1,ConfigSheet!$A$2:$G$2)</f>
        <v>3.5680999999999998</v>
      </c>
      <c r="L89">
        <f>_xlfn.XLOOKUP(B89,CoinPixels_Config1!A:A,CoinPixels_Config1!I:I)</f>
        <v>1.0721304153640019</v>
      </c>
      <c r="M89">
        <f t="shared" si="8"/>
        <v>97454.510495757044</v>
      </c>
      <c r="N89">
        <f t="shared" si="9"/>
        <v>95214.830058061649</v>
      </c>
      <c r="O89">
        <f t="shared" si="14"/>
        <v>103.82737736076245</v>
      </c>
      <c r="P89">
        <f t="shared" si="11"/>
        <v>101.44123694725906</v>
      </c>
      <c r="Q89" s="9" cm="1">
        <f t="array" ref="Q89">IF(D89="",_xlfn.XLOOKUP(C89,ConfigSheet!$B$5:$H$5,_xlfn.XLOOKUP(E89,ConfigSheet!$A$6:$A$8,ConfigSheet!$B$6:$H$8)),_xlfn.XLOOKUP(D89,ConfigSheet!$B$5:$H$5,_xlfn.XLOOKUP(F89,ConfigSheet!$A$6:$A$8,ConfigSheet!$B$6:$H$8)))</f>
        <v>96.64</v>
      </c>
      <c r="R89">
        <f t="shared" si="12"/>
        <v>2.3861404135033979</v>
      </c>
      <c r="S89" s="9">
        <f t="shared" si="10"/>
        <v>5.6936660729541666</v>
      </c>
      <c r="W89">
        <f t="shared" si="15"/>
        <v>-4.8012369472590564</v>
      </c>
      <c r="X89">
        <f t="shared" si="13"/>
        <v>23.051876223725461</v>
      </c>
    </row>
    <row r="90" spans="1:24" x14ac:dyDescent="0.3">
      <c r="A90" s="1">
        <v>88</v>
      </c>
      <c r="B90">
        <v>43</v>
      </c>
      <c r="C90" t="s">
        <v>8</v>
      </c>
      <c r="D90" t="s">
        <v>8</v>
      </c>
      <c r="E90">
        <v>1</v>
      </c>
      <c r="F90">
        <v>1</v>
      </c>
      <c r="G90">
        <v>13612</v>
      </c>
      <c r="H90">
        <v>13571</v>
      </c>
      <c r="I90">
        <v>93.859648704528809</v>
      </c>
      <c r="J90" s="4">
        <f>ConfigSheet!$I$2</f>
        <v>3349.0920000000001</v>
      </c>
      <c r="K90">
        <f>_xlfn.XLOOKUP(D90,ConfigSheet!$A$1:$G$1,ConfigSheet!$A$2:$G$2)</f>
        <v>0</v>
      </c>
      <c r="L90">
        <f>_xlfn.XLOOKUP(B90,CoinPixels_Config1!A:A,CoinPixels_Config1!I:I)</f>
        <v>1.0030211480362539</v>
      </c>
      <c r="M90">
        <f t="shared" si="8"/>
        <v>13653.123867069487</v>
      </c>
      <c r="N90">
        <f t="shared" si="9"/>
        <v>13612.000000000002</v>
      </c>
      <c r="O90">
        <f t="shared" si="14"/>
        <v>0</v>
      </c>
      <c r="P90">
        <f t="shared" si="11"/>
        <v>0</v>
      </c>
      <c r="Q90" s="9" cm="1">
        <f t="array" ref="Q90">IF(D90="",_xlfn.XLOOKUP(C90,ConfigSheet!$B$5:$H$5,_xlfn.XLOOKUP(E90,ConfigSheet!$A$6:$A$8,ConfigSheet!$B$6:$H$8)),_xlfn.XLOOKUP(D90,ConfigSheet!$B$5:$H$5,_xlfn.XLOOKUP(F90,ConfigSheet!$A$6:$A$8,ConfigSheet!$B$6:$H$8)))</f>
        <v>0</v>
      </c>
      <c r="R90">
        <f t="shared" si="12"/>
        <v>0</v>
      </c>
      <c r="S90" s="9">
        <f t="shared" si="10"/>
        <v>0</v>
      </c>
      <c r="W90">
        <f t="shared" si="15"/>
        <v>0</v>
      </c>
      <c r="X90">
        <f t="shared" si="13"/>
        <v>0</v>
      </c>
    </row>
    <row r="91" spans="1:24" x14ac:dyDescent="0.3">
      <c r="A91" s="1">
        <v>89</v>
      </c>
      <c r="B91">
        <v>43</v>
      </c>
      <c r="C91" t="s">
        <v>11</v>
      </c>
      <c r="D91" t="s">
        <v>11</v>
      </c>
      <c r="E91">
        <v>1</v>
      </c>
      <c r="F91">
        <v>1</v>
      </c>
      <c r="G91">
        <v>191269</v>
      </c>
      <c r="H91">
        <v>186505</v>
      </c>
      <c r="I91">
        <v>94.685715436935425</v>
      </c>
      <c r="J91" s="4">
        <f>ConfigSheet!$I$2</f>
        <v>3349.0920000000001</v>
      </c>
      <c r="K91">
        <f>_xlfn.XLOOKUP(D91,ConfigSheet!$A$1:$G$1,ConfigSheet!$A$2:$G$2)</f>
        <v>5.6936084651916001</v>
      </c>
      <c r="L91">
        <f>_xlfn.XLOOKUP(B91,CoinPixels_Config1!A:A,CoinPixels_Config1!I:I)</f>
        <v>1.0030211480362539</v>
      </c>
      <c r="M91">
        <f t="shared" si="8"/>
        <v>191846.85196374625</v>
      </c>
      <c r="N91">
        <f t="shared" si="9"/>
        <v>187068.45921450152</v>
      </c>
      <c r="O91">
        <f t="shared" si="14"/>
        <v>326.14835912574074</v>
      </c>
      <c r="P91">
        <f t="shared" si="11"/>
        <v>318.02487448957373</v>
      </c>
      <c r="Q91" s="9" cm="1">
        <f t="array" ref="Q91">IF(D91="",_xlfn.XLOOKUP(C91,ConfigSheet!$B$5:$H$5,_xlfn.XLOOKUP(E91,ConfigSheet!$A$6:$A$8,ConfigSheet!$B$6:$H$8)),_xlfn.XLOOKUP(D91,ConfigSheet!$B$5:$H$5,_xlfn.XLOOKUP(F91,ConfigSheet!$A$6:$A$8,ConfigSheet!$B$6:$H$8)))</f>
        <v>369.42666666666668</v>
      </c>
      <c r="R91">
        <f t="shared" si="12"/>
        <v>8.1234846361670066</v>
      </c>
      <c r="S91" s="9">
        <f t="shared" si="10"/>
        <v>65.991002634041408</v>
      </c>
      <c r="W91">
        <f t="shared" si="15"/>
        <v>51.401792177092943</v>
      </c>
      <c r="X91">
        <f t="shared" si="13"/>
        <v>2642.1442390170532</v>
      </c>
    </row>
    <row r="92" spans="1:24" x14ac:dyDescent="0.3">
      <c r="A92" s="1">
        <v>90</v>
      </c>
      <c r="B92">
        <v>44</v>
      </c>
      <c r="C92" t="s">
        <v>8</v>
      </c>
      <c r="D92" t="s">
        <v>8</v>
      </c>
      <c r="E92">
        <v>1</v>
      </c>
      <c r="F92">
        <v>1</v>
      </c>
      <c r="G92">
        <v>11491</v>
      </c>
      <c r="H92">
        <v>11397</v>
      </c>
      <c r="I92">
        <v>97.668194770812988</v>
      </c>
      <c r="J92" s="4">
        <f>ConfigSheet!$I$2</f>
        <v>3349.0920000000001</v>
      </c>
      <c r="K92">
        <f>_xlfn.XLOOKUP(D92,ConfigSheet!$A$1:$G$1,ConfigSheet!$A$2:$G$2)</f>
        <v>0</v>
      </c>
      <c r="L92">
        <f>_xlfn.XLOOKUP(B92,CoinPixels_Config1!A:A,CoinPixels_Config1!I:I)</f>
        <v>1.0082477845046942</v>
      </c>
      <c r="M92">
        <f t="shared" si="8"/>
        <v>11585.775291743441</v>
      </c>
      <c r="N92">
        <f t="shared" si="9"/>
        <v>11491</v>
      </c>
      <c r="O92">
        <f t="shared" si="14"/>
        <v>0</v>
      </c>
      <c r="P92">
        <f t="shared" si="11"/>
        <v>0</v>
      </c>
      <c r="Q92" s="9" cm="1">
        <f t="array" ref="Q92">IF(D92="",_xlfn.XLOOKUP(C92,ConfigSheet!$B$5:$H$5,_xlfn.XLOOKUP(E92,ConfigSheet!$A$6:$A$8,ConfigSheet!$B$6:$H$8)),_xlfn.XLOOKUP(D92,ConfigSheet!$B$5:$H$5,_xlfn.XLOOKUP(F92,ConfigSheet!$A$6:$A$8,ConfigSheet!$B$6:$H$8)))</f>
        <v>0</v>
      </c>
      <c r="R92">
        <f t="shared" si="12"/>
        <v>0</v>
      </c>
      <c r="S92" s="9">
        <f t="shared" si="10"/>
        <v>0</v>
      </c>
      <c r="W92">
        <f t="shared" si="15"/>
        <v>0</v>
      </c>
      <c r="X92">
        <f t="shared" si="13"/>
        <v>0</v>
      </c>
    </row>
    <row r="93" spans="1:24" x14ac:dyDescent="0.3">
      <c r="A93" s="1">
        <v>91</v>
      </c>
      <c r="B93">
        <v>44</v>
      </c>
      <c r="C93" t="s">
        <v>11</v>
      </c>
      <c r="D93" t="s">
        <v>11</v>
      </c>
      <c r="E93">
        <v>1</v>
      </c>
      <c r="F93">
        <v>1</v>
      </c>
      <c r="G93">
        <v>161382</v>
      </c>
      <c r="H93">
        <v>157179</v>
      </c>
      <c r="I93">
        <v>95.438593626022339</v>
      </c>
      <c r="J93" s="4">
        <f>ConfigSheet!$I$2</f>
        <v>3349.0920000000001</v>
      </c>
      <c r="K93">
        <f>_xlfn.XLOOKUP(D93,ConfigSheet!$A$1:$G$1,ConfigSheet!$A$2:$G$2)</f>
        <v>5.6936084651916001</v>
      </c>
      <c r="L93">
        <f>_xlfn.XLOOKUP(B93,CoinPixels_Config1!A:A,CoinPixels_Config1!I:I)</f>
        <v>1.0082477845046942</v>
      </c>
      <c r="M93">
        <f t="shared" si="8"/>
        <v>162713.04395893656</v>
      </c>
      <c r="N93">
        <f t="shared" si="9"/>
        <v>158475.37852066333</v>
      </c>
      <c r="O93">
        <f t="shared" si="14"/>
        <v>276.61956269988826</v>
      </c>
      <c r="P93">
        <f t="shared" si="11"/>
        <v>269.41533904404292</v>
      </c>
      <c r="Q93" s="9" cm="1">
        <f t="array" ref="Q93">IF(D93="",_xlfn.XLOOKUP(C93,ConfigSheet!$B$5:$H$5,_xlfn.XLOOKUP(E93,ConfigSheet!$A$6:$A$8,ConfigSheet!$B$6:$H$8)),_xlfn.XLOOKUP(D93,ConfigSheet!$B$5:$H$5,_xlfn.XLOOKUP(F93,ConfigSheet!$A$6:$A$8,ConfigSheet!$B$6:$H$8)))</f>
        <v>369.42666666666668</v>
      </c>
      <c r="R93">
        <f t="shared" si="12"/>
        <v>7.2042236558453396</v>
      </c>
      <c r="S93" s="9">
        <f t="shared" si="10"/>
        <v>51.900838483441589</v>
      </c>
      <c r="W93">
        <f t="shared" si="15"/>
        <v>100.01132762262375</v>
      </c>
      <c r="X93">
        <f t="shared" si="13"/>
        <v>10002.265652839786</v>
      </c>
    </row>
    <row r="94" spans="1:24" x14ac:dyDescent="0.3">
      <c r="A94" s="1">
        <v>92</v>
      </c>
      <c r="B94">
        <v>45</v>
      </c>
      <c r="C94" t="s">
        <v>8</v>
      </c>
      <c r="D94" t="s">
        <v>8</v>
      </c>
      <c r="E94">
        <v>1</v>
      </c>
      <c r="F94">
        <v>1</v>
      </c>
      <c r="G94">
        <v>13449</v>
      </c>
      <c r="H94">
        <v>11713</v>
      </c>
      <c r="I94">
        <v>85.355430841445923</v>
      </c>
      <c r="J94" s="4">
        <f>ConfigSheet!$I$2</f>
        <v>3349.0920000000001</v>
      </c>
      <c r="K94">
        <f>_xlfn.XLOOKUP(D94,ConfigSheet!$A$1:$G$1,ConfigSheet!$A$2:$G$2)</f>
        <v>0</v>
      </c>
      <c r="L94">
        <f>_xlfn.XLOOKUP(B94,CoinPixels_Config1!A:A,CoinPixels_Config1!I:I)</f>
        <v>1.1482113890548962</v>
      </c>
      <c r="M94">
        <f t="shared" si="8"/>
        <v>15442.294971399298</v>
      </c>
      <c r="N94">
        <f t="shared" si="9"/>
        <v>13448.999999999998</v>
      </c>
      <c r="O94">
        <f t="shared" si="14"/>
        <v>0</v>
      </c>
      <c r="P94">
        <f t="shared" si="11"/>
        <v>0</v>
      </c>
      <c r="Q94" s="9" cm="1">
        <f t="array" ref="Q94">IF(D94="",_xlfn.XLOOKUP(C94,ConfigSheet!$B$5:$H$5,_xlfn.XLOOKUP(E94,ConfigSheet!$A$6:$A$8,ConfigSheet!$B$6:$H$8)),_xlfn.XLOOKUP(D94,ConfigSheet!$B$5:$H$5,_xlfn.XLOOKUP(F94,ConfigSheet!$A$6:$A$8,ConfigSheet!$B$6:$H$8)))</f>
        <v>0</v>
      </c>
      <c r="R94">
        <f t="shared" si="12"/>
        <v>0</v>
      </c>
      <c r="S94" s="9">
        <f t="shared" si="10"/>
        <v>0</v>
      </c>
      <c r="W94">
        <f t="shared" si="15"/>
        <v>0</v>
      </c>
      <c r="X94">
        <f t="shared" si="13"/>
        <v>0</v>
      </c>
    </row>
    <row r="95" spans="1:24" x14ac:dyDescent="0.3">
      <c r="A95" s="1">
        <v>93</v>
      </c>
      <c r="B95">
        <v>45</v>
      </c>
      <c r="C95" t="s">
        <v>11</v>
      </c>
      <c r="D95" t="s">
        <v>11</v>
      </c>
      <c r="E95">
        <v>2</v>
      </c>
      <c r="F95">
        <v>2</v>
      </c>
      <c r="G95">
        <v>331388</v>
      </c>
      <c r="H95">
        <v>318603</v>
      </c>
      <c r="I95">
        <v>92.111325263977051</v>
      </c>
      <c r="J95" s="4">
        <f>ConfigSheet!$I$2</f>
        <v>3349.0920000000001</v>
      </c>
      <c r="K95">
        <f>_xlfn.XLOOKUP(D95,ConfigSheet!$A$1:$G$1,ConfigSheet!$A$2:$G$2)</f>
        <v>5.6936084651916001</v>
      </c>
      <c r="L95">
        <f>_xlfn.XLOOKUP(B95,CoinPixels_Config1!A:A,CoinPixels_Config1!I:I)</f>
        <v>1.1482113890548962</v>
      </c>
      <c r="M95">
        <f t="shared" si="8"/>
        <v>380503.47579612391</v>
      </c>
      <c r="N95">
        <f t="shared" si="9"/>
        <v>365823.59318705706</v>
      </c>
      <c r="O95">
        <f t="shared" si="14"/>
        <v>646.87318557616152</v>
      </c>
      <c r="P95">
        <f t="shared" si="11"/>
        <v>621.91671860212739</v>
      </c>
      <c r="Q95" s="9" cm="1">
        <f t="array" ref="Q95">IF(D95="",_xlfn.XLOOKUP(C95,ConfigSheet!$B$5:$H$5,_xlfn.XLOOKUP(E95,ConfigSheet!$A$6:$A$8,ConfigSheet!$B$6:$H$8)),_xlfn.XLOOKUP(D95,ConfigSheet!$B$5:$H$5,_xlfn.XLOOKUP(F95,ConfigSheet!$A$6:$A$8,ConfigSheet!$B$6:$H$8)))</f>
        <v>738.85333333333335</v>
      </c>
      <c r="R95">
        <f t="shared" si="12"/>
        <v>24.956466974034129</v>
      </c>
      <c r="S95" s="9">
        <f t="shared" si="10"/>
        <v>622.82524382605618</v>
      </c>
      <c r="W95">
        <f t="shared" si="15"/>
        <v>116.93661473120596</v>
      </c>
      <c r="X95">
        <f t="shared" si="13"/>
        <v>13674.171864794496</v>
      </c>
    </row>
    <row r="96" spans="1:24" x14ac:dyDescent="0.3">
      <c r="A96" s="1">
        <v>94</v>
      </c>
      <c r="B96">
        <v>46</v>
      </c>
      <c r="C96" t="s">
        <v>8</v>
      </c>
      <c r="D96" t="s">
        <v>8</v>
      </c>
      <c r="E96">
        <v>1</v>
      </c>
      <c r="F96">
        <v>1</v>
      </c>
      <c r="G96">
        <v>13443</v>
      </c>
      <c r="H96">
        <v>12699</v>
      </c>
      <c r="I96">
        <v>91.194325685501099</v>
      </c>
      <c r="J96" s="4">
        <f>ConfigSheet!$I$2</f>
        <v>3349.0920000000001</v>
      </c>
      <c r="K96">
        <f>_xlfn.XLOOKUP(D96,ConfigSheet!$A$1:$G$1,ConfigSheet!$A$2:$G$2)</f>
        <v>0</v>
      </c>
      <c r="L96">
        <f>_xlfn.XLOOKUP(B96,CoinPixels_Config1!A:A,CoinPixels_Config1!I:I)</f>
        <v>1.058587290337822</v>
      </c>
      <c r="M96">
        <f t="shared" si="8"/>
        <v>14230.588944011341</v>
      </c>
      <c r="N96">
        <f t="shared" si="9"/>
        <v>13443.000000000002</v>
      </c>
      <c r="O96">
        <f t="shared" si="14"/>
        <v>0</v>
      </c>
      <c r="P96">
        <f t="shared" si="11"/>
        <v>0</v>
      </c>
      <c r="Q96" s="9" cm="1">
        <f t="array" ref="Q96">IF(D96="",_xlfn.XLOOKUP(C96,ConfigSheet!$B$5:$H$5,_xlfn.XLOOKUP(E96,ConfigSheet!$A$6:$A$8,ConfigSheet!$B$6:$H$8)),_xlfn.XLOOKUP(D96,ConfigSheet!$B$5:$H$5,_xlfn.XLOOKUP(F96,ConfigSheet!$A$6:$A$8,ConfigSheet!$B$6:$H$8)))</f>
        <v>0</v>
      </c>
      <c r="R96">
        <f t="shared" si="12"/>
        <v>0</v>
      </c>
      <c r="S96" s="9">
        <f t="shared" si="10"/>
        <v>0</v>
      </c>
      <c r="W96">
        <f t="shared" si="15"/>
        <v>0</v>
      </c>
      <c r="X96">
        <f t="shared" si="13"/>
        <v>0</v>
      </c>
    </row>
    <row r="97" spans="1:24" x14ac:dyDescent="0.3">
      <c r="A97" s="1">
        <v>95</v>
      </c>
      <c r="B97">
        <v>46</v>
      </c>
      <c r="C97" t="s">
        <v>11</v>
      </c>
      <c r="D97" t="s">
        <v>11</v>
      </c>
      <c r="E97">
        <v>2</v>
      </c>
      <c r="F97">
        <v>2</v>
      </c>
      <c r="G97">
        <v>355559</v>
      </c>
      <c r="H97">
        <v>340940</v>
      </c>
      <c r="I97">
        <v>94.235801696777344</v>
      </c>
      <c r="J97" s="4">
        <f>ConfigSheet!$I$2</f>
        <v>3349.0920000000001</v>
      </c>
      <c r="K97">
        <f>_xlfn.XLOOKUP(D97,ConfigSheet!$A$1:$G$1,ConfigSheet!$A$2:$G$2)</f>
        <v>5.6936084651916001</v>
      </c>
      <c r="L97">
        <f>_xlfn.XLOOKUP(B97,CoinPixels_Config1!A:A,CoinPixels_Config1!I:I)</f>
        <v>1.058587290337822</v>
      </c>
      <c r="M97">
        <f t="shared" si="8"/>
        <v>376390.23836522561</v>
      </c>
      <c r="N97">
        <f t="shared" si="9"/>
        <v>360914.75076777703</v>
      </c>
      <c r="O97">
        <f t="shared" si="14"/>
        <v>639.88049518249511</v>
      </c>
      <c r="P97">
        <f t="shared" si="11"/>
        <v>613.57146360384604</v>
      </c>
      <c r="Q97" s="9" cm="1">
        <f t="array" ref="Q97">IF(D97="",_xlfn.XLOOKUP(C97,ConfigSheet!$B$5:$H$5,_xlfn.XLOOKUP(E97,ConfigSheet!$A$6:$A$8,ConfigSheet!$B$6:$H$8)),_xlfn.XLOOKUP(D97,ConfigSheet!$B$5:$H$5,_xlfn.XLOOKUP(F97,ConfigSheet!$A$6:$A$8,ConfigSheet!$B$6:$H$8)))</f>
        <v>738.85333333333335</v>
      </c>
      <c r="R97">
        <f t="shared" si="12"/>
        <v>26.309031578649069</v>
      </c>
      <c r="S97" s="9">
        <f t="shared" si="10"/>
        <v>692.16514260635392</v>
      </c>
      <c r="W97">
        <f t="shared" si="15"/>
        <v>125.28186972948731</v>
      </c>
      <c r="X97">
        <f t="shared" si="13"/>
        <v>15695.546882916229</v>
      </c>
    </row>
    <row r="98" spans="1:24" x14ac:dyDescent="0.3">
      <c r="A98" s="1">
        <v>96</v>
      </c>
      <c r="B98">
        <v>47</v>
      </c>
      <c r="C98" t="s">
        <v>8</v>
      </c>
      <c r="D98" t="s">
        <v>8</v>
      </c>
      <c r="E98">
        <v>1</v>
      </c>
      <c r="F98">
        <v>1</v>
      </c>
      <c r="G98">
        <v>17235</v>
      </c>
      <c r="H98">
        <v>14927</v>
      </c>
      <c r="I98">
        <v>82.863312959671021</v>
      </c>
      <c r="J98" s="4">
        <f>ConfigSheet!$I$2</f>
        <v>3349.0920000000001</v>
      </c>
      <c r="K98">
        <f>_xlfn.XLOOKUP(D98,ConfigSheet!$A$1:$G$1,ConfigSheet!$A$2:$G$2)</f>
        <v>0</v>
      </c>
      <c r="L98">
        <f>_xlfn.XLOOKUP(B98,CoinPixels_Config1!A:A,CoinPixels_Config1!I:I)</f>
        <v>1.15461914651303</v>
      </c>
      <c r="M98">
        <f t="shared" si="8"/>
        <v>19899.860990152072</v>
      </c>
      <c r="N98">
        <f t="shared" si="9"/>
        <v>17235</v>
      </c>
      <c r="O98">
        <f t="shared" si="14"/>
        <v>0</v>
      </c>
      <c r="P98">
        <f t="shared" si="11"/>
        <v>0</v>
      </c>
      <c r="Q98" s="9" cm="1">
        <f t="array" ref="Q98">IF(D98="",_xlfn.XLOOKUP(C98,ConfigSheet!$B$5:$H$5,_xlfn.XLOOKUP(E98,ConfigSheet!$A$6:$A$8,ConfigSheet!$B$6:$H$8)),_xlfn.XLOOKUP(D98,ConfigSheet!$B$5:$H$5,_xlfn.XLOOKUP(F98,ConfigSheet!$A$6:$A$8,ConfigSheet!$B$6:$H$8)))</f>
        <v>0</v>
      </c>
      <c r="R98">
        <f t="shared" si="12"/>
        <v>0</v>
      </c>
      <c r="S98" s="9">
        <f t="shared" si="10"/>
        <v>0</v>
      </c>
      <c r="W98">
        <f t="shared" si="15"/>
        <v>0</v>
      </c>
      <c r="X98">
        <f t="shared" si="13"/>
        <v>0</v>
      </c>
    </row>
    <row r="99" spans="1:24" x14ac:dyDescent="0.3">
      <c r="A99" s="1">
        <v>97</v>
      </c>
      <c r="B99">
        <v>47</v>
      </c>
      <c r="C99" t="s">
        <v>12</v>
      </c>
      <c r="D99" t="s">
        <v>12</v>
      </c>
      <c r="E99">
        <v>1</v>
      </c>
      <c r="F99">
        <v>1</v>
      </c>
      <c r="G99">
        <v>188232</v>
      </c>
      <c r="H99">
        <v>180409</v>
      </c>
      <c r="I99">
        <v>91.917556524276733</v>
      </c>
      <c r="J99" s="4">
        <f>ConfigSheet!$I$2</f>
        <v>3349.0920000000001</v>
      </c>
      <c r="K99">
        <f>_xlfn.XLOOKUP(D99,ConfigSheet!$A$1:$G$1,ConfigSheet!$A$2:$G$2)</f>
        <v>4.4826302470744004</v>
      </c>
      <c r="L99">
        <f>_xlfn.XLOOKUP(B99,CoinPixels_Config1!A:A,CoinPixels_Config1!I:I)</f>
        <v>1.15461914651303</v>
      </c>
      <c r="M99">
        <f t="shared" si="8"/>
        <v>217336.27118644066</v>
      </c>
      <c r="N99">
        <f t="shared" si="9"/>
        <v>208303.68560326923</v>
      </c>
      <c r="O99">
        <f t="shared" si="14"/>
        <v>290.89620201735374</v>
      </c>
      <c r="P99">
        <f t="shared" si="11"/>
        <v>278.80643519565632</v>
      </c>
      <c r="Q99" s="9" cm="1">
        <f t="array" ref="Q99">IF(D99="",_xlfn.XLOOKUP(C99,ConfigSheet!$B$5:$H$5,_xlfn.XLOOKUP(E99,ConfigSheet!$A$6:$A$8,ConfigSheet!$B$6:$H$8)),_xlfn.XLOOKUP(D99,ConfigSheet!$B$5:$H$5,_xlfn.XLOOKUP(F99,ConfigSheet!$A$6:$A$8,ConfigSheet!$B$6:$H$8)))</f>
        <v>236.29999999999998</v>
      </c>
      <c r="R99">
        <f t="shared" si="12"/>
        <v>12.089766821697424</v>
      </c>
      <c r="S99" s="9">
        <f t="shared" si="10"/>
        <v>146.16246180301584</v>
      </c>
      <c r="W99">
        <f t="shared" si="15"/>
        <v>-42.506435195656337</v>
      </c>
      <c r="X99">
        <f t="shared" si="13"/>
        <v>1806.7970330425319</v>
      </c>
    </row>
    <row r="100" spans="1:24" x14ac:dyDescent="0.3">
      <c r="A100" s="1">
        <v>98</v>
      </c>
      <c r="B100">
        <v>48</v>
      </c>
      <c r="C100" t="s">
        <v>8</v>
      </c>
      <c r="D100" t="s">
        <v>8</v>
      </c>
      <c r="E100">
        <v>1</v>
      </c>
      <c r="F100">
        <v>1</v>
      </c>
      <c r="G100">
        <v>16700</v>
      </c>
      <c r="H100">
        <v>15584</v>
      </c>
      <c r="I100">
        <v>92.143791913986206</v>
      </c>
      <c r="J100" s="4">
        <f>ConfigSheet!$I$2</f>
        <v>3349.0920000000001</v>
      </c>
      <c r="K100">
        <f>_xlfn.XLOOKUP(D100,ConfigSheet!$A$1:$G$1,ConfigSheet!$A$2:$G$2)</f>
        <v>0</v>
      </c>
      <c r="L100">
        <f>_xlfn.XLOOKUP(B100,CoinPixels_Config1!A:A,CoinPixels_Config1!I:I)</f>
        <v>1.071611909650924</v>
      </c>
      <c r="M100">
        <f t="shared" si="8"/>
        <v>17895.91889117043</v>
      </c>
      <c r="N100">
        <f t="shared" si="9"/>
        <v>16700</v>
      </c>
      <c r="O100">
        <f t="shared" si="14"/>
        <v>0</v>
      </c>
      <c r="P100">
        <f t="shared" si="11"/>
        <v>0</v>
      </c>
      <c r="Q100" s="9" cm="1">
        <f t="array" ref="Q100">IF(D100="",_xlfn.XLOOKUP(C100,ConfigSheet!$B$5:$H$5,_xlfn.XLOOKUP(E100,ConfigSheet!$A$6:$A$8,ConfigSheet!$B$6:$H$8)),_xlfn.XLOOKUP(D100,ConfigSheet!$B$5:$H$5,_xlfn.XLOOKUP(F100,ConfigSheet!$A$6:$A$8,ConfigSheet!$B$6:$H$8)))</f>
        <v>0</v>
      </c>
      <c r="R100">
        <f t="shared" si="12"/>
        <v>0</v>
      </c>
      <c r="S100" s="9">
        <f t="shared" si="10"/>
        <v>0</v>
      </c>
      <c r="W100">
        <f t="shared" si="15"/>
        <v>0</v>
      </c>
      <c r="X100">
        <f t="shared" si="13"/>
        <v>0</v>
      </c>
    </row>
    <row r="101" spans="1:24" x14ac:dyDescent="0.3">
      <c r="A101" s="1">
        <v>99</v>
      </c>
      <c r="B101">
        <v>48</v>
      </c>
      <c r="C101" t="s">
        <v>12</v>
      </c>
      <c r="D101" t="s">
        <v>12</v>
      </c>
      <c r="E101">
        <v>2</v>
      </c>
      <c r="F101">
        <v>2</v>
      </c>
      <c r="G101">
        <v>386837</v>
      </c>
      <c r="H101">
        <v>350246</v>
      </c>
      <c r="I101">
        <v>89.666402339935303</v>
      </c>
      <c r="J101" s="4">
        <f>ConfigSheet!$I$2</f>
        <v>3349.0920000000001</v>
      </c>
      <c r="K101">
        <f>_xlfn.XLOOKUP(D101,ConfigSheet!$A$1:$G$1,ConfigSheet!$A$2:$G$2)</f>
        <v>4.4826302470744004</v>
      </c>
      <c r="L101">
        <f>_xlfn.XLOOKUP(B101,CoinPixels_Config1!A:A,CoinPixels_Config1!I:I)</f>
        <v>1.071611909650924</v>
      </c>
      <c r="M101">
        <f t="shared" si="8"/>
        <v>414539.13629363448</v>
      </c>
      <c r="N101">
        <f t="shared" si="9"/>
        <v>375327.78490759752</v>
      </c>
      <c r="O101">
        <f t="shared" si="14"/>
        <v>554.84461786834856</v>
      </c>
      <c r="P101">
        <f t="shared" si="11"/>
        <v>502.36173900096838</v>
      </c>
      <c r="Q101" s="9" cm="1">
        <f t="array" ref="Q101">IF(D101="",_xlfn.XLOOKUP(C101,ConfigSheet!$B$5:$H$5,_xlfn.XLOOKUP(E101,ConfigSheet!$A$6:$A$8,ConfigSheet!$B$6:$H$8)),_xlfn.XLOOKUP(D101,ConfigSheet!$B$5:$H$5,_xlfn.XLOOKUP(F101,ConfigSheet!$A$6:$A$8,ConfigSheet!$B$6:$H$8)))</f>
        <v>472.59999999999997</v>
      </c>
      <c r="R101">
        <f t="shared" si="12"/>
        <v>52.48287886738018</v>
      </c>
      <c r="S101" s="9">
        <f t="shared" si="10"/>
        <v>2754.4525742081009</v>
      </c>
      <c r="W101">
        <f t="shared" si="15"/>
        <v>-29.761739000968419</v>
      </c>
      <c r="X101">
        <f t="shared" si="13"/>
        <v>885.76110836176463</v>
      </c>
    </row>
    <row r="102" spans="1:24" x14ac:dyDescent="0.3">
      <c r="A102" s="1">
        <v>100</v>
      </c>
      <c r="B102">
        <v>49</v>
      </c>
      <c r="C102" t="s">
        <v>8</v>
      </c>
      <c r="D102" t="s">
        <v>8</v>
      </c>
      <c r="E102">
        <v>1</v>
      </c>
      <c r="F102">
        <v>1</v>
      </c>
      <c r="G102">
        <v>13816</v>
      </c>
      <c r="H102">
        <v>13077</v>
      </c>
      <c r="I102">
        <v>87.264120578765869</v>
      </c>
      <c r="J102" s="4">
        <f>ConfigSheet!$I$2</f>
        <v>3349.0920000000001</v>
      </c>
      <c r="K102">
        <f>_xlfn.XLOOKUP(D102,ConfigSheet!$A$1:$G$1,ConfigSheet!$A$2:$G$2)</f>
        <v>0</v>
      </c>
      <c r="L102">
        <f>_xlfn.XLOOKUP(B102,CoinPixels_Config1!A:A,CoinPixels_Config1!I:I)</f>
        <v>1.0565114322856923</v>
      </c>
      <c r="M102">
        <f t="shared" si="8"/>
        <v>14596.761948459125</v>
      </c>
      <c r="N102">
        <f t="shared" si="9"/>
        <v>13815.999999999998</v>
      </c>
      <c r="O102">
        <f t="shared" si="14"/>
        <v>0</v>
      </c>
      <c r="P102">
        <f t="shared" si="11"/>
        <v>0</v>
      </c>
      <c r="Q102" s="9" cm="1">
        <f t="array" ref="Q102">IF(D102="",_xlfn.XLOOKUP(C102,ConfigSheet!$B$5:$H$5,_xlfn.XLOOKUP(E102,ConfigSheet!$A$6:$A$8,ConfigSheet!$B$6:$H$8)),_xlfn.XLOOKUP(D102,ConfigSheet!$B$5:$H$5,_xlfn.XLOOKUP(F102,ConfigSheet!$A$6:$A$8,ConfigSheet!$B$6:$H$8)))</f>
        <v>0</v>
      </c>
      <c r="R102">
        <f t="shared" si="12"/>
        <v>0</v>
      </c>
      <c r="S102" s="9">
        <f t="shared" si="10"/>
        <v>0</v>
      </c>
      <c r="W102">
        <f t="shared" si="15"/>
        <v>0</v>
      </c>
      <c r="X102">
        <f t="shared" si="13"/>
        <v>0</v>
      </c>
    </row>
    <row r="103" spans="1:24" x14ac:dyDescent="0.3">
      <c r="A103" s="1">
        <v>101</v>
      </c>
      <c r="B103">
        <v>49</v>
      </c>
      <c r="C103" t="s">
        <v>13</v>
      </c>
      <c r="D103" t="s">
        <v>13</v>
      </c>
      <c r="E103">
        <v>2</v>
      </c>
      <c r="F103">
        <v>2</v>
      </c>
      <c r="G103">
        <v>240435</v>
      </c>
      <c r="H103">
        <v>218354</v>
      </c>
      <c r="I103">
        <v>79.51529324054718</v>
      </c>
      <c r="J103" s="4">
        <f>ConfigSheet!$I$2</f>
        <v>3349.0920000000001</v>
      </c>
      <c r="K103">
        <f>_xlfn.XLOOKUP(D103,ConfigSheet!$A$1:$G$1,ConfigSheet!$A$2:$G$2)</f>
        <v>6.6983512218829002</v>
      </c>
      <c r="L103">
        <f>_xlfn.XLOOKUP(B103,CoinPixels_Config1!A:A,CoinPixels_Config1!I:I)</f>
        <v>1.0565114322856923</v>
      </c>
      <c r="M103">
        <f t="shared" si="8"/>
        <v>254022.32622161045</v>
      </c>
      <c r="N103">
        <f t="shared" si="9"/>
        <v>230693.49728531006</v>
      </c>
      <c r="O103">
        <f t="shared" si="14"/>
        <v>508.05733590837787</v>
      </c>
      <c r="P103">
        <f t="shared" si="11"/>
        <v>461.39851321537179</v>
      </c>
      <c r="Q103" s="9" cm="1">
        <f t="array" ref="Q103">IF(D103="",_xlfn.XLOOKUP(C103,ConfigSheet!$B$5:$H$5,_xlfn.XLOOKUP(E103,ConfigSheet!$A$6:$A$8,ConfigSheet!$B$6:$H$8)),_xlfn.XLOOKUP(D103,ConfigSheet!$B$5:$H$5,_xlfn.XLOOKUP(F103,ConfigSheet!$A$6:$A$8,ConfigSheet!$B$6:$H$8)))</f>
        <v>415.91</v>
      </c>
      <c r="R103">
        <f t="shared" si="12"/>
        <v>46.658822693006073</v>
      </c>
      <c r="S103" s="9">
        <f t="shared" si="10"/>
        <v>2177.0457350973784</v>
      </c>
      <c r="W103">
        <f t="shared" si="15"/>
        <v>-45.488513215371768</v>
      </c>
      <c r="X103">
        <f t="shared" si="13"/>
        <v>2069.2048345450521</v>
      </c>
    </row>
    <row r="104" spans="1:24" x14ac:dyDescent="0.3">
      <c r="A104" s="1">
        <v>102</v>
      </c>
      <c r="B104">
        <v>50</v>
      </c>
      <c r="C104" t="s">
        <v>8</v>
      </c>
      <c r="D104" t="s">
        <v>8</v>
      </c>
      <c r="E104">
        <v>1</v>
      </c>
      <c r="F104">
        <v>1</v>
      </c>
      <c r="G104">
        <v>14944</v>
      </c>
      <c r="H104">
        <v>13969</v>
      </c>
      <c r="I104">
        <v>92.227911949157715</v>
      </c>
      <c r="J104" s="4">
        <f>ConfigSheet!$I$2</f>
        <v>3349.0920000000001</v>
      </c>
      <c r="K104">
        <f>_xlfn.XLOOKUP(D104,ConfigSheet!$A$1:$G$1,ConfigSheet!$A$2:$G$2)</f>
        <v>0</v>
      </c>
      <c r="L104">
        <f>_xlfn.XLOOKUP(B104,CoinPixels_Config1!A:A,CoinPixels_Config1!I:I)</f>
        <v>1.0697974085474979</v>
      </c>
      <c r="M104">
        <f t="shared" si="8"/>
        <v>15987.05247333381</v>
      </c>
      <c r="N104">
        <f t="shared" si="9"/>
        <v>14943.999999999998</v>
      </c>
      <c r="O104">
        <f t="shared" si="14"/>
        <v>0</v>
      </c>
      <c r="P104">
        <f t="shared" si="11"/>
        <v>0</v>
      </c>
      <c r="Q104" s="9" cm="1">
        <f t="array" ref="Q104">IF(D104="",_xlfn.XLOOKUP(C104,ConfigSheet!$B$5:$H$5,_xlfn.XLOOKUP(E104,ConfigSheet!$A$6:$A$8,ConfigSheet!$B$6:$H$8)),_xlfn.XLOOKUP(D104,ConfigSheet!$B$5:$H$5,_xlfn.XLOOKUP(F104,ConfigSheet!$A$6:$A$8,ConfigSheet!$B$6:$H$8)))</f>
        <v>0</v>
      </c>
      <c r="R104">
        <f t="shared" si="12"/>
        <v>0</v>
      </c>
      <c r="S104" s="9">
        <f t="shared" si="10"/>
        <v>0</v>
      </c>
      <c r="W104">
        <f t="shared" si="15"/>
        <v>0</v>
      </c>
      <c r="X104">
        <f t="shared" si="13"/>
        <v>0</v>
      </c>
    </row>
    <row r="105" spans="1:24" x14ac:dyDescent="0.3">
      <c r="A105" s="1">
        <v>103</v>
      </c>
      <c r="B105">
        <v>50</v>
      </c>
      <c r="C105" t="s">
        <v>12</v>
      </c>
      <c r="D105" t="s">
        <v>12</v>
      </c>
      <c r="E105">
        <v>2</v>
      </c>
      <c r="F105">
        <v>2</v>
      </c>
      <c r="G105">
        <v>379470</v>
      </c>
      <c r="H105">
        <v>339109</v>
      </c>
      <c r="I105">
        <v>88.094764947891235</v>
      </c>
      <c r="J105" s="4">
        <f>ConfigSheet!$I$2</f>
        <v>3349.0920000000001</v>
      </c>
      <c r="K105">
        <f>_xlfn.XLOOKUP(D105,ConfigSheet!$A$1:$G$1,ConfigSheet!$A$2:$G$2)</f>
        <v>4.4826302470744004</v>
      </c>
      <c r="L105">
        <f>_xlfn.XLOOKUP(B105,CoinPixels_Config1!A:A,CoinPixels_Config1!I:I)</f>
        <v>1.0697974085474979</v>
      </c>
      <c r="M105">
        <f t="shared" si="8"/>
        <v>405956.02262151905</v>
      </c>
      <c r="N105">
        <f t="shared" si="9"/>
        <v>362777.92941513349</v>
      </c>
      <c r="O105">
        <f t="shared" si="14"/>
        <v>543.35645183388237</v>
      </c>
      <c r="P105">
        <f t="shared" si="11"/>
        <v>485.56424229830031</v>
      </c>
      <c r="Q105" s="9" cm="1">
        <f t="array" ref="Q105">IF(D105="",_xlfn.XLOOKUP(C105,ConfigSheet!$B$5:$H$5,_xlfn.XLOOKUP(E105,ConfigSheet!$A$6:$A$8,ConfigSheet!$B$6:$H$8)),_xlfn.XLOOKUP(D105,ConfigSheet!$B$5:$H$5,_xlfn.XLOOKUP(F105,ConfigSheet!$A$6:$A$8,ConfigSheet!$B$6:$H$8)))</f>
        <v>472.59999999999997</v>
      </c>
      <c r="R105">
        <f t="shared" si="12"/>
        <v>57.79220953558206</v>
      </c>
      <c r="S105" s="9">
        <f t="shared" si="10"/>
        <v>3339.9394830046222</v>
      </c>
      <c r="W105">
        <f t="shared" si="15"/>
        <v>-12.964242298300348</v>
      </c>
      <c r="X105">
        <f t="shared" si="13"/>
        <v>168.07157836903991</v>
      </c>
    </row>
    <row r="106" spans="1:24" x14ac:dyDescent="0.3">
      <c r="A106" s="1">
        <v>104</v>
      </c>
      <c r="B106">
        <v>50</v>
      </c>
      <c r="C106" t="s">
        <v>13</v>
      </c>
      <c r="D106" t="s">
        <v>13</v>
      </c>
      <c r="E106">
        <v>2</v>
      </c>
      <c r="F106">
        <v>1</v>
      </c>
      <c r="G106">
        <v>257905</v>
      </c>
      <c r="H106">
        <v>188028</v>
      </c>
      <c r="I106">
        <v>43.534436821937561</v>
      </c>
      <c r="J106" s="4">
        <f>ConfigSheet!$I$2</f>
        <v>3349.0920000000001</v>
      </c>
      <c r="K106">
        <f>_xlfn.XLOOKUP(D106,ConfigSheet!$A$1:$G$1,ConfigSheet!$A$2:$G$2)</f>
        <v>6.6983512218829002</v>
      </c>
      <c r="L106">
        <f>_xlfn.XLOOKUP(B106,CoinPixels_Config1!A:A,CoinPixels_Config1!I:I)</f>
        <v>1.0697974085474979</v>
      </c>
      <c r="M106">
        <f t="shared" si="8"/>
        <v>275906.10065144248</v>
      </c>
      <c r="N106">
        <f t="shared" si="9"/>
        <v>201151.86713436895</v>
      </c>
      <c r="O106">
        <f t="shared" si="14"/>
        <v>551.82597743613371</v>
      </c>
      <c r="P106">
        <f t="shared" si="11"/>
        <v>402.31377788473026</v>
      </c>
      <c r="Q106" s="9" cm="1">
        <f t="array" ref="Q106">IF(D106="",_xlfn.XLOOKUP(C106,ConfigSheet!$B$5:$H$5,_xlfn.XLOOKUP(E106,ConfigSheet!$A$6:$A$8,ConfigSheet!$B$6:$H$8)),_xlfn.XLOOKUP(D106,ConfigSheet!$B$5:$H$5,_xlfn.XLOOKUP(F106,ConfigSheet!$A$6:$A$8,ConfigSheet!$B$6:$H$8)))</f>
        <v>207.95500000000001</v>
      </c>
      <c r="R106">
        <f t="shared" si="12"/>
        <v>149.51219955140346</v>
      </c>
      <c r="S106" s="9">
        <f t="shared" si="10"/>
        <v>22353.897814698688</v>
      </c>
      <c r="W106">
        <f t="shared" si="15"/>
        <v>-194.35877788473024</v>
      </c>
      <c r="X106">
        <f t="shared" si="13"/>
        <v>37775.334540845906</v>
      </c>
    </row>
    <row r="107" spans="1:24" x14ac:dyDescent="0.3">
      <c r="A107" s="1">
        <v>105</v>
      </c>
      <c r="B107">
        <v>51</v>
      </c>
      <c r="C107" t="s">
        <v>8</v>
      </c>
      <c r="D107" t="s">
        <v>8</v>
      </c>
      <c r="E107">
        <v>1</v>
      </c>
      <c r="F107">
        <v>1</v>
      </c>
      <c r="G107">
        <v>18660</v>
      </c>
      <c r="H107">
        <v>17183</v>
      </c>
      <c r="I107">
        <v>91.796875</v>
      </c>
      <c r="J107" s="4">
        <f>ConfigSheet!$I$2</f>
        <v>3349.0920000000001</v>
      </c>
      <c r="K107">
        <f>_xlfn.XLOOKUP(D107,ConfigSheet!$A$1:$G$1,ConfigSheet!$A$2:$G$2)</f>
        <v>0</v>
      </c>
      <c r="L107">
        <f>_xlfn.XLOOKUP(B107,CoinPixels_Config1!A:A,CoinPixels_Config1!I:I)</f>
        <v>1.085957050573241</v>
      </c>
      <c r="M107">
        <f t="shared" si="8"/>
        <v>20263.958563696677</v>
      </c>
      <c r="N107">
        <f t="shared" si="9"/>
        <v>18660</v>
      </c>
      <c r="O107">
        <f t="shared" si="14"/>
        <v>0</v>
      </c>
      <c r="P107">
        <f t="shared" si="11"/>
        <v>0</v>
      </c>
      <c r="Q107" s="9" cm="1">
        <f t="array" ref="Q107">IF(D107="",_xlfn.XLOOKUP(C107,ConfigSheet!$B$5:$H$5,_xlfn.XLOOKUP(E107,ConfigSheet!$A$6:$A$8,ConfigSheet!$B$6:$H$8)),_xlfn.XLOOKUP(D107,ConfigSheet!$B$5:$H$5,_xlfn.XLOOKUP(F107,ConfigSheet!$A$6:$A$8,ConfigSheet!$B$6:$H$8)))</f>
        <v>0</v>
      </c>
      <c r="R107">
        <f t="shared" si="12"/>
        <v>0</v>
      </c>
      <c r="S107" s="9">
        <f t="shared" si="10"/>
        <v>0</v>
      </c>
      <c r="W107">
        <f t="shared" si="15"/>
        <v>0</v>
      </c>
      <c r="X107">
        <f t="shared" si="13"/>
        <v>0</v>
      </c>
    </row>
    <row r="108" spans="1:24" x14ac:dyDescent="0.3">
      <c r="A108" s="1">
        <v>106</v>
      </c>
      <c r="B108">
        <v>51</v>
      </c>
      <c r="C108" t="s">
        <v>10</v>
      </c>
      <c r="D108" t="s">
        <v>10</v>
      </c>
      <c r="E108">
        <v>3</v>
      </c>
      <c r="F108">
        <v>2</v>
      </c>
      <c r="G108">
        <v>275798</v>
      </c>
      <c r="H108">
        <v>213151</v>
      </c>
      <c r="I108">
        <v>90.465155243873596</v>
      </c>
      <c r="J108" s="4">
        <f>ConfigSheet!$I$2</f>
        <v>3349.0920000000001</v>
      </c>
      <c r="K108">
        <f>_xlfn.XLOOKUP(D108,ConfigSheet!$A$1:$G$1,ConfigSheet!$A$2:$G$2)</f>
        <v>3.5680999999999998</v>
      </c>
      <c r="L108">
        <f>_xlfn.XLOOKUP(B108,CoinPixels_Config1!A:A,CoinPixels_Config1!I:I)</f>
        <v>1.085957050573241</v>
      </c>
      <c r="M108">
        <f t="shared" si="8"/>
        <v>299504.78263399872</v>
      </c>
      <c r="N108">
        <f t="shared" si="9"/>
        <v>231472.83128673688</v>
      </c>
      <c r="O108">
        <f t="shared" si="14"/>
        <v>319.09037282832804</v>
      </c>
      <c r="P108">
        <f t="shared" si="11"/>
        <v>246.60959129047686</v>
      </c>
      <c r="Q108" s="9" cm="1">
        <f t="array" ref="Q108">IF(D108="",_xlfn.XLOOKUP(C108,ConfigSheet!$B$5:$H$5,_xlfn.XLOOKUP(E108,ConfigSheet!$A$6:$A$8,ConfigSheet!$B$6:$H$8)),_xlfn.XLOOKUP(D108,ConfigSheet!$B$5:$H$5,_xlfn.XLOOKUP(F108,ConfigSheet!$A$6:$A$8,ConfigSheet!$B$6:$H$8)))</f>
        <v>193.28</v>
      </c>
      <c r="R108">
        <f t="shared" si="12"/>
        <v>72.480781537851186</v>
      </c>
      <c r="S108" s="9">
        <f t="shared" si="10"/>
        <v>5253.4636923377093</v>
      </c>
      <c r="W108">
        <f t="shared" si="15"/>
        <v>-53.329591290476856</v>
      </c>
      <c r="X108">
        <f t="shared" si="13"/>
        <v>2844.0453072093051</v>
      </c>
    </row>
    <row r="109" spans="1:24" x14ac:dyDescent="0.3">
      <c r="A109" s="1">
        <v>107</v>
      </c>
      <c r="B109">
        <v>52</v>
      </c>
      <c r="C109" t="s">
        <v>8</v>
      </c>
      <c r="D109" t="s">
        <v>8</v>
      </c>
      <c r="E109">
        <v>1</v>
      </c>
      <c r="F109">
        <v>1</v>
      </c>
      <c r="G109">
        <v>14708</v>
      </c>
      <c r="H109">
        <v>14622</v>
      </c>
      <c r="I109">
        <v>92.013090848922729</v>
      </c>
      <c r="J109" s="4">
        <f>ConfigSheet!$I$2</f>
        <v>3349.0920000000001</v>
      </c>
      <c r="K109">
        <f>_xlfn.XLOOKUP(D109,ConfigSheet!$A$1:$G$1,ConfigSheet!$A$2:$G$2)</f>
        <v>0</v>
      </c>
      <c r="L109">
        <f>_xlfn.XLOOKUP(B109,CoinPixels_Config1!A:A,CoinPixels_Config1!I:I)</f>
        <v>1.0058815483517987</v>
      </c>
      <c r="M109">
        <f t="shared" si="8"/>
        <v>14794.505813158255</v>
      </c>
      <c r="N109">
        <f t="shared" si="9"/>
        <v>14708</v>
      </c>
      <c r="O109">
        <f t="shared" si="14"/>
        <v>0</v>
      </c>
      <c r="P109">
        <f t="shared" si="11"/>
        <v>0</v>
      </c>
      <c r="Q109" s="9" cm="1">
        <f t="array" ref="Q109">IF(D109="",_xlfn.XLOOKUP(C109,ConfigSheet!$B$5:$H$5,_xlfn.XLOOKUP(E109,ConfigSheet!$A$6:$A$8,ConfigSheet!$B$6:$H$8)),_xlfn.XLOOKUP(D109,ConfigSheet!$B$5:$H$5,_xlfn.XLOOKUP(F109,ConfigSheet!$A$6:$A$8,ConfigSheet!$B$6:$H$8)))</f>
        <v>0</v>
      </c>
      <c r="R109">
        <f t="shared" si="12"/>
        <v>0</v>
      </c>
      <c r="S109" s="9">
        <f t="shared" si="10"/>
        <v>0</v>
      </c>
      <c r="W109">
        <f t="shared" si="15"/>
        <v>0</v>
      </c>
      <c r="X109">
        <f t="shared" si="13"/>
        <v>0</v>
      </c>
    </row>
    <row r="110" spans="1:24" x14ac:dyDescent="0.3">
      <c r="A110" s="1">
        <v>108</v>
      </c>
      <c r="B110">
        <v>53</v>
      </c>
      <c r="C110" t="s">
        <v>8</v>
      </c>
      <c r="D110" t="s">
        <v>8</v>
      </c>
      <c r="E110">
        <v>1</v>
      </c>
      <c r="F110">
        <v>1</v>
      </c>
      <c r="G110">
        <v>14730</v>
      </c>
      <c r="H110">
        <v>11530</v>
      </c>
      <c r="I110">
        <v>78.27562689781189</v>
      </c>
      <c r="J110" s="4">
        <f>ConfigSheet!$I$2</f>
        <v>3349.0920000000001</v>
      </c>
      <c r="K110">
        <f>_xlfn.XLOOKUP(D110,ConfigSheet!$A$1:$G$1,ConfigSheet!$A$2:$G$2)</f>
        <v>0</v>
      </c>
      <c r="L110">
        <f>_xlfn.XLOOKUP(B110,CoinPixels_Config1!A:A,CoinPixels_Config1!I:I)</f>
        <v>1.2775368603642672</v>
      </c>
      <c r="M110">
        <f t="shared" si="8"/>
        <v>18818.117953165656</v>
      </c>
      <c r="N110">
        <f t="shared" si="9"/>
        <v>14730</v>
      </c>
      <c r="O110">
        <f t="shared" si="14"/>
        <v>0</v>
      </c>
      <c r="P110">
        <f t="shared" si="11"/>
        <v>0</v>
      </c>
      <c r="Q110" s="9" cm="1">
        <f t="array" ref="Q110">IF(D110="",_xlfn.XLOOKUP(C110,ConfigSheet!$B$5:$H$5,_xlfn.XLOOKUP(E110,ConfigSheet!$A$6:$A$8,ConfigSheet!$B$6:$H$8)),_xlfn.XLOOKUP(D110,ConfigSheet!$B$5:$H$5,_xlfn.XLOOKUP(F110,ConfigSheet!$A$6:$A$8,ConfigSheet!$B$6:$H$8)))</f>
        <v>0</v>
      </c>
      <c r="R110">
        <f t="shared" si="12"/>
        <v>0</v>
      </c>
      <c r="S110" s="9">
        <f t="shared" si="10"/>
        <v>0</v>
      </c>
      <c r="W110">
        <f t="shared" si="15"/>
        <v>0</v>
      </c>
      <c r="X110">
        <f t="shared" si="13"/>
        <v>0</v>
      </c>
    </row>
    <row r="111" spans="1:24" x14ac:dyDescent="0.3">
      <c r="A111" s="1">
        <v>109</v>
      </c>
      <c r="B111">
        <v>53</v>
      </c>
      <c r="C111" t="s">
        <v>12</v>
      </c>
      <c r="D111" t="s">
        <v>12</v>
      </c>
      <c r="E111">
        <v>1</v>
      </c>
      <c r="F111">
        <v>1</v>
      </c>
      <c r="G111">
        <v>168069</v>
      </c>
      <c r="H111">
        <v>157389</v>
      </c>
      <c r="I111">
        <v>91.154652833938599</v>
      </c>
      <c r="J111" s="4">
        <f>ConfigSheet!$I$2</f>
        <v>3349.0920000000001</v>
      </c>
      <c r="K111">
        <f>_xlfn.XLOOKUP(D111,ConfigSheet!$A$1:$G$1,ConfigSheet!$A$2:$G$2)</f>
        <v>4.4826302470744004</v>
      </c>
      <c r="L111">
        <f>_xlfn.XLOOKUP(B111,CoinPixels_Config1!A:A,CoinPixels_Config1!I:I)</f>
        <v>1.2775368603642672</v>
      </c>
      <c r="M111">
        <f t="shared" si="8"/>
        <v>214714.34258456202</v>
      </c>
      <c r="N111">
        <f t="shared" si="9"/>
        <v>201070.24891587163</v>
      </c>
      <c r="O111">
        <f t="shared" si="14"/>
        <v>287.38685188410852</v>
      </c>
      <c r="P111">
        <f t="shared" si="11"/>
        <v>269.12475965935386</v>
      </c>
      <c r="Q111" s="9" cm="1">
        <f t="array" ref="Q111">IF(D111="",_xlfn.XLOOKUP(C111,ConfigSheet!$B$5:$H$5,_xlfn.XLOOKUP(E111,ConfigSheet!$A$6:$A$8,ConfigSheet!$B$6:$H$8)),_xlfn.XLOOKUP(D111,ConfigSheet!$B$5:$H$5,_xlfn.XLOOKUP(F111,ConfigSheet!$A$6:$A$8,ConfigSheet!$B$6:$H$8)))</f>
        <v>236.29999999999998</v>
      </c>
      <c r="R111">
        <f t="shared" si="12"/>
        <v>18.262092224754667</v>
      </c>
      <c r="S111" s="9">
        <f t="shared" si="10"/>
        <v>333.5040124254449</v>
      </c>
      <c r="W111">
        <f t="shared" si="15"/>
        <v>-32.824759659353873</v>
      </c>
      <c r="X111">
        <f t="shared" si="13"/>
        <v>1077.4648466943454</v>
      </c>
    </row>
    <row r="112" spans="1:24" x14ac:dyDescent="0.3">
      <c r="A112" s="1">
        <v>110</v>
      </c>
      <c r="B112">
        <v>53</v>
      </c>
      <c r="C112" t="s">
        <v>11</v>
      </c>
      <c r="D112" t="s">
        <v>11</v>
      </c>
      <c r="E112">
        <v>1</v>
      </c>
      <c r="F112">
        <v>1</v>
      </c>
      <c r="G112">
        <v>187133</v>
      </c>
      <c r="H112">
        <v>177177</v>
      </c>
      <c r="I112">
        <v>93.363302946090698</v>
      </c>
      <c r="J112" s="4">
        <f>ConfigSheet!$I$2</f>
        <v>3349.0920000000001</v>
      </c>
      <c r="K112">
        <f>_xlfn.XLOOKUP(D112,ConfigSheet!$A$1:$G$1,ConfigSheet!$A$2:$G$2)</f>
        <v>5.6936084651916001</v>
      </c>
      <c r="L112">
        <f>_xlfn.XLOOKUP(B112,CoinPixels_Config1!A:A,CoinPixels_Config1!I:I)</f>
        <v>1.2775368603642672</v>
      </c>
      <c r="M112">
        <f t="shared" si="8"/>
        <v>239069.30529054641</v>
      </c>
      <c r="N112">
        <f t="shared" si="9"/>
        <v>226350.14830875976</v>
      </c>
      <c r="O112">
        <f t="shared" si="14"/>
        <v>406.42867391213201</v>
      </c>
      <c r="P112">
        <f t="shared" si="11"/>
        <v>384.80552953102773</v>
      </c>
      <c r="Q112" s="9" cm="1">
        <f t="array" ref="Q112">IF(D112="",_xlfn.XLOOKUP(C112,ConfigSheet!$B$5:$H$5,_xlfn.XLOOKUP(E112,ConfigSheet!$A$6:$A$8,ConfigSheet!$B$6:$H$8)),_xlfn.XLOOKUP(D112,ConfigSheet!$B$5:$H$5,_xlfn.XLOOKUP(F112,ConfigSheet!$A$6:$A$8,ConfigSheet!$B$6:$H$8)))</f>
        <v>369.42666666666668</v>
      </c>
      <c r="R112">
        <f t="shared" si="12"/>
        <v>21.623144381104282</v>
      </c>
      <c r="S112" s="9">
        <f t="shared" si="10"/>
        <v>467.5603729260817</v>
      </c>
      <c r="W112">
        <f t="shared" si="15"/>
        <v>-15.378862864361054</v>
      </c>
      <c r="X112">
        <f t="shared" si="13"/>
        <v>236.50942300082346</v>
      </c>
    </row>
    <row r="113" spans="1:24" x14ac:dyDescent="0.3">
      <c r="A113" s="1">
        <v>111</v>
      </c>
      <c r="B113">
        <v>54</v>
      </c>
      <c r="C113" t="s">
        <v>8</v>
      </c>
      <c r="D113" t="s">
        <v>8</v>
      </c>
      <c r="E113">
        <v>1</v>
      </c>
      <c r="F113">
        <v>1</v>
      </c>
      <c r="G113">
        <v>17432</v>
      </c>
      <c r="H113">
        <v>15373</v>
      </c>
      <c r="I113">
        <v>88.112848997116089</v>
      </c>
      <c r="J113" s="4">
        <f>ConfigSheet!$I$2</f>
        <v>3349.0920000000001</v>
      </c>
      <c r="K113">
        <f>_xlfn.XLOOKUP(D113,ConfigSheet!$A$1:$G$1,ConfigSheet!$A$2:$G$2)</f>
        <v>0</v>
      </c>
      <c r="L113">
        <f>_xlfn.XLOOKUP(B113,CoinPixels_Config1!A:A,CoinPixels_Config1!I:I)</f>
        <v>1.1339361217719379</v>
      </c>
      <c r="M113">
        <f t="shared" si="8"/>
        <v>19766.774474728423</v>
      </c>
      <c r="N113">
        <f t="shared" si="9"/>
        <v>17432</v>
      </c>
      <c r="O113">
        <f t="shared" si="14"/>
        <v>0</v>
      </c>
      <c r="P113">
        <f t="shared" si="11"/>
        <v>0</v>
      </c>
      <c r="Q113" s="9" cm="1">
        <f t="array" ref="Q113">IF(D113="",_xlfn.XLOOKUP(C113,ConfigSheet!$B$5:$H$5,_xlfn.XLOOKUP(E113,ConfigSheet!$A$6:$A$8,ConfigSheet!$B$6:$H$8)),_xlfn.XLOOKUP(D113,ConfigSheet!$B$5:$H$5,_xlfn.XLOOKUP(F113,ConfigSheet!$A$6:$A$8,ConfigSheet!$B$6:$H$8)))</f>
        <v>0</v>
      </c>
      <c r="R113">
        <f t="shared" si="12"/>
        <v>0</v>
      </c>
      <c r="S113" s="9">
        <f t="shared" si="10"/>
        <v>0</v>
      </c>
      <c r="W113">
        <f t="shared" si="15"/>
        <v>0</v>
      </c>
      <c r="X113">
        <f t="shared" si="13"/>
        <v>0</v>
      </c>
    </row>
    <row r="114" spans="1:24" x14ac:dyDescent="0.3">
      <c r="A114" s="1">
        <v>112</v>
      </c>
      <c r="B114">
        <v>54</v>
      </c>
      <c r="C114" t="s">
        <v>9</v>
      </c>
      <c r="D114" t="s">
        <v>9</v>
      </c>
      <c r="E114">
        <v>1</v>
      </c>
      <c r="F114">
        <v>1</v>
      </c>
      <c r="G114">
        <v>530486</v>
      </c>
      <c r="H114">
        <v>520922</v>
      </c>
      <c r="I114">
        <v>96.700972318649292</v>
      </c>
      <c r="J114" s="4">
        <f>ConfigSheet!$I$2</f>
        <v>3349.0920000000001</v>
      </c>
      <c r="K114">
        <f>_xlfn.XLOOKUP(D114,ConfigSheet!$A$1:$G$1,ConfigSheet!$A$2:$G$2)</f>
        <v>2.6304883652667002</v>
      </c>
      <c r="L114">
        <f>_xlfn.XLOOKUP(B114,CoinPixels_Config1!A:A,CoinPixels_Config1!I:I)</f>
        <v>1.1339361217719379</v>
      </c>
      <c r="M114">
        <f t="shared" si="8"/>
        <v>601537.23749430827</v>
      </c>
      <c r="N114">
        <f t="shared" si="9"/>
        <v>590692.27242568147</v>
      </c>
      <c r="O114">
        <f t="shared" si="14"/>
        <v>472.46737459091884</v>
      </c>
      <c r="P114">
        <f t="shared" si="11"/>
        <v>463.94937794145494</v>
      </c>
      <c r="Q114" s="9" cm="1">
        <f t="array" ref="Q114">IF(D114="",_xlfn.XLOOKUP(C114,ConfigSheet!$B$5:$H$5,_xlfn.XLOOKUP(E114,ConfigSheet!$A$6:$A$8,ConfigSheet!$B$6:$H$8)),_xlfn.XLOOKUP(D114,ConfigSheet!$B$5:$H$5,_xlfn.XLOOKUP(F114,ConfigSheet!$A$6:$A$8,ConfigSheet!$B$6:$H$8)))</f>
        <v>468.8</v>
      </c>
      <c r="R114">
        <f t="shared" si="12"/>
        <v>8.5179966494638961</v>
      </c>
      <c r="S114" s="9">
        <f t="shared" si="10"/>
        <v>72.556266920278162</v>
      </c>
      <c r="W114">
        <f t="shared" si="15"/>
        <v>4.8506220585450706</v>
      </c>
      <c r="X114">
        <f t="shared" si="13"/>
        <v>23.52853435484402</v>
      </c>
    </row>
    <row r="115" spans="1:24" x14ac:dyDescent="0.3">
      <c r="A115" s="1">
        <v>113</v>
      </c>
      <c r="B115">
        <v>55</v>
      </c>
      <c r="C115" t="s">
        <v>8</v>
      </c>
      <c r="D115" t="s">
        <v>8</v>
      </c>
      <c r="E115">
        <v>1</v>
      </c>
      <c r="F115">
        <v>1</v>
      </c>
      <c r="G115">
        <v>17436</v>
      </c>
      <c r="H115">
        <v>15175</v>
      </c>
      <c r="I115">
        <v>86.497771739959717</v>
      </c>
      <c r="J115" s="4">
        <f>ConfigSheet!$I$2</f>
        <v>3349.0920000000001</v>
      </c>
      <c r="K115">
        <f>_xlfn.XLOOKUP(D115,ConfigSheet!$A$1:$G$1,ConfigSheet!$A$2:$G$2)</f>
        <v>0</v>
      </c>
      <c r="L115">
        <f>_xlfn.XLOOKUP(B115,CoinPixels_Config1!A:A,CoinPixels_Config1!I:I)</f>
        <v>1.148995057660626</v>
      </c>
      <c r="M115">
        <f t="shared" si="8"/>
        <v>20033.877825370677</v>
      </c>
      <c r="N115">
        <f t="shared" si="9"/>
        <v>17436</v>
      </c>
      <c r="O115">
        <f t="shared" si="14"/>
        <v>0</v>
      </c>
      <c r="P115">
        <f t="shared" si="11"/>
        <v>0</v>
      </c>
      <c r="Q115" s="9" cm="1">
        <f t="array" ref="Q115">IF(D115="",_xlfn.XLOOKUP(C115,ConfigSheet!$B$5:$H$5,_xlfn.XLOOKUP(E115,ConfigSheet!$A$6:$A$8,ConfigSheet!$B$6:$H$8)),_xlfn.XLOOKUP(D115,ConfigSheet!$B$5:$H$5,_xlfn.XLOOKUP(F115,ConfigSheet!$A$6:$A$8,ConfigSheet!$B$6:$H$8)))</f>
        <v>0</v>
      </c>
      <c r="R115">
        <f t="shared" si="12"/>
        <v>0</v>
      </c>
      <c r="S115" s="9">
        <f t="shared" si="10"/>
        <v>0</v>
      </c>
      <c r="W115">
        <f t="shared" si="15"/>
        <v>0</v>
      </c>
      <c r="X115">
        <f t="shared" si="13"/>
        <v>0</v>
      </c>
    </row>
    <row r="116" spans="1:24" x14ac:dyDescent="0.3">
      <c r="A116" s="1">
        <v>114</v>
      </c>
      <c r="B116">
        <v>55</v>
      </c>
      <c r="C116" t="s">
        <v>9</v>
      </c>
      <c r="D116" t="s">
        <v>9</v>
      </c>
      <c r="E116">
        <v>1</v>
      </c>
      <c r="F116">
        <v>1</v>
      </c>
      <c r="G116">
        <v>520109</v>
      </c>
      <c r="H116">
        <v>510954</v>
      </c>
      <c r="I116">
        <v>96.862047910690308</v>
      </c>
      <c r="J116" s="4">
        <f>ConfigSheet!$I$2</f>
        <v>3349.0920000000001</v>
      </c>
      <c r="K116">
        <f>_xlfn.XLOOKUP(D116,ConfigSheet!$A$1:$G$1,ConfigSheet!$A$2:$G$2)</f>
        <v>2.6304883652667002</v>
      </c>
      <c r="L116">
        <f>_xlfn.XLOOKUP(B116,CoinPixels_Config1!A:A,CoinPixels_Config1!I:I)</f>
        <v>1.148995057660626</v>
      </c>
      <c r="M116">
        <f t="shared" si="8"/>
        <v>597602.67044481053</v>
      </c>
      <c r="N116">
        <f t="shared" si="9"/>
        <v>587083.6206919275</v>
      </c>
      <c r="O116">
        <f t="shared" si="14"/>
        <v>469.37703462830643</v>
      </c>
      <c r="P116">
        <f t="shared" si="11"/>
        <v>461.11502271922171</v>
      </c>
      <c r="Q116" s="9" cm="1">
        <f t="array" ref="Q116">IF(D116="",_xlfn.XLOOKUP(C116,ConfigSheet!$B$5:$H$5,_xlfn.XLOOKUP(E116,ConfigSheet!$A$6:$A$8,ConfigSheet!$B$6:$H$8)),_xlfn.XLOOKUP(D116,ConfigSheet!$B$5:$H$5,_xlfn.XLOOKUP(F116,ConfigSheet!$A$6:$A$8,ConfigSheet!$B$6:$H$8)))</f>
        <v>468.8</v>
      </c>
      <c r="R116">
        <f t="shared" si="12"/>
        <v>8.2620119090847197</v>
      </c>
      <c r="S116" s="9">
        <f t="shared" si="10"/>
        <v>68.260840785857738</v>
      </c>
      <c r="W116">
        <f t="shared" si="15"/>
        <v>7.6849772807782983</v>
      </c>
      <c r="X116">
        <f t="shared" si="13"/>
        <v>59.058875806078611</v>
      </c>
    </row>
    <row r="117" spans="1:24" x14ac:dyDescent="0.3">
      <c r="A117" s="1">
        <v>115</v>
      </c>
      <c r="B117">
        <v>56</v>
      </c>
      <c r="C117" t="s">
        <v>8</v>
      </c>
      <c r="D117" t="s">
        <v>8</v>
      </c>
      <c r="E117">
        <v>1</v>
      </c>
      <c r="F117">
        <v>1</v>
      </c>
      <c r="G117">
        <v>14141</v>
      </c>
      <c r="H117">
        <v>14232</v>
      </c>
      <c r="I117">
        <v>93.85761022567749</v>
      </c>
      <c r="J117" s="4">
        <f>ConfigSheet!$I$2</f>
        <v>3349.0920000000001</v>
      </c>
      <c r="K117">
        <f>_xlfn.XLOOKUP(D117,ConfigSheet!$A$1:$G$1,ConfigSheet!$A$2:$G$2)</f>
        <v>0</v>
      </c>
      <c r="L117">
        <f>_xlfn.XLOOKUP(B117,CoinPixels_Config1!A:A,CoinPixels_Config1!I:I)</f>
        <v>0.99360595840359756</v>
      </c>
      <c r="M117">
        <f t="shared" si="8"/>
        <v>14050.581857785273</v>
      </c>
      <c r="N117">
        <f t="shared" si="9"/>
        <v>14141</v>
      </c>
      <c r="O117">
        <f t="shared" si="14"/>
        <v>0</v>
      </c>
      <c r="P117">
        <f t="shared" si="11"/>
        <v>0</v>
      </c>
      <c r="Q117" s="9" cm="1">
        <f t="array" ref="Q117">IF(D117="",_xlfn.XLOOKUP(C117,ConfigSheet!$B$5:$H$5,_xlfn.XLOOKUP(E117,ConfigSheet!$A$6:$A$8,ConfigSheet!$B$6:$H$8)),_xlfn.XLOOKUP(D117,ConfigSheet!$B$5:$H$5,_xlfn.XLOOKUP(F117,ConfigSheet!$A$6:$A$8,ConfigSheet!$B$6:$H$8)))</f>
        <v>0</v>
      </c>
      <c r="R117">
        <f t="shared" si="12"/>
        <v>0</v>
      </c>
      <c r="S117" s="9">
        <f t="shared" si="10"/>
        <v>0</v>
      </c>
      <c r="W117">
        <f t="shared" si="15"/>
        <v>0</v>
      </c>
      <c r="X117">
        <f t="shared" si="13"/>
        <v>0</v>
      </c>
    </row>
    <row r="118" spans="1:24" x14ac:dyDescent="0.3">
      <c r="A118" s="1">
        <v>116</v>
      </c>
      <c r="B118">
        <v>56</v>
      </c>
      <c r="C118" t="s">
        <v>9</v>
      </c>
      <c r="D118" t="s">
        <v>9</v>
      </c>
      <c r="E118">
        <v>2</v>
      </c>
      <c r="F118">
        <v>2</v>
      </c>
      <c r="G118">
        <v>922912</v>
      </c>
      <c r="H118">
        <v>998522</v>
      </c>
      <c r="I118">
        <v>86.224216222763062</v>
      </c>
      <c r="J118" s="4">
        <f>ConfigSheet!$I$2</f>
        <v>3349.0920000000001</v>
      </c>
      <c r="K118">
        <f>_xlfn.XLOOKUP(D118,ConfigSheet!$A$1:$G$1,ConfigSheet!$A$2:$G$2)</f>
        <v>2.6304883652667002</v>
      </c>
      <c r="L118">
        <f>_xlfn.XLOOKUP(B118,CoinPixels_Config1!A:A,CoinPixels_Config1!I:I)</f>
        <v>0.99360595840359756</v>
      </c>
      <c r="M118">
        <f t="shared" si="8"/>
        <v>917010.86228218104</v>
      </c>
      <c r="N118">
        <f t="shared" si="9"/>
        <v>992137.40879707702</v>
      </c>
      <c r="O118">
        <f t="shared" si="14"/>
        <v>720.25086323590426</v>
      </c>
      <c r="P118">
        <f t="shared" si="11"/>
        <v>779.25775421713195</v>
      </c>
      <c r="Q118" s="9" cm="1">
        <f t="array" ref="Q118">IF(D118="",_xlfn.XLOOKUP(C118,ConfigSheet!$B$5:$H$5,_xlfn.XLOOKUP(E118,ConfigSheet!$A$6:$A$8,ConfigSheet!$B$6:$H$8)),_xlfn.XLOOKUP(D118,ConfigSheet!$B$5:$H$5,_xlfn.XLOOKUP(F118,ConfigSheet!$A$6:$A$8,ConfigSheet!$B$6:$H$8)))</f>
        <v>937.6</v>
      </c>
      <c r="R118">
        <f t="shared" si="12"/>
        <v>-59.006890981227684</v>
      </c>
      <c r="S118" s="9">
        <f t="shared" si="10"/>
        <v>3481.8131832704889</v>
      </c>
      <c r="W118">
        <f t="shared" si="15"/>
        <v>158.34224578286808</v>
      </c>
      <c r="X118">
        <f t="shared" si="13"/>
        <v>25072.266799562203</v>
      </c>
    </row>
    <row r="119" spans="1:24" x14ac:dyDescent="0.3">
      <c r="A119" s="1">
        <v>117</v>
      </c>
      <c r="B119">
        <v>57</v>
      </c>
      <c r="C119" t="s">
        <v>8</v>
      </c>
      <c r="D119" t="s">
        <v>8</v>
      </c>
      <c r="E119">
        <v>1</v>
      </c>
      <c r="F119">
        <v>1</v>
      </c>
      <c r="G119">
        <v>14090</v>
      </c>
      <c r="H119">
        <v>13003</v>
      </c>
      <c r="I119">
        <v>90.126317739486694</v>
      </c>
      <c r="J119" s="4">
        <f>ConfigSheet!$I$2</f>
        <v>3349.0920000000001</v>
      </c>
      <c r="K119">
        <f>_xlfn.XLOOKUP(D119,ConfigSheet!$A$1:$G$1,ConfigSheet!$A$2:$G$2)</f>
        <v>0</v>
      </c>
      <c r="L119">
        <f>_xlfn.XLOOKUP(B119,CoinPixels_Config1!A:A,CoinPixels_Config1!I:I)</f>
        <v>1.0835960932092594</v>
      </c>
      <c r="M119">
        <f t="shared" si="8"/>
        <v>15267.868953318466</v>
      </c>
      <c r="N119">
        <f t="shared" si="9"/>
        <v>14090</v>
      </c>
      <c r="O119">
        <f t="shared" si="14"/>
        <v>0</v>
      </c>
      <c r="P119">
        <f t="shared" si="11"/>
        <v>0</v>
      </c>
      <c r="Q119" s="9" cm="1">
        <f t="array" ref="Q119">IF(D119="",_xlfn.XLOOKUP(C119,ConfigSheet!$B$5:$H$5,_xlfn.XLOOKUP(E119,ConfigSheet!$A$6:$A$8,ConfigSheet!$B$6:$H$8)),_xlfn.XLOOKUP(D119,ConfigSheet!$B$5:$H$5,_xlfn.XLOOKUP(F119,ConfigSheet!$A$6:$A$8,ConfigSheet!$B$6:$H$8)))</f>
        <v>0</v>
      </c>
      <c r="R119">
        <f t="shared" si="12"/>
        <v>0</v>
      </c>
      <c r="S119" s="9">
        <f t="shared" si="10"/>
        <v>0</v>
      </c>
      <c r="W119">
        <f t="shared" si="15"/>
        <v>0</v>
      </c>
      <c r="X119">
        <f t="shared" si="13"/>
        <v>0</v>
      </c>
    </row>
    <row r="120" spans="1:24" x14ac:dyDescent="0.3">
      <c r="A120" s="1">
        <v>118</v>
      </c>
      <c r="B120">
        <v>57</v>
      </c>
      <c r="C120" t="s">
        <v>9</v>
      </c>
      <c r="D120" t="s">
        <v>9</v>
      </c>
      <c r="E120">
        <v>2</v>
      </c>
      <c r="F120">
        <v>2</v>
      </c>
      <c r="G120">
        <v>889769</v>
      </c>
      <c r="H120">
        <v>864635</v>
      </c>
      <c r="I120">
        <v>95.448163151741028</v>
      </c>
      <c r="J120" s="4">
        <f>ConfigSheet!$I$2</f>
        <v>3349.0920000000001</v>
      </c>
      <c r="K120">
        <f>_xlfn.XLOOKUP(D120,ConfigSheet!$A$1:$G$1,ConfigSheet!$A$2:$G$2)</f>
        <v>2.6304883652667002</v>
      </c>
      <c r="L120">
        <f>_xlfn.XLOOKUP(B120,CoinPixels_Config1!A:A,CoinPixels_Config1!I:I)</f>
        <v>1.0835960932092594</v>
      </c>
      <c r="M120">
        <f t="shared" si="8"/>
        <v>964150.21225870959</v>
      </c>
      <c r="N120">
        <f t="shared" si="9"/>
        <v>936915.10805198806</v>
      </c>
      <c r="O120">
        <f t="shared" si="14"/>
        <v>757.27567821844104</v>
      </c>
      <c r="P120">
        <f t="shared" si="11"/>
        <v>735.88432057803971</v>
      </c>
      <c r="Q120" s="9" cm="1">
        <f t="array" ref="Q120">IF(D120="",_xlfn.XLOOKUP(C120,ConfigSheet!$B$5:$H$5,_xlfn.XLOOKUP(E120,ConfigSheet!$A$6:$A$8,ConfigSheet!$B$6:$H$8)),_xlfn.XLOOKUP(D120,ConfigSheet!$B$5:$H$5,_xlfn.XLOOKUP(F120,ConfigSheet!$A$6:$A$8,ConfigSheet!$B$6:$H$8)))</f>
        <v>937.6</v>
      </c>
      <c r="R120">
        <f t="shared" si="12"/>
        <v>21.391357640401338</v>
      </c>
      <c r="S120" s="9">
        <f t="shared" si="10"/>
        <v>457.59018169955669</v>
      </c>
      <c r="W120">
        <f t="shared" si="15"/>
        <v>201.71567942196032</v>
      </c>
      <c r="X120">
        <f t="shared" si="13"/>
        <v>40689.215324663062</v>
      </c>
    </row>
    <row r="121" spans="1:24" x14ac:dyDescent="0.3">
      <c r="A121" s="1">
        <v>119</v>
      </c>
      <c r="B121">
        <v>58</v>
      </c>
      <c r="C121" t="s">
        <v>8</v>
      </c>
      <c r="D121" t="s">
        <v>8</v>
      </c>
      <c r="E121">
        <v>1</v>
      </c>
      <c r="F121">
        <v>1</v>
      </c>
      <c r="G121">
        <v>14087</v>
      </c>
      <c r="H121">
        <v>13647</v>
      </c>
      <c r="I121">
        <v>94.706541299819946</v>
      </c>
      <c r="J121" s="4">
        <f>ConfigSheet!$I$2</f>
        <v>3349.0920000000001</v>
      </c>
      <c r="K121">
        <f>_xlfn.XLOOKUP(D121,ConfigSheet!$A$1:$G$1,ConfigSheet!$A$2:$G$2)</f>
        <v>0</v>
      </c>
      <c r="L121">
        <f>_xlfn.XLOOKUP(B121,CoinPixels_Config1!A:A,CoinPixels_Config1!I:I)</f>
        <v>1.0322415182824063</v>
      </c>
      <c r="M121">
        <f t="shared" si="8"/>
        <v>14541.186268044257</v>
      </c>
      <c r="N121">
        <f t="shared" si="9"/>
        <v>14086.999999999998</v>
      </c>
      <c r="O121">
        <f t="shared" si="14"/>
        <v>0</v>
      </c>
      <c r="P121">
        <f t="shared" si="11"/>
        <v>0</v>
      </c>
      <c r="Q121" s="9" cm="1">
        <f t="array" ref="Q121">IF(D121="",_xlfn.XLOOKUP(C121,ConfigSheet!$B$5:$H$5,_xlfn.XLOOKUP(E121,ConfigSheet!$A$6:$A$8,ConfigSheet!$B$6:$H$8)),_xlfn.XLOOKUP(D121,ConfigSheet!$B$5:$H$5,_xlfn.XLOOKUP(F121,ConfigSheet!$A$6:$A$8,ConfigSheet!$B$6:$H$8)))</f>
        <v>0</v>
      </c>
      <c r="R121">
        <f t="shared" si="12"/>
        <v>0</v>
      </c>
      <c r="S121" s="9">
        <f t="shared" si="10"/>
        <v>0</v>
      </c>
      <c r="W121">
        <f t="shared" si="15"/>
        <v>0</v>
      </c>
      <c r="X121">
        <f t="shared" si="13"/>
        <v>0</v>
      </c>
    </row>
    <row r="122" spans="1:24" x14ac:dyDescent="0.3">
      <c r="A122" s="1">
        <v>120</v>
      </c>
      <c r="B122">
        <v>58</v>
      </c>
      <c r="C122" t="s">
        <v>10</v>
      </c>
      <c r="D122" t="s">
        <v>10</v>
      </c>
      <c r="E122">
        <v>3</v>
      </c>
      <c r="F122">
        <v>3</v>
      </c>
      <c r="G122">
        <v>297113</v>
      </c>
      <c r="H122">
        <v>266560</v>
      </c>
      <c r="I122">
        <v>88.351138432820633</v>
      </c>
      <c r="J122" s="4">
        <f>ConfigSheet!$I$2</f>
        <v>3349.0920000000001</v>
      </c>
      <c r="K122">
        <f>_xlfn.XLOOKUP(D122,ConfigSheet!$A$1:$G$1,ConfigSheet!$A$2:$G$2)</f>
        <v>3.5680999999999998</v>
      </c>
      <c r="L122">
        <f>_xlfn.XLOOKUP(B122,CoinPixels_Config1!A:A,CoinPixels_Config1!I:I)</f>
        <v>1.0322415182824063</v>
      </c>
      <c r="M122">
        <f t="shared" si="8"/>
        <v>306692.37422144058</v>
      </c>
      <c r="N122">
        <f t="shared" si="9"/>
        <v>275154.2991133582</v>
      </c>
      <c r="O122">
        <f t="shared" si="14"/>
        <v>326.74798436696341</v>
      </c>
      <c r="P122">
        <f t="shared" si="11"/>
        <v>293.14753212702828</v>
      </c>
      <c r="Q122" s="9" cm="1">
        <f t="array" ref="Q122">IF(D122="",_xlfn.XLOOKUP(C122,ConfigSheet!$B$5:$H$5,_xlfn.XLOOKUP(E122,ConfigSheet!$A$6:$A$8,ConfigSheet!$B$6:$H$8)),_xlfn.XLOOKUP(D122,ConfigSheet!$B$5:$H$5,_xlfn.XLOOKUP(F122,ConfigSheet!$A$6:$A$8,ConfigSheet!$B$6:$H$8)))</f>
        <v>289.92</v>
      </c>
      <c r="R122">
        <f t="shared" si="12"/>
        <v>33.600452239935123</v>
      </c>
      <c r="S122" s="9">
        <f t="shared" si="10"/>
        <v>1128.9903907281612</v>
      </c>
      <c r="W122">
        <f t="shared" si="15"/>
        <v>-3.2275321270282689</v>
      </c>
      <c r="X122">
        <f t="shared" si="13"/>
        <v>10.416963630999621</v>
      </c>
    </row>
    <row r="123" spans="1:24" x14ac:dyDescent="0.3">
      <c r="A123" s="1">
        <v>121</v>
      </c>
      <c r="B123">
        <v>59</v>
      </c>
      <c r="C123" t="s">
        <v>8</v>
      </c>
      <c r="D123" t="s">
        <v>8</v>
      </c>
      <c r="E123">
        <v>1</v>
      </c>
      <c r="F123">
        <v>1</v>
      </c>
      <c r="G123">
        <v>14760</v>
      </c>
      <c r="H123">
        <v>13788</v>
      </c>
      <c r="I123">
        <v>85.460925102233887</v>
      </c>
      <c r="J123" s="4">
        <f>ConfigSheet!$I$2</f>
        <v>3349.0920000000001</v>
      </c>
      <c r="K123">
        <f>_xlfn.XLOOKUP(D123,ConfigSheet!$A$1:$G$1,ConfigSheet!$A$2:$G$2)</f>
        <v>0</v>
      </c>
      <c r="L123">
        <f>_xlfn.XLOOKUP(B123,CoinPixels_Config1!A:A,CoinPixels_Config1!I:I)</f>
        <v>1.0704960835509139</v>
      </c>
      <c r="M123">
        <f t="shared" si="8"/>
        <v>15800.522193211489</v>
      </c>
      <c r="N123">
        <f t="shared" si="9"/>
        <v>14760</v>
      </c>
      <c r="O123">
        <f t="shared" si="14"/>
        <v>0</v>
      </c>
      <c r="P123">
        <f t="shared" si="11"/>
        <v>0</v>
      </c>
      <c r="Q123" s="9" cm="1">
        <f t="array" ref="Q123">IF(D123="",_xlfn.XLOOKUP(C123,ConfigSheet!$B$5:$H$5,_xlfn.XLOOKUP(E123,ConfigSheet!$A$6:$A$8,ConfigSheet!$B$6:$H$8)),_xlfn.XLOOKUP(D123,ConfigSheet!$B$5:$H$5,_xlfn.XLOOKUP(F123,ConfigSheet!$A$6:$A$8,ConfigSheet!$B$6:$H$8)))</f>
        <v>0</v>
      </c>
      <c r="R123">
        <f t="shared" si="12"/>
        <v>0</v>
      </c>
      <c r="S123" s="9">
        <f t="shared" si="10"/>
        <v>0</v>
      </c>
      <c r="W123">
        <f t="shared" si="15"/>
        <v>0</v>
      </c>
      <c r="X123">
        <f t="shared" si="13"/>
        <v>0</v>
      </c>
    </row>
    <row r="124" spans="1:24" x14ac:dyDescent="0.3">
      <c r="A124" s="1">
        <v>122</v>
      </c>
      <c r="B124">
        <v>59</v>
      </c>
      <c r="C124" t="s">
        <v>10</v>
      </c>
      <c r="D124" t="s">
        <v>10</v>
      </c>
      <c r="E124">
        <v>1</v>
      </c>
      <c r="F124">
        <v>1</v>
      </c>
      <c r="G124">
        <v>88378</v>
      </c>
      <c r="H124">
        <v>82761</v>
      </c>
      <c r="I124">
        <v>91.625702381134033</v>
      </c>
      <c r="J124" s="4">
        <f>ConfigSheet!$I$2</f>
        <v>3349.0920000000001</v>
      </c>
      <c r="K124">
        <f>_xlfn.XLOOKUP(D124,ConfigSheet!$A$1:$G$1,ConfigSheet!$A$2:$G$2)</f>
        <v>3.5680999999999998</v>
      </c>
      <c r="L124">
        <f>_xlfn.XLOOKUP(B124,CoinPixels_Config1!A:A,CoinPixels_Config1!I:I)</f>
        <v>1.0704960835509139</v>
      </c>
      <c r="M124">
        <f t="shared" si="8"/>
        <v>94608.302872062661</v>
      </c>
      <c r="N124">
        <f t="shared" si="9"/>
        <v>88595.326370757175</v>
      </c>
      <c r="O124">
        <f t="shared" si="14"/>
        <v>100.79504697924295</v>
      </c>
      <c r="P124">
        <f t="shared" si="11"/>
        <v>94.388862421067756</v>
      </c>
      <c r="Q124" s="9" cm="1">
        <f t="array" ref="Q124">IF(D124="",_xlfn.XLOOKUP(C124,ConfigSheet!$B$5:$H$5,_xlfn.XLOOKUP(E124,ConfigSheet!$A$6:$A$8,ConfigSheet!$B$6:$H$8)),_xlfn.XLOOKUP(D124,ConfigSheet!$B$5:$H$5,_xlfn.XLOOKUP(F124,ConfigSheet!$A$6:$A$8,ConfigSheet!$B$6:$H$8)))</f>
        <v>96.64</v>
      </c>
      <c r="R124">
        <f t="shared" si="12"/>
        <v>6.4061845581751982</v>
      </c>
      <c r="S124" s="9">
        <f t="shared" si="10"/>
        <v>41.039200593402356</v>
      </c>
      <c r="W124">
        <f t="shared" si="15"/>
        <v>2.2511375789322443</v>
      </c>
      <c r="X124">
        <f t="shared" si="13"/>
        <v>5.0676203992809263</v>
      </c>
    </row>
    <row r="125" spans="1:24" x14ac:dyDescent="0.3">
      <c r="A125" s="1">
        <v>123</v>
      </c>
      <c r="B125">
        <v>60</v>
      </c>
      <c r="C125" t="s">
        <v>8</v>
      </c>
      <c r="D125" t="s">
        <v>8</v>
      </c>
      <c r="E125">
        <v>1</v>
      </c>
      <c r="F125">
        <v>1</v>
      </c>
      <c r="G125">
        <v>14379</v>
      </c>
      <c r="H125">
        <v>13044</v>
      </c>
      <c r="I125">
        <v>88.824623823165894</v>
      </c>
      <c r="J125" s="4">
        <f>ConfigSheet!$I$2</f>
        <v>3349.0920000000001</v>
      </c>
      <c r="K125">
        <f>_xlfn.XLOOKUP(D125,ConfigSheet!$A$1:$G$1,ConfigSheet!$A$2:$G$2)</f>
        <v>0</v>
      </c>
      <c r="L125">
        <f>_xlfn.XLOOKUP(B125,CoinPixels_Config1!A:A,CoinPixels_Config1!I:I)</f>
        <v>1.1023459061637535</v>
      </c>
      <c r="M125">
        <f t="shared" si="8"/>
        <v>15850.631784728612</v>
      </c>
      <c r="N125">
        <f t="shared" si="9"/>
        <v>14379</v>
      </c>
      <c r="O125">
        <f t="shared" si="14"/>
        <v>0</v>
      </c>
      <c r="P125">
        <f t="shared" si="11"/>
        <v>0</v>
      </c>
      <c r="Q125" s="9" cm="1">
        <f t="array" ref="Q125">IF(D125="",_xlfn.XLOOKUP(C125,ConfigSheet!$B$5:$H$5,_xlfn.XLOOKUP(E125,ConfigSheet!$A$6:$A$8,ConfigSheet!$B$6:$H$8)),_xlfn.XLOOKUP(D125,ConfigSheet!$B$5:$H$5,_xlfn.XLOOKUP(F125,ConfigSheet!$A$6:$A$8,ConfigSheet!$B$6:$H$8)))</f>
        <v>0</v>
      </c>
      <c r="R125">
        <f t="shared" si="12"/>
        <v>0</v>
      </c>
      <c r="S125" s="9">
        <f t="shared" si="10"/>
        <v>0</v>
      </c>
      <c r="W125">
        <f t="shared" si="15"/>
        <v>0</v>
      </c>
      <c r="X125">
        <f t="shared" si="13"/>
        <v>0</v>
      </c>
    </row>
    <row r="126" spans="1:24" x14ac:dyDescent="0.3">
      <c r="A126" s="1">
        <v>124</v>
      </c>
      <c r="B126">
        <v>60</v>
      </c>
      <c r="C126" t="s">
        <v>10</v>
      </c>
      <c r="D126" t="s">
        <v>10</v>
      </c>
      <c r="E126">
        <v>1</v>
      </c>
      <c r="F126">
        <v>1</v>
      </c>
      <c r="G126">
        <v>90887</v>
      </c>
      <c r="H126">
        <v>84290</v>
      </c>
      <c r="I126">
        <v>89.89376425743103</v>
      </c>
      <c r="J126" s="4">
        <f>ConfigSheet!$I$2</f>
        <v>3349.0920000000001</v>
      </c>
      <c r="K126">
        <f>_xlfn.XLOOKUP(D126,ConfigSheet!$A$1:$G$1,ConfigSheet!$A$2:$G$2)</f>
        <v>3.5680999999999998</v>
      </c>
      <c r="L126">
        <f>_xlfn.XLOOKUP(B126,CoinPixels_Config1!A:A,CoinPixels_Config1!I:I)</f>
        <v>1.1023459061637535</v>
      </c>
      <c r="M126">
        <f t="shared" si="8"/>
        <v>100188.91237350507</v>
      </c>
      <c r="N126">
        <f t="shared" si="9"/>
        <v>92916.736430542776</v>
      </c>
      <c r="O126">
        <f t="shared" si="14"/>
        <v>106.74059065558767</v>
      </c>
      <c r="P126">
        <f t="shared" si="11"/>
        <v>98.992863515788656</v>
      </c>
      <c r="Q126" s="9" cm="1">
        <f t="array" ref="Q126">IF(D126="",_xlfn.XLOOKUP(C126,ConfigSheet!$B$5:$H$5,_xlfn.XLOOKUP(E126,ConfigSheet!$A$6:$A$8,ConfigSheet!$B$6:$H$8)),_xlfn.XLOOKUP(D126,ConfigSheet!$B$5:$H$5,_xlfn.XLOOKUP(F126,ConfigSheet!$A$6:$A$8,ConfigSheet!$B$6:$H$8)))</f>
        <v>96.64</v>
      </c>
      <c r="R126">
        <f t="shared" si="12"/>
        <v>7.7477271397990108</v>
      </c>
      <c r="S126" s="9">
        <f t="shared" si="10"/>
        <v>60.027275832778159</v>
      </c>
      <c r="W126">
        <f t="shared" si="15"/>
        <v>-2.3528635157886555</v>
      </c>
      <c r="X126">
        <f t="shared" si="13"/>
        <v>5.5359667239293531</v>
      </c>
    </row>
    <row r="127" spans="1:24" x14ac:dyDescent="0.3">
      <c r="A127" s="1">
        <v>125</v>
      </c>
      <c r="B127">
        <v>61</v>
      </c>
      <c r="C127" t="s">
        <v>8</v>
      </c>
      <c r="D127" t="s">
        <v>8</v>
      </c>
      <c r="E127">
        <v>1</v>
      </c>
      <c r="F127">
        <v>1</v>
      </c>
      <c r="G127">
        <v>13589</v>
      </c>
      <c r="H127">
        <v>13453</v>
      </c>
      <c r="I127">
        <v>94.925391674041748</v>
      </c>
      <c r="J127" s="4">
        <f>ConfigSheet!$I$2</f>
        <v>3349.0920000000001</v>
      </c>
      <c r="K127">
        <f>_xlfn.XLOOKUP(D127,ConfigSheet!$A$1:$G$1,ConfigSheet!$A$2:$G$2)</f>
        <v>0</v>
      </c>
      <c r="L127">
        <f>_xlfn.XLOOKUP(B127,CoinPixels_Config1!A:A,CoinPixels_Config1!I:I)</f>
        <v>1.010109269307961</v>
      </c>
      <c r="M127">
        <f t="shared" si="8"/>
        <v>13726.374860625881</v>
      </c>
      <c r="N127">
        <f t="shared" si="9"/>
        <v>13588.999999999998</v>
      </c>
      <c r="O127">
        <f t="shared" si="14"/>
        <v>0</v>
      </c>
      <c r="P127">
        <f t="shared" si="11"/>
        <v>0</v>
      </c>
      <c r="Q127" s="9" cm="1">
        <f t="array" ref="Q127">IF(D127="",_xlfn.XLOOKUP(C127,ConfigSheet!$B$5:$H$5,_xlfn.XLOOKUP(E127,ConfigSheet!$A$6:$A$8,ConfigSheet!$B$6:$H$8)),_xlfn.XLOOKUP(D127,ConfigSheet!$B$5:$H$5,_xlfn.XLOOKUP(F127,ConfigSheet!$A$6:$A$8,ConfigSheet!$B$6:$H$8)))</f>
        <v>0</v>
      </c>
      <c r="R127">
        <f t="shared" si="12"/>
        <v>0</v>
      </c>
      <c r="S127" s="9">
        <f t="shared" si="10"/>
        <v>0</v>
      </c>
      <c r="W127">
        <f t="shared" si="15"/>
        <v>0</v>
      </c>
      <c r="X127">
        <f t="shared" si="13"/>
        <v>0</v>
      </c>
    </row>
    <row r="128" spans="1:24" x14ac:dyDescent="0.3">
      <c r="A128" s="1">
        <v>126</v>
      </c>
      <c r="B128">
        <v>61</v>
      </c>
      <c r="C128" t="s">
        <v>11</v>
      </c>
      <c r="D128" t="s">
        <v>11</v>
      </c>
      <c r="E128">
        <v>1</v>
      </c>
      <c r="F128">
        <v>1</v>
      </c>
      <c r="G128">
        <v>191218</v>
      </c>
      <c r="H128">
        <v>182786</v>
      </c>
      <c r="I128">
        <v>94.225233793258667</v>
      </c>
      <c r="J128" s="4">
        <f>ConfigSheet!$I$2</f>
        <v>3349.0920000000001</v>
      </c>
      <c r="K128">
        <f>_xlfn.XLOOKUP(D128,ConfigSheet!$A$1:$G$1,ConfigSheet!$A$2:$G$2)</f>
        <v>5.6936084651916001</v>
      </c>
      <c r="L128">
        <f>_xlfn.XLOOKUP(B128,CoinPixels_Config1!A:A,CoinPixels_Config1!I:I)</f>
        <v>1.010109269307961</v>
      </c>
      <c r="M128">
        <f t="shared" si="8"/>
        <v>193151.07425852967</v>
      </c>
      <c r="N128">
        <f t="shared" si="9"/>
        <v>184633.83289972495</v>
      </c>
      <c r="O128">
        <f t="shared" si="14"/>
        <v>328.36559624495709</v>
      </c>
      <c r="P128">
        <f t="shared" si="11"/>
        <v>313.88589921048612</v>
      </c>
      <c r="Q128" s="9" cm="1">
        <f t="array" ref="Q128">IF(D128="",_xlfn.XLOOKUP(C128,ConfigSheet!$B$5:$H$5,_xlfn.XLOOKUP(E128,ConfigSheet!$A$6:$A$8,ConfigSheet!$B$6:$H$8)),_xlfn.XLOOKUP(D128,ConfigSheet!$B$5:$H$5,_xlfn.XLOOKUP(F128,ConfigSheet!$A$6:$A$8,ConfigSheet!$B$6:$H$8)))</f>
        <v>369.42666666666668</v>
      </c>
      <c r="R128">
        <f t="shared" si="12"/>
        <v>14.479697034470973</v>
      </c>
      <c r="S128" s="9">
        <f t="shared" si="10"/>
        <v>209.66162621006751</v>
      </c>
      <c r="W128">
        <f t="shared" si="15"/>
        <v>55.540767456180561</v>
      </c>
      <c r="X128">
        <f t="shared" si="13"/>
        <v>3084.7768496215258</v>
      </c>
    </row>
    <row r="129" spans="1:24" x14ac:dyDescent="0.3">
      <c r="A129" s="1">
        <v>127</v>
      </c>
      <c r="B129">
        <v>62</v>
      </c>
      <c r="C129" t="s">
        <v>8</v>
      </c>
      <c r="D129" t="s">
        <v>8</v>
      </c>
      <c r="E129">
        <v>1</v>
      </c>
      <c r="F129">
        <v>1</v>
      </c>
      <c r="G129">
        <v>11501</v>
      </c>
      <c r="H129">
        <v>11403</v>
      </c>
      <c r="I129">
        <v>96.820485591888428</v>
      </c>
      <c r="J129" s="4">
        <f>ConfigSheet!$I$2</f>
        <v>3349.0920000000001</v>
      </c>
      <c r="K129">
        <f>_xlfn.XLOOKUP(D129,ConfigSheet!$A$1:$G$1,ConfigSheet!$A$2:$G$2)</f>
        <v>0</v>
      </c>
      <c r="L129">
        <f>_xlfn.XLOOKUP(B129,CoinPixels_Config1!A:A,CoinPixels_Config1!I:I)</f>
        <v>1.0085942295887047</v>
      </c>
      <c r="M129">
        <f t="shared" si="8"/>
        <v>11599.842234499692</v>
      </c>
      <c r="N129">
        <f t="shared" si="9"/>
        <v>11501</v>
      </c>
      <c r="O129">
        <f t="shared" si="14"/>
        <v>0</v>
      </c>
      <c r="P129">
        <f t="shared" si="11"/>
        <v>0</v>
      </c>
      <c r="Q129" s="9" cm="1">
        <f t="array" ref="Q129">IF(D129="",_xlfn.XLOOKUP(C129,ConfigSheet!$B$5:$H$5,_xlfn.XLOOKUP(E129,ConfigSheet!$A$6:$A$8,ConfigSheet!$B$6:$H$8)),_xlfn.XLOOKUP(D129,ConfigSheet!$B$5:$H$5,_xlfn.XLOOKUP(F129,ConfigSheet!$A$6:$A$8,ConfigSheet!$B$6:$H$8)))</f>
        <v>0</v>
      </c>
      <c r="R129">
        <f t="shared" si="12"/>
        <v>0</v>
      </c>
      <c r="S129" s="9">
        <f t="shared" si="10"/>
        <v>0</v>
      </c>
      <c r="W129">
        <f t="shared" si="15"/>
        <v>0</v>
      </c>
      <c r="X129">
        <f t="shared" si="13"/>
        <v>0</v>
      </c>
    </row>
    <row r="130" spans="1:24" x14ac:dyDescent="0.3">
      <c r="A130" s="1">
        <v>128</v>
      </c>
      <c r="B130">
        <v>62</v>
      </c>
      <c r="C130" t="s">
        <v>11</v>
      </c>
      <c r="D130" t="s">
        <v>11</v>
      </c>
      <c r="E130">
        <v>1</v>
      </c>
      <c r="F130">
        <v>1</v>
      </c>
      <c r="G130">
        <v>161328</v>
      </c>
      <c r="H130">
        <v>157764</v>
      </c>
      <c r="I130">
        <v>95.060700178146362</v>
      </c>
      <c r="J130" s="4">
        <f>ConfigSheet!$I$2</f>
        <v>3349.0920000000001</v>
      </c>
      <c r="K130">
        <f>_xlfn.XLOOKUP(D130,ConfigSheet!$A$1:$G$1,ConfigSheet!$A$2:$G$2)</f>
        <v>5.6936084651916001</v>
      </c>
      <c r="L130">
        <f>_xlfn.XLOOKUP(B130,CoinPixels_Config1!A:A,CoinPixels_Config1!I:I)</f>
        <v>1.0085942295887047</v>
      </c>
      <c r="M130">
        <f t="shared" ref="M130:M193" si="16">G130*L130</f>
        <v>162714.48987108655</v>
      </c>
      <c r="N130">
        <f t="shared" ref="N130:N193" si="17">L130*H130</f>
        <v>159119.8600368324</v>
      </c>
      <c r="O130">
        <f t="shared" si="14"/>
        <v>276.62202081619472</v>
      </c>
      <c r="P130">
        <f t="shared" si="11"/>
        <v>270.51098688414993</v>
      </c>
      <c r="Q130" s="9" cm="1">
        <f t="array" ref="Q130">IF(D130="",_xlfn.XLOOKUP(C130,ConfigSheet!$B$5:$H$5,_xlfn.XLOOKUP(E130,ConfigSheet!$A$6:$A$8,ConfigSheet!$B$6:$H$8)),_xlfn.XLOOKUP(D130,ConfigSheet!$B$5:$H$5,_xlfn.XLOOKUP(F130,ConfigSheet!$A$6:$A$8,ConfigSheet!$B$6:$H$8)))</f>
        <v>369.42666666666668</v>
      </c>
      <c r="R130">
        <f t="shared" si="12"/>
        <v>6.1110339320447906</v>
      </c>
      <c r="S130" s="9">
        <f t="shared" ref="S130:S193" si="18">R130*R130</f>
        <v>37.344735718602813</v>
      </c>
      <c r="W130">
        <f t="shared" si="15"/>
        <v>98.915679782516747</v>
      </c>
      <c r="X130">
        <f t="shared" si="13"/>
        <v>9784.3117068373922</v>
      </c>
    </row>
    <row r="131" spans="1:24" x14ac:dyDescent="0.3">
      <c r="A131" s="1">
        <v>129</v>
      </c>
      <c r="B131">
        <v>63</v>
      </c>
      <c r="C131" t="s">
        <v>8</v>
      </c>
      <c r="D131" t="s">
        <v>8</v>
      </c>
      <c r="E131">
        <v>1</v>
      </c>
      <c r="F131">
        <v>1</v>
      </c>
      <c r="G131">
        <v>13494</v>
      </c>
      <c r="H131">
        <v>11486</v>
      </c>
      <c r="I131">
        <v>83.299088478088379</v>
      </c>
      <c r="J131" s="4">
        <f>ConfigSheet!$I$2</f>
        <v>3349.0920000000001</v>
      </c>
      <c r="K131">
        <f>_xlfn.XLOOKUP(D131,ConfigSheet!$A$1:$G$1,ConfigSheet!$A$2:$G$2)</f>
        <v>0</v>
      </c>
      <c r="L131">
        <f>_xlfn.XLOOKUP(B131,CoinPixels_Config1!A:A,CoinPixels_Config1!I:I)</f>
        <v>1.1748215218526903</v>
      </c>
      <c r="M131">
        <f t="shared" si="16"/>
        <v>15853.041615880204</v>
      </c>
      <c r="N131">
        <f t="shared" si="17"/>
        <v>13494</v>
      </c>
      <c r="O131">
        <f t="shared" si="14"/>
        <v>0</v>
      </c>
      <c r="P131">
        <f t="shared" ref="P131:P194" si="19">(N131/J131)*K131</f>
        <v>0</v>
      </c>
      <c r="Q131" s="9" cm="1">
        <f t="array" ref="Q131">IF(D131="",_xlfn.XLOOKUP(C131,ConfigSheet!$B$5:$H$5,_xlfn.XLOOKUP(E131,ConfigSheet!$A$6:$A$8,ConfigSheet!$B$6:$H$8)),_xlfn.XLOOKUP(D131,ConfigSheet!$B$5:$H$5,_xlfn.XLOOKUP(F131,ConfigSheet!$A$6:$A$8,ConfigSheet!$B$6:$H$8)))</f>
        <v>0</v>
      </c>
      <c r="R131">
        <f t="shared" ref="R131:R194" si="20">O131-P131</f>
        <v>0</v>
      </c>
      <c r="S131" s="9">
        <f t="shared" si="18"/>
        <v>0</v>
      </c>
      <c r="W131">
        <f t="shared" si="15"/>
        <v>0</v>
      </c>
      <c r="X131">
        <f t="shared" ref="X131:X194" si="21">W131*W131</f>
        <v>0</v>
      </c>
    </row>
    <row r="132" spans="1:24" x14ac:dyDescent="0.3">
      <c r="A132" s="1">
        <v>130</v>
      </c>
      <c r="B132">
        <v>63</v>
      </c>
      <c r="C132" t="s">
        <v>11</v>
      </c>
      <c r="D132" t="s">
        <v>11</v>
      </c>
      <c r="E132">
        <v>2</v>
      </c>
      <c r="F132">
        <v>2</v>
      </c>
      <c r="G132">
        <v>331055</v>
      </c>
      <c r="H132">
        <v>320011</v>
      </c>
      <c r="I132">
        <v>95.220431685447693</v>
      </c>
      <c r="J132" s="4">
        <f>ConfigSheet!$I$2</f>
        <v>3349.0920000000001</v>
      </c>
      <c r="K132">
        <f>_xlfn.XLOOKUP(D132,ConfigSheet!$A$1:$G$1,ConfigSheet!$A$2:$G$2)</f>
        <v>5.6936084651916001</v>
      </c>
      <c r="L132">
        <f>_xlfn.XLOOKUP(B132,CoinPixels_Config1!A:A,CoinPixels_Config1!I:I)</f>
        <v>1.1748215218526903</v>
      </c>
      <c r="M132">
        <f t="shared" si="16"/>
        <v>388930.53891694237</v>
      </c>
      <c r="N132">
        <f t="shared" si="17"/>
        <v>375955.81002960127</v>
      </c>
      <c r="O132">
        <f t="shared" ref="O132:O195" si="22">(M132/J132)*K132</f>
        <v>661.19957551152197</v>
      </c>
      <c r="P132">
        <f t="shared" si="19"/>
        <v>639.14194728675795</v>
      </c>
      <c r="Q132" s="9" cm="1">
        <f t="array" ref="Q132">IF(D132="",_xlfn.XLOOKUP(C132,ConfigSheet!$B$5:$H$5,_xlfn.XLOOKUP(E132,ConfigSheet!$A$6:$A$8,ConfigSheet!$B$6:$H$8)),_xlfn.XLOOKUP(D132,ConfigSheet!$B$5:$H$5,_xlfn.XLOOKUP(F132,ConfigSheet!$A$6:$A$8,ConfigSheet!$B$6:$H$8)))</f>
        <v>738.85333333333335</v>
      </c>
      <c r="R132">
        <f t="shared" si="20"/>
        <v>22.057628224764017</v>
      </c>
      <c r="S132" s="9">
        <f t="shared" si="18"/>
        <v>486.53896290190619</v>
      </c>
      <c r="W132">
        <f t="shared" si="15"/>
        <v>99.711386046575399</v>
      </c>
      <c r="X132">
        <f t="shared" si="21"/>
        <v>9942.360507329191</v>
      </c>
    </row>
    <row r="133" spans="1:24" x14ac:dyDescent="0.3">
      <c r="A133" s="1">
        <v>131</v>
      </c>
      <c r="B133">
        <v>64</v>
      </c>
      <c r="C133" t="s">
        <v>8</v>
      </c>
      <c r="D133" t="s">
        <v>8</v>
      </c>
      <c r="E133">
        <v>1</v>
      </c>
      <c r="F133">
        <v>1</v>
      </c>
      <c r="G133">
        <v>13423</v>
      </c>
      <c r="H133">
        <v>11766</v>
      </c>
      <c r="I133">
        <v>86.557549238204956</v>
      </c>
      <c r="J133" s="4">
        <f>ConfigSheet!$I$2</f>
        <v>3349.0920000000001</v>
      </c>
      <c r="K133">
        <f>_xlfn.XLOOKUP(D133,ConfigSheet!$A$1:$G$1,ConfigSheet!$A$2:$G$2)</f>
        <v>0</v>
      </c>
      <c r="L133">
        <f>_xlfn.XLOOKUP(B133,CoinPixels_Config1!A:A,CoinPixels_Config1!I:I)</f>
        <v>1.140829508754037</v>
      </c>
      <c r="M133">
        <f t="shared" si="16"/>
        <v>15313.354496005439</v>
      </c>
      <c r="N133">
        <f t="shared" si="17"/>
        <v>13423</v>
      </c>
      <c r="O133">
        <f t="shared" si="22"/>
        <v>0</v>
      </c>
      <c r="P133">
        <f t="shared" si="19"/>
        <v>0</v>
      </c>
      <c r="Q133" s="9" cm="1">
        <f t="array" ref="Q133">IF(D133="",_xlfn.XLOOKUP(C133,ConfigSheet!$B$5:$H$5,_xlfn.XLOOKUP(E133,ConfigSheet!$A$6:$A$8,ConfigSheet!$B$6:$H$8)),_xlfn.XLOOKUP(D133,ConfigSheet!$B$5:$H$5,_xlfn.XLOOKUP(F133,ConfigSheet!$A$6:$A$8,ConfigSheet!$B$6:$H$8)))</f>
        <v>0</v>
      </c>
      <c r="R133">
        <f t="shared" si="20"/>
        <v>0</v>
      </c>
      <c r="S133" s="9">
        <f t="shared" si="18"/>
        <v>0</v>
      </c>
      <c r="W133">
        <f t="shared" ref="W133:W196" si="23">Q133-P133</f>
        <v>0</v>
      </c>
      <c r="X133">
        <f t="shared" si="21"/>
        <v>0</v>
      </c>
    </row>
    <row r="134" spans="1:24" x14ac:dyDescent="0.3">
      <c r="A134" s="1">
        <v>132</v>
      </c>
      <c r="B134">
        <v>64</v>
      </c>
      <c r="C134" t="s">
        <v>11</v>
      </c>
      <c r="D134" t="s">
        <v>11</v>
      </c>
      <c r="E134">
        <v>2</v>
      </c>
      <c r="F134">
        <v>2</v>
      </c>
      <c r="G134">
        <v>355546</v>
      </c>
      <c r="H134">
        <v>345437</v>
      </c>
      <c r="I134">
        <v>94.580626487731934</v>
      </c>
      <c r="J134" s="4">
        <f>ConfigSheet!$I$2</f>
        <v>3349.0920000000001</v>
      </c>
      <c r="K134">
        <f>_xlfn.XLOOKUP(D134,ConfigSheet!$A$1:$G$1,ConfigSheet!$A$2:$G$2)</f>
        <v>5.6936084651916001</v>
      </c>
      <c r="L134">
        <f>_xlfn.XLOOKUP(B134,CoinPixels_Config1!A:A,CoinPixels_Config1!I:I)</f>
        <v>1.140829508754037</v>
      </c>
      <c r="M134">
        <f t="shared" si="16"/>
        <v>405617.36851946282</v>
      </c>
      <c r="N134">
        <f t="shared" si="17"/>
        <v>394084.72301546828</v>
      </c>
      <c r="O134">
        <f t="shared" si="22"/>
        <v>689.5679434996573</v>
      </c>
      <c r="P134">
        <f t="shared" si="19"/>
        <v>669.9619225042361</v>
      </c>
      <c r="Q134" s="9" cm="1">
        <f t="array" ref="Q134">IF(D134="",_xlfn.XLOOKUP(C134,ConfigSheet!$B$5:$H$5,_xlfn.XLOOKUP(E134,ConfigSheet!$A$6:$A$8,ConfigSheet!$B$6:$H$8)),_xlfn.XLOOKUP(D134,ConfigSheet!$B$5:$H$5,_xlfn.XLOOKUP(F134,ConfigSheet!$A$6:$A$8,ConfigSheet!$B$6:$H$8)))</f>
        <v>738.85333333333335</v>
      </c>
      <c r="R134">
        <f t="shared" si="20"/>
        <v>19.606020995421204</v>
      </c>
      <c r="S134" s="9">
        <f t="shared" si="18"/>
        <v>384.39605927289705</v>
      </c>
      <c r="W134">
        <f t="shared" si="23"/>
        <v>68.891410829097254</v>
      </c>
      <c r="X134">
        <f t="shared" si="21"/>
        <v>4746.0264860234583</v>
      </c>
    </row>
    <row r="135" spans="1:24" x14ac:dyDescent="0.3">
      <c r="A135" s="1">
        <v>133</v>
      </c>
      <c r="B135">
        <v>65</v>
      </c>
      <c r="C135" t="s">
        <v>8</v>
      </c>
      <c r="D135" t="s">
        <v>8</v>
      </c>
      <c r="E135">
        <v>1</v>
      </c>
      <c r="F135">
        <v>1</v>
      </c>
      <c r="G135">
        <v>17272</v>
      </c>
      <c r="H135">
        <v>15717</v>
      </c>
      <c r="I135">
        <v>86.410123109817505</v>
      </c>
      <c r="J135" s="4">
        <f>ConfigSheet!$I$2</f>
        <v>3349.0920000000001</v>
      </c>
      <c r="K135">
        <f>_xlfn.XLOOKUP(D135,ConfigSheet!$A$1:$G$1,ConfigSheet!$A$2:$G$2)</f>
        <v>0</v>
      </c>
      <c r="L135">
        <f>_xlfn.XLOOKUP(B135,CoinPixels_Config1!A:A,CoinPixels_Config1!I:I)</f>
        <v>1.0989374562575556</v>
      </c>
      <c r="M135">
        <f t="shared" si="16"/>
        <v>18980.847744480499</v>
      </c>
      <c r="N135">
        <f t="shared" si="17"/>
        <v>17272</v>
      </c>
      <c r="O135">
        <f t="shared" si="22"/>
        <v>0</v>
      </c>
      <c r="P135">
        <f t="shared" si="19"/>
        <v>0</v>
      </c>
      <c r="Q135" s="9" cm="1">
        <f t="array" ref="Q135">IF(D135="",_xlfn.XLOOKUP(C135,ConfigSheet!$B$5:$H$5,_xlfn.XLOOKUP(E135,ConfigSheet!$A$6:$A$8,ConfigSheet!$B$6:$H$8)),_xlfn.XLOOKUP(D135,ConfigSheet!$B$5:$H$5,_xlfn.XLOOKUP(F135,ConfigSheet!$A$6:$A$8,ConfigSheet!$B$6:$H$8)))</f>
        <v>0</v>
      </c>
      <c r="R135">
        <f t="shared" si="20"/>
        <v>0</v>
      </c>
      <c r="S135" s="9">
        <f t="shared" si="18"/>
        <v>0</v>
      </c>
      <c r="W135">
        <f t="shared" si="23"/>
        <v>0</v>
      </c>
      <c r="X135">
        <f t="shared" si="21"/>
        <v>0</v>
      </c>
    </row>
    <row r="136" spans="1:24" x14ac:dyDescent="0.3">
      <c r="A136" s="1">
        <v>134</v>
      </c>
      <c r="B136">
        <v>65</v>
      </c>
      <c r="C136" t="s">
        <v>12</v>
      </c>
      <c r="D136" t="s">
        <v>12</v>
      </c>
      <c r="E136">
        <v>1</v>
      </c>
      <c r="F136">
        <v>1</v>
      </c>
      <c r="G136">
        <v>188040</v>
      </c>
      <c r="H136">
        <v>179742</v>
      </c>
      <c r="I136">
        <v>92.729580402374268</v>
      </c>
      <c r="J136" s="4">
        <f>ConfigSheet!$I$2</f>
        <v>3349.0920000000001</v>
      </c>
      <c r="K136">
        <f>_xlfn.XLOOKUP(D136,ConfigSheet!$A$1:$G$1,ConfigSheet!$A$2:$G$2)</f>
        <v>4.4826302470744004</v>
      </c>
      <c r="L136">
        <f>_xlfn.XLOOKUP(B136,CoinPixels_Config1!A:A,CoinPixels_Config1!I:I)</f>
        <v>1.0989374562575556</v>
      </c>
      <c r="M136">
        <f t="shared" si="16"/>
        <v>206644.19927467074</v>
      </c>
      <c r="N136">
        <f t="shared" si="17"/>
        <v>197525.21626264555</v>
      </c>
      <c r="O136">
        <f t="shared" si="22"/>
        <v>276.58527686044721</v>
      </c>
      <c r="P136">
        <f t="shared" si="19"/>
        <v>264.37987041826477</v>
      </c>
      <c r="Q136" s="9" cm="1">
        <f t="array" ref="Q136">IF(D136="",_xlfn.XLOOKUP(C136,ConfigSheet!$B$5:$H$5,_xlfn.XLOOKUP(E136,ConfigSheet!$A$6:$A$8,ConfigSheet!$B$6:$H$8)),_xlfn.XLOOKUP(D136,ConfigSheet!$B$5:$H$5,_xlfn.XLOOKUP(F136,ConfigSheet!$A$6:$A$8,ConfigSheet!$B$6:$H$8)))</f>
        <v>236.29999999999998</v>
      </c>
      <c r="R136">
        <f t="shared" si="20"/>
        <v>12.205406442182436</v>
      </c>
      <c r="S136" s="9">
        <f t="shared" si="18"/>
        <v>148.97194641886853</v>
      </c>
      <c r="W136">
        <f t="shared" si="23"/>
        <v>-28.07987041826479</v>
      </c>
      <c r="X136">
        <f t="shared" si="21"/>
        <v>788.47912270654206</v>
      </c>
    </row>
    <row r="137" spans="1:24" x14ac:dyDescent="0.3">
      <c r="A137" s="1">
        <v>135</v>
      </c>
      <c r="B137">
        <v>66</v>
      </c>
      <c r="C137" t="s">
        <v>8</v>
      </c>
      <c r="D137" t="s">
        <v>8</v>
      </c>
      <c r="E137">
        <v>1</v>
      </c>
      <c r="F137">
        <v>1</v>
      </c>
      <c r="G137">
        <v>16659</v>
      </c>
      <c r="H137">
        <v>15338</v>
      </c>
      <c r="I137">
        <v>90.469670295715332</v>
      </c>
      <c r="J137" s="4">
        <f>ConfigSheet!$I$2</f>
        <v>3349.0920000000001</v>
      </c>
      <c r="K137">
        <f>_xlfn.XLOOKUP(D137,ConfigSheet!$A$1:$G$1,ConfigSheet!$A$2:$G$2)</f>
        <v>0</v>
      </c>
      <c r="L137">
        <f>_xlfn.XLOOKUP(B137,CoinPixels_Config1!A:A,CoinPixels_Config1!I:I)</f>
        <v>1.0861259616638415</v>
      </c>
      <c r="M137">
        <f t="shared" si="16"/>
        <v>18093.772395357933</v>
      </c>
      <c r="N137">
        <f t="shared" si="17"/>
        <v>16659</v>
      </c>
      <c r="O137">
        <f t="shared" si="22"/>
        <v>0</v>
      </c>
      <c r="P137">
        <f t="shared" si="19"/>
        <v>0</v>
      </c>
      <c r="Q137" s="9" cm="1">
        <f t="array" ref="Q137">IF(D137="",_xlfn.XLOOKUP(C137,ConfigSheet!$B$5:$H$5,_xlfn.XLOOKUP(E137,ConfigSheet!$A$6:$A$8,ConfigSheet!$B$6:$H$8)),_xlfn.XLOOKUP(D137,ConfigSheet!$B$5:$H$5,_xlfn.XLOOKUP(F137,ConfigSheet!$A$6:$A$8,ConfigSheet!$B$6:$H$8)))</f>
        <v>0</v>
      </c>
      <c r="R137">
        <f t="shared" si="20"/>
        <v>0</v>
      </c>
      <c r="S137" s="9">
        <f t="shared" si="18"/>
        <v>0</v>
      </c>
      <c r="W137">
        <f t="shared" si="23"/>
        <v>0</v>
      </c>
      <c r="X137">
        <f t="shared" si="21"/>
        <v>0</v>
      </c>
    </row>
    <row r="138" spans="1:24" x14ac:dyDescent="0.3">
      <c r="A138" s="1">
        <v>136</v>
      </c>
      <c r="B138">
        <v>66</v>
      </c>
      <c r="C138" t="s">
        <v>12</v>
      </c>
      <c r="D138" t="s">
        <v>12</v>
      </c>
      <c r="E138">
        <v>2</v>
      </c>
      <c r="F138">
        <v>2</v>
      </c>
      <c r="G138">
        <v>386889</v>
      </c>
      <c r="H138">
        <v>364578</v>
      </c>
      <c r="I138">
        <v>89.298495650291443</v>
      </c>
      <c r="J138" s="4">
        <f>ConfigSheet!$I$2</f>
        <v>3349.0920000000001</v>
      </c>
      <c r="K138">
        <f>_xlfn.XLOOKUP(D138,ConfigSheet!$A$1:$G$1,ConfigSheet!$A$2:$G$2)</f>
        <v>4.4826302470744004</v>
      </c>
      <c r="L138">
        <f>_xlfn.XLOOKUP(B138,CoinPixels_Config1!A:A,CoinPixels_Config1!I:I)</f>
        <v>1.0861259616638415</v>
      </c>
      <c r="M138">
        <f t="shared" si="16"/>
        <v>420210.18718216196</v>
      </c>
      <c r="N138">
        <f t="shared" si="17"/>
        <v>395977.63085148</v>
      </c>
      <c r="O138">
        <f t="shared" si="22"/>
        <v>562.43510037692442</v>
      </c>
      <c r="P138">
        <f t="shared" si="19"/>
        <v>530.00075997306294</v>
      </c>
      <c r="Q138" s="9" cm="1">
        <f t="array" ref="Q138">IF(D138="",_xlfn.XLOOKUP(C138,ConfigSheet!$B$5:$H$5,_xlfn.XLOOKUP(E138,ConfigSheet!$A$6:$A$8,ConfigSheet!$B$6:$H$8)),_xlfn.XLOOKUP(D138,ConfigSheet!$B$5:$H$5,_xlfn.XLOOKUP(F138,ConfigSheet!$A$6:$A$8,ConfigSheet!$B$6:$H$8)))</f>
        <v>472.59999999999997</v>
      </c>
      <c r="R138">
        <f t="shared" si="20"/>
        <v>32.434340403861484</v>
      </c>
      <c r="S138" s="9">
        <f t="shared" si="18"/>
        <v>1051.9864374335616</v>
      </c>
      <c r="W138">
        <f t="shared" si="23"/>
        <v>-57.400759973062975</v>
      </c>
      <c r="X138">
        <f t="shared" si="21"/>
        <v>3294.8472454851885</v>
      </c>
    </row>
    <row r="139" spans="1:24" x14ac:dyDescent="0.3">
      <c r="A139" s="1">
        <v>137</v>
      </c>
      <c r="B139">
        <v>67</v>
      </c>
      <c r="C139" t="s">
        <v>8</v>
      </c>
      <c r="D139" t="s">
        <v>8</v>
      </c>
      <c r="E139">
        <v>1</v>
      </c>
      <c r="F139">
        <v>1</v>
      </c>
      <c r="G139">
        <v>13842</v>
      </c>
      <c r="H139">
        <v>13746</v>
      </c>
      <c r="I139">
        <v>92.237472534179688</v>
      </c>
      <c r="J139" s="4">
        <f>ConfigSheet!$I$2</f>
        <v>3349.0920000000001</v>
      </c>
      <c r="K139">
        <f>_xlfn.XLOOKUP(D139,ConfigSheet!$A$1:$G$1,ConfigSheet!$A$2:$G$2)</f>
        <v>0</v>
      </c>
      <c r="L139">
        <f>_xlfn.XLOOKUP(B139,CoinPixels_Config1!A:A,CoinPixels_Config1!I:I)</f>
        <v>1.0069838498472283</v>
      </c>
      <c r="M139">
        <f t="shared" si="16"/>
        <v>13938.670449585334</v>
      </c>
      <c r="N139">
        <f t="shared" si="17"/>
        <v>13842</v>
      </c>
      <c r="O139">
        <f t="shared" si="22"/>
        <v>0</v>
      </c>
      <c r="P139">
        <f t="shared" si="19"/>
        <v>0</v>
      </c>
      <c r="Q139" s="9" cm="1">
        <f t="array" ref="Q139">IF(D139="",_xlfn.XLOOKUP(C139,ConfigSheet!$B$5:$H$5,_xlfn.XLOOKUP(E139,ConfigSheet!$A$6:$A$8,ConfigSheet!$B$6:$H$8)),_xlfn.XLOOKUP(D139,ConfigSheet!$B$5:$H$5,_xlfn.XLOOKUP(F139,ConfigSheet!$A$6:$A$8,ConfigSheet!$B$6:$H$8)))</f>
        <v>0</v>
      </c>
      <c r="R139">
        <f t="shared" si="20"/>
        <v>0</v>
      </c>
      <c r="S139" s="9">
        <f t="shared" si="18"/>
        <v>0</v>
      </c>
      <c r="W139">
        <f t="shared" si="23"/>
        <v>0</v>
      </c>
      <c r="X139">
        <f t="shared" si="21"/>
        <v>0</v>
      </c>
    </row>
    <row r="140" spans="1:24" x14ac:dyDescent="0.3">
      <c r="A140" s="1">
        <v>138</v>
      </c>
      <c r="B140">
        <v>67</v>
      </c>
      <c r="C140" t="s">
        <v>13</v>
      </c>
      <c r="D140" t="s">
        <v>13</v>
      </c>
      <c r="E140">
        <v>2</v>
      </c>
      <c r="F140">
        <v>2</v>
      </c>
      <c r="G140">
        <v>240334</v>
      </c>
      <c r="H140">
        <v>237463</v>
      </c>
      <c r="I140">
        <v>73.443719744682312</v>
      </c>
      <c r="J140" s="4">
        <f>ConfigSheet!$I$2</f>
        <v>3349.0920000000001</v>
      </c>
      <c r="K140">
        <f>_xlfn.XLOOKUP(D140,ConfigSheet!$A$1:$G$1,ConfigSheet!$A$2:$G$2)</f>
        <v>6.6983512218829002</v>
      </c>
      <c r="L140">
        <f>_xlfn.XLOOKUP(B140,CoinPixels_Config1!A:A,CoinPixels_Config1!I:I)</f>
        <v>1.0069838498472283</v>
      </c>
      <c r="M140">
        <f t="shared" si="16"/>
        <v>242012.45656918376</v>
      </c>
      <c r="N140">
        <f t="shared" si="17"/>
        <v>239121.40593627238</v>
      </c>
      <c r="O140">
        <f t="shared" si="22"/>
        <v>484.03699694456719</v>
      </c>
      <c r="P140">
        <f t="shared" si="19"/>
        <v>478.2547513271021</v>
      </c>
      <c r="Q140" s="9" cm="1">
        <f t="array" ref="Q140">IF(D140="",_xlfn.XLOOKUP(C140,ConfigSheet!$B$5:$H$5,_xlfn.XLOOKUP(E140,ConfigSheet!$A$6:$A$8,ConfigSheet!$B$6:$H$8)),_xlfn.XLOOKUP(D140,ConfigSheet!$B$5:$H$5,_xlfn.XLOOKUP(F140,ConfigSheet!$A$6:$A$8,ConfigSheet!$B$6:$H$8)))</f>
        <v>415.91</v>
      </c>
      <c r="R140">
        <f t="shared" si="20"/>
        <v>5.7822456174650938</v>
      </c>
      <c r="S140" s="9">
        <f t="shared" si="18"/>
        <v>33.434364380694284</v>
      </c>
      <c r="W140">
        <f t="shared" si="23"/>
        <v>-62.344751327102074</v>
      </c>
      <c r="X140">
        <f t="shared" si="21"/>
        <v>3886.8680180381957</v>
      </c>
    </row>
    <row r="141" spans="1:24" x14ac:dyDescent="0.3">
      <c r="A141" s="1">
        <v>139</v>
      </c>
      <c r="B141">
        <v>68</v>
      </c>
      <c r="C141" t="s">
        <v>8</v>
      </c>
      <c r="D141" t="s">
        <v>8</v>
      </c>
      <c r="E141">
        <v>1</v>
      </c>
      <c r="F141">
        <v>1</v>
      </c>
      <c r="G141">
        <v>14992</v>
      </c>
      <c r="H141">
        <v>14234</v>
      </c>
      <c r="I141">
        <v>93.255305290222168</v>
      </c>
      <c r="J141" s="4">
        <f>ConfigSheet!$I$2</f>
        <v>3349.0920000000001</v>
      </c>
      <c r="K141">
        <f>_xlfn.XLOOKUP(D141,ConfigSheet!$A$1:$G$1,ConfigSheet!$A$2:$G$2)</f>
        <v>0</v>
      </c>
      <c r="L141">
        <f>_xlfn.XLOOKUP(B141,CoinPixels_Config1!A:A,CoinPixels_Config1!I:I)</f>
        <v>1.0532527750456653</v>
      </c>
      <c r="M141">
        <f t="shared" si="16"/>
        <v>15790.365603484614</v>
      </c>
      <c r="N141">
        <f t="shared" si="17"/>
        <v>14992</v>
      </c>
      <c r="O141">
        <f t="shared" si="22"/>
        <v>0</v>
      </c>
      <c r="P141">
        <f t="shared" si="19"/>
        <v>0</v>
      </c>
      <c r="Q141" s="9" cm="1">
        <f t="array" ref="Q141">IF(D141="",_xlfn.XLOOKUP(C141,ConfigSheet!$B$5:$H$5,_xlfn.XLOOKUP(E141,ConfigSheet!$A$6:$A$8,ConfigSheet!$B$6:$H$8)),_xlfn.XLOOKUP(D141,ConfigSheet!$B$5:$H$5,_xlfn.XLOOKUP(F141,ConfigSheet!$A$6:$A$8,ConfigSheet!$B$6:$H$8)))</f>
        <v>0</v>
      </c>
      <c r="R141">
        <f t="shared" si="20"/>
        <v>0</v>
      </c>
      <c r="S141" s="9">
        <f t="shared" si="18"/>
        <v>0</v>
      </c>
      <c r="W141">
        <f t="shared" si="23"/>
        <v>0</v>
      </c>
      <c r="X141">
        <f t="shared" si="21"/>
        <v>0</v>
      </c>
    </row>
    <row r="142" spans="1:24" x14ac:dyDescent="0.3">
      <c r="A142" s="1">
        <v>140</v>
      </c>
      <c r="B142">
        <v>68</v>
      </c>
      <c r="C142" t="s">
        <v>12</v>
      </c>
      <c r="D142" t="s">
        <v>12</v>
      </c>
      <c r="E142">
        <v>2</v>
      </c>
      <c r="F142">
        <v>2</v>
      </c>
      <c r="G142">
        <v>379701</v>
      </c>
      <c r="H142">
        <v>339687</v>
      </c>
      <c r="I142">
        <v>87.948402762413025</v>
      </c>
      <c r="J142" s="4">
        <f>ConfigSheet!$I$2</f>
        <v>3349.0920000000001</v>
      </c>
      <c r="K142">
        <f>_xlfn.XLOOKUP(D142,ConfigSheet!$A$1:$G$1,ConfigSheet!$A$2:$G$2)</f>
        <v>4.4826302470744004</v>
      </c>
      <c r="L142">
        <f>_xlfn.XLOOKUP(B142,CoinPixels_Config1!A:A,CoinPixels_Config1!I:I)</f>
        <v>1.0532527750456653</v>
      </c>
      <c r="M142">
        <f t="shared" si="16"/>
        <v>399921.13193761418</v>
      </c>
      <c r="N142">
        <f t="shared" si="17"/>
        <v>357776.27539693692</v>
      </c>
      <c r="O142">
        <f t="shared" si="22"/>
        <v>535.27898381644377</v>
      </c>
      <c r="P142">
        <f t="shared" si="19"/>
        <v>478.86972163796338</v>
      </c>
      <c r="Q142" s="9" cm="1">
        <f t="array" ref="Q142">IF(D142="",_xlfn.XLOOKUP(C142,ConfigSheet!$B$5:$H$5,_xlfn.XLOOKUP(E142,ConfigSheet!$A$6:$A$8,ConfigSheet!$B$6:$H$8)),_xlfn.XLOOKUP(D142,ConfigSheet!$B$5:$H$5,_xlfn.XLOOKUP(F142,ConfigSheet!$A$6:$A$8,ConfigSheet!$B$6:$H$8)))</f>
        <v>472.59999999999997</v>
      </c>
      <c r="R142">
        <f t="shared" si="20"/>
        <v>56.40926217848039</v>
      </c>
      <c r="S142" s="9">
        <f t="shared" si="18"/>
        <v>3182.004859520538</v>
      </c>
      <c r="W142">
        <f t="shared" si="23"/>
        <v>-6.2697216379634142</v>
      </c>
      <c r="X142">
        <f t="shared" si="21"/>
        <v>39.30940941754664</v>
      </c>
    </row>
    <row r="143" spans="1:24" x14ac:dyDescent="0.3">
      <c r="A143" s="1">
        <v>141</v>
      </c>
      <c r="B143">
        <v>68</v>
      </c>
      <c r="C143" t="s">
        <v>13</v>
      </c>
      <c r="D143" t="s">
        <v>13</v>
      </c>
      <c r="E143">
        <v>2</v>
      </c>
      <c r="F143">
        <v>1</v>
      </c>
      <c r="G143">
        <v>258132</v>
      </c>
      <c r="H143">
        <v>209448</v>
      </c>
      <c r="I143">
        <v>49.229848384857178</v>
      </c>
      <c r="J143" s="4">
        <f>ConfigSheet!$I$2</f>
        <v>3349.0920000000001</v>
      </c>
      <c r="K143">
        <f>_xlfn.XLOOKUP(D143,ConfigSheet!$A$1:$G$1,ConfigSheet!$A$2:$G$2)</f>
        <v>6.6983512218829002</v>
      </c>
      <c r="L143">
        <f>_xlfn.XLOOKUP(B143,CoinPixels_Config1!A:A,CoinPixels_Config1!I:I)</f>
        <v>1.0532527750456653</v>
      </c>
      <c r="M143">
        <f t="shared" si="16"/>
        <v>271878.24532808765</v>
      </c>
      <c r="N143">
        <f t="shared" si="17"/>
        <v>220601.68722776449</v>
      </c>
      <c r="O143">
        <f t="shared" si="22"/>
        <v>543.77006567653996</v>
      </c>
      <c r="P143">
        <f t="shared" si="19"/>
        <v>441.21438921102367</v>
      </c>
      <c r="Q143" s="9" cm="1">
        <f t="array" ref="Q143">IF(D143="",_xlfn.XLOOKUP(C143,ConfigSheet!$B$5:$H$5,_xlfn.XLOOKUP(E143,ConfigSheet!$A$6:$A$8,ConfigSheet!$B$6:$H$8)),_xlfn.XLOOKUP(D143,ConfigSheet!$B$5:$H$5,_xlfn.XLOOKUP(F143,ConfigSheet!$A$6:$A$8,ConfigSheet!$B$6:$H$8)))</f>
        <v>207.95500000000001</v>
      </c>
      <c r="R143">
        <f t="shared" si="20"/>
        <v>102.55567646551629</v>
      </c>
      <c r="S143" s="9">
        <f t="shared" si="18"/>
        <v>10517.666775299651</v>
      </c>
      <c r="W143">
        <f t="shared" si="23"/>
        <v>-233.25938921102366</v>
      </c>
      <c r="X143">
        <f t="shared" si="21"/>
        <v>54409.942655099818</v>
      </c>
    </row>
    <row r="144" spans="1:24" x14ac:dyDescent="0.3">
      <c r="A144" s="1">
        <v>142</v>
      </c>
      <c r="B144">
        <v>69</v>
      </c>
      <c r="C144" t="s">
        <v>8</v>
      </c>
      <c r="D144" t="s">
        <v>8</v>
      </c>
      <c r="E144">
        <v>1</v>
      </c>
      <c r="F144">
        <v>1</v>
      </c>
      <c r="G144">
        <v>18659</v>
      </c>
      <c r="H144">
        <v>17357</v>
      </c>
      <c r="I144">
        <v>92.506277561187744</v>
      </c>
      <c r="J144" s="4">
        <f>ConfigSheet!$I$2</f>
        <v>3349.0920000000001</v>
      </c>
      <c r="K144">
        <f>_xlfn.XLOOKUP(D144,ConfigSheet!$A$1:$G$1,ConfigSheet!$A$2:$G$2)</f>
        <v>0</v>
      </c>
      <c r="L144">
        <f>_xlfn.XLOOKUP(B144,CoinPixels_Config1!A:A,CoinPixels_Config1!I:I)</f>
        <v>1.075012963069655</v>
      </c>
      <c r="M144">
        <f t="shared" si="16"/>
        <v>20058.666877916694</v>
      </c>
      <c r="N144">
        <f t="shared" si="17"/>
        <v>18659</v>
      </c>
      <c r="O144">
        <f t="shared" si="22"/>
        <v>0</v>
      </c>
      <c r="P144">
        <f t="shared" si="19"/>
        <v>0</v>
      </c>
      <c r="Q144" s="9" cm="1">
        <f t="array" ref="Q144">IF(D144="",_xlfn.XLOOKUP(C144,ConfigSheet!$B$5:$H$5,_xlfn.XLOOKUP(E144,ConfigSheet!$A$6:$A$8,ConfigSheet!$B$6:$H$8)),_xlfn.XLOOKUP(D144,ConfigSheet!$B$5:$H$5,_xlfn.XLOOKUP(F144,ConfigSheet!$A$6:$A$8,ConfigSheet!$B$6:$H$8)))</f>
        <v>0</v>
      </c>
      <c r="R144">
        <f t="shared" si="20"/>
        <v>0</v>
      </c>
      <c r="S144" s="9">
        <f t="shared" si="18"/>
        <v>0</v>
      </c>
      <c r="W144">
        <f t="shared" si="23"/>
        <v>0</v>
      </c>
      <c r="X144">
        <f t="shared" si="21"/>
        <v>0</v>
      </c>
    </row>
    <row r="145" spans="1:24" x14ac:dyDescent="0.3">
      <c r="A145" s="1">
        <v>143</v>
      </c>
      <c r="B145">
        <v>69</v>
      </c>
      <c r="C145" t="s">
        <v>10</v>
      </c>
      <c r="D145" t="s">
        <v>10</v>
      </c>
      <c r="E145">
        <v>3</v>
      </c>
      <c r="F145">
        <v>2</v>
      </c>
      <c r="G145">
        <v>276409</v>
      </c>
      <c r="H145">
        <v>217151</v>
      </c>
      <c r="I145">
        <v>92.207157611846924</v>
      </c>
      <c r="J145" s="4">
        <f>ConfigSheet!$I$2</f>
        <v>3349.0920000000001</v>
      </c>
      <c r="K145">
        <f>_xlfn.XLOOKUP(D145,ConfigSheet!$A$1:$G$1,ConfigSheet!$A$2:$G$2)</f>
        <v>3.5680999999999998</v>
      </c>
      <c r="L145">
        <f>_xlfn.XLOOKUP(B145,CoinPixels_Config1!A:A,CoinPixels_Config1!I:I)</f>
        <v>1.075012963069655</v>
      </c>
      <c r="M145">
        <f t="shared" si="16"/>
        <v>297143.25810912024</v>
      </c>
      <c r="N145">
        <f t="shared" si="17"/>
        <v>233440.13994353864</v>
      </c>
      <c r="O145">
        <f t="shared" si="22"/>
        <v>316.57442054716677</v>
      </c>
      <c r="P145">
        <f t="shared" si="19"/>
        <v>248.70554864797387</v>
      </c>
      <c r="Q145" s="9" cm="1">
        <f t="array" ref="Q145">IF(D145="",_xlfn.XLOOKUP(C145,ConfigSheet!$B$5:$H$5,_xlfn.XLOOKUP(E145,ConfigSheet!$A$6:$A$8,ConfigSheet!$B$6:$H$8)),_xlfn.XLOOKUP(D145,ConfigSheet!$B$5:$H$5,_xlfn.XLOOKUP(F145,ConfigSheet!$A$6:$A$8,ConfigSheet!$B$6:$H$8)))</f>
        <v>193.28</v>
      </c>
      <c r="R145">
        <f t="shared" si="20"/>
        <v>67.868871899192897</v>
      </c>
      <c r="S145" s="9">
        <f t="shared" si="18"/>
        <v>4606.1837728690552</v>
      </c>
      <c r="W145">
        <f t="shared" si="23"/>
        <v>-55.425548647973869</v>
      </c>
      <c r="X145">
        <f t="shared" si="21"/>
        <v>3071.9914429289179</v>
      </c>
    </row>
    <row r="146" spans="1:24" x14ac:dyDescent="0.3">
      <c r="A146" s="1">
        <v>144</v>
      </c>
      <c r="B146">
        <v>70</v>
      </c>
      <c r="C146" t="s">
        <v>8</v>
      </c>
      <c r="D146" t="s">
        <v>8</v>
      </c>
      <c r="E146">
        <v>1</v>
      </c>
      <c r="F146">
        <v>1</v>
      </c>
      <c r="G146">
        <v>14683</v>
      </c>
      <c r="H146">
        <v>14111</v>
      </c>
      <c r="I146">
        <v>88.343799114227295</v>
      </c>
      <c r="J146" s="4">
        <f>ConfigSheet!$I$2</f>
        <v>3349.0920000000001</v>
      </c>
      <c r="K146">
        <f>_xlfn.XLOOKUP(D146,ConfigSheet!$A$1:$G$1,ConfigSheet!$A$2:$G$2)</f>
        <v>0</v>
      </c>
      <c r="L146">
        <f>_xlfn.XLOOKUP(B146,CoinPixels_Config1!A:A,CoinPixels_Config1!I:I)</f>
        <v>1.0405357522500178</v>
      </c>
      <c r="M146">
        <f t="shared" si="16"/>
        <v>15278.186450287012</v>
      </c>
      <c r="N146">
        <f t="shared" si="17"/>
        <v>14683.000000000002</v>
      </c>
      <c r="O146">
        <f t="shared" si="22"/>
        <v>0</v>
      </c>
      <c r="P146">
        <f t="shared" si="19"/>
        <v>0</v>
      </c>
      <c r="Q146" s="9" cm="1">
        <f t="array" ref="Q146">IF(D146="",_xlfn.XLOOKUP(C146,ConfigSheet!$B$5:$H$5,_xlfn.XLOOKUP(E146,ConfigSheet!$A$6:$A$8,ConfigSheet!$B$6:$H$8)),_xlfn.XLOOKUP(D146,ConfigSheet!$B$5:$H$5,_xlfn.XLOOKUP(F146,ConfigSheet!$A$6:$A$8,ConfigSheet!$B$6:$H$8)))</f>
        <v>0</v>
      </c>
      <c r="R146">
        <f t="shared" si="20"/>
        <v>0</v>
      </c>
      <c r="S146" s="9">
        <f t="shared" si="18"/>
        <v>0</v>
      </c>
      <c r="W146">
        <f t="shared" si="23"/>
        <v>0</v>
      </c>
      <c r="X146">
        <f t="shared" si="21"/>
        <v>0</v>
      </c>
    </row>
    <row r="147" spans="1:24" x14ac:dyDescent="0.3">
      <c r="A147" s="1">
        <v>145</v>
      </c>
      <c r="B147">
        <v>71</v>
      </c>
      <c r="C147" t="s">
        <v>8</v>
      </c>
      <c r="D147" t="s">
        <v>8</v>
      </c>
      <c r="E147">
        <v>1</v>
      </c>
      <c r="F147">
        <v>1</v>
      </c>
      <c r="G147">
        <v>14775</v>
      </c>
      <c r="H147">
        <v>12626</v>
      </c>
      <c r="I147">
        <v>85.455161333084106</v>
      </c>
      <c r="J147" s="4">
        <f>ConfigSheet!$I$2</f>
        <v>3349.0920000000001</v>
      </c>
      <c r="K147">
        <f>_xlfn.XLOOKUP(D147,ConfigSheet!$A$1:$G$1,ConfigSheet!$A$2:$G$2)</f>
        <v>0</v>
      </c>
      <c r="L147">
        <f>_xlfn.XLOOKUP(B147,CoinPixels_Config1!A:A,CoinPixels_Config1!I:I)</f>
        <v>1.1702043402502773</v>
      </c>
      <c r="M147">
        <f t="shared" si="16"/>
        <v>17289.769127197847</v>
      </c>
      <c r="N147">
        <f t="shared" si="17"/>
        <v>14775.000000000002</v>
      </c>
      <c r="O147">
        <f t="shared" si="22"/>
        <v>0</v>
      </c>
      <c r="P147">
        <f t="shared" si="19"/>
        <v>0</v>
      </c>
      <c r="Q147" s="9" cm="1">
        <f t="array" ref="Q147">IF(D147="",_xlfn.XLOOKUP(C147,ConfigSheet!$B$5:$H$5,_xlfn.XLOOKUP(E147,ConfigSheet!$A$6:$A$8,ConfigSheet!$B$6:$H$8)),_xlfn.XLOOKUP(D147,ConfigSheet!$B$5:$H$5,_xlfn.XLOOKUP(F147,ConfigSheet!$A$6:$A$8,ConfigSheet!$B$6:$H$8)))</f>
        <v>0</v>
      </c>
      <c r="R147">
        <f t="shared" si="20"/>
        <v>0</v>
      </c>
      <c r="S147" s="9">
        <f t="shared" si="18"/>
        <v>0</v>
      </c>
      <c r="W147">
        <f t="shared" si="23"/>
        <v>0</v>
      </c>
      <c r="X147">
        <f t="shared" si="21"/>
        <v>0</v>
      </c>
    </row>
    <row r="148" spans="1:24" x14ac:dyDescent="0.3">
      <c r="A148" s="1">
        <v>146</v>
      </c>
      <c r="B148">
        <v>71</v>
      </c>
      <c r="C148" t="s">
        <v>12</v>
      </c>
      <c r="D148" t="s">
        <v>12</v>
      </c>
      <c r="E148">
        <v>1</v>
      </c>
      <c r="F148">
        <v>1</v>
      </c>
      <c r="G148">
        <v>168194</v>
      </c>
      <c r="H148">
        <v>151369</v>
      </c>
      <c r="I148">
        <v>88.60173225402832</v>
      </c>
      <c r="J148" s="4">
        <f>ConfigSheet!$I$2</f>
        <v>3349.0920000000001</v>
      </c>
      <c r="K148">
        <f>_xlfn.XLOOKUP(D148,ConfigSheet!$A$1:$G$1,ConfigSheet!$A$2:$G$2)</f>
        <v>4.4826302470744004</v>
      </c>
      <c r="L148">
        <f>_xlfn.XLOOKUP(B148,CoinPixels_Config1!A:A,CoinPixels_Config1!I:I)</f>
        <v>1.1702043402502773</v>
      </c>
      <c r="M148">
        <f t="shared" si="16"/>
        <v>196821.34880405513</v>
      </c>
      <c r="N148">
        <f t="shared" si="17"/>
        <v>177132.66077934424</v>
      </c>
      <c r="O148">
        <f t="shared" si="22"/>
        <v>263.43777101943999</v>
      </c>
      <c r="P148">
        <f t="shared" si="19"/>
        <v>237.08522278702938</v>
      </c>
      <c r="Q148" s="9" cm="1">
        <f t="array" ref="Q148">IF(D148="",_xlfn.XLOOKUP(C148,ConfigSheet!$B$5:$H$5,_xlfn.XLOOKUP(E148,ConfigSheet!$A$6:$A$8,ConfigSheet!$B$6:$H$8)),_xlfn.XLOOKUP(D148,ConfigSheet!$B$5:$H$5,_xlfn.XLOOKUP(F148,ConfigSheet!$A$6:$A$8,ConfigSheet!$B$6:$H$8)))</f>
        <v>236.29999999999998</v>
      </c>
      <c r="R148">
        <f t="shared" si="20"/>
        <v>26.352548232410612</v>
      </c>
      <c r="S148" s="9">
        <f t="shared" si="18"/>
        <v>694.4567983415277</v>
      </c>
      <c r="W148">
        <f t="shared" si="23"/>
        <v>-0.7852227870293973</v>
      </c>
      <c r="X148">
        <f t="shared" si="21"/>
        <v>0.61657482527021423</v>
      </c>
    </row>
    <row r="149" spans="1:24" x14ac:dyDescent="0.3">
      <c r="A149" s="1">
        <v>147</v>
      </c>
      <c r="B149">
        <v>71</v>
      </c>
      <c r="C149" t="s">
        <v>11</v>
      </c>
      <c r="D149" t="s">
        <v>11</v>
      </c>
      <c r="E149">
        <v>1</v>
      </c>
      <c r="F149">
        <v>1</v>
      </c>
      <c r="G149">
        <v>187170</v>
      </c>
      <c r="H149">
        <v>176287</v>
      </c>
      <c r="I149">
        <v>93.764162063598633</v>
      </c>
      <c r="J149" s="4">
        <f>ConfigSheet!$I$2</f>
        <v>3349.0920000000001</v>
      </c>
      <c r="K149">
        <f>_xlfn.XLOOKUP(D149,ConfigSheet!$A$1:$G$1,ConfigSheet!$A$2:$G$2)</f>
        <v>5.6936084651916001</v>
      </c>
      <c r="L149">
        <f>_xlfn.XLOOKUP(B149,CoinPixels_Config1!A:A,CoinPixels_Config1!I:I)</f>
        <v>1.1702043402502773</v>
      </c>
      <c r="M149">
        <f t="shared" si="16"/>
        <v>219027.1463646444</v>
      </c>
      <c r="N149">
        <f t="shared" si="17"/>
        <v>206291.81252970063</v>
      </c>
      <c r="O149">
        <f t="shared" si="22"/>
        <v>372.35609372585134</v>
      </c>
      <c r="P149">
        <f t="shared" si="19"/>
        <v>350.70544795987155</v>
      </c>
      <c r="Q149" s="9" cm="1">
        <f t="array" ref="Q149">IF(D149="",_xlfn.XLOOKUP(C149,ConfigSheet!$B$5:$H$5,_xlfn.XLOOKUP(E149,ConfigSheet!$A$6:$A$8,ConfigSheet!$B$6:$H$8)),_xlfn.XLOOKUP(D149,ConfigSheet!$B$5:$H$5,_xlfn.XLOOKUP(F149,ConfigSheet!$A$6:$A$8,ConfigSheet!$B$6:$H$8)))</f>
        <v>369.42666666666668</v>
      </c>
      <c r="R149">
        <f t="shared" si="20"/>
        <v>21.650645765979789</v>
      </c>
      <c r="S149" s="9">
        <f t="shared" si="18"/>
        <v>468.75046208393854</v>
      </c>
      <c r="W149">
        <f t="shared" si="23"/>
        <v>18.721218706795128</v>
      </c>
      <c r="X149">
        <f t="shared" si="21"/>
        <v>350.48402986765581</v>
      </c>
    </row>
    <row r="150" spans="1:24" x14ac:dyDescent="0.3">
      <c r="A150" s="1">
        <v>148</v>
      </c>
      <c r="B150">
        <v>72</v>
      </c>
      <c r="C150" t="s">
        <v>8</v>
      </c>
      <c r="D150" t="s">
        <v>8</v>
      </c>
      <c r="E150">
        <v>1</v>
      </c>
      <c r="F150">
        <v>1</v>
      </c>
      <c r="G150">
        <v>17423</v>
      </c>
      <c r="H150">
        <v>15023</v>
      </c>
      <c r="I150">
        <v>86.20373010635376</v>
      </c>
      <c r="J150" s="4">
        <f>ConfigSheet!$I$2</f>
        <v>3349.0920000000001</v>
      </c>
      <c r="K150">
        <f>_xlfn.XLOOKUP(D150,ConfigSheet!$A$1:$G$1,ConfigSheet!$A$2:$G$2)</f>
        <v>0</v>
      </c>
      <c r="L150">
        <f>_xlfn.XLOOKUP(B150,CoinPixels_Config1!A:A,CoinPixels_Config1!I:I)</f>
        <v>1.1597550422685217</v>
      </c>
      <c r="M150">
        <f t="shared" si="16"/>
        <v>20206.412101444454</v>
      </c>
      <c r="N150">
        <f t="shared" si="17"/>
        <v>17423</v>
      </c>
      <c r="O150">
        <f t="shared" si="22"/>
        <v>0</v>
      </c>
      <c r="P150">
        <f t="shared" si="19"/>
        <v>0</v>
      </c>
      <c r="Q150" s="9" cm="1">
        <f t="array" ref="Q150">IF(D150="",_xlfn.XLOOKUP(C150,ConfigSheet!$B$5:$H$5,_xlfn.XLOOKUP(E150,ConfigSheet!$A$6:$A$8,ConfigSheet!$B$6:$H$8)),_xlfn.XLOOKUP(D150,ConfigSheet!$B$5:$H$5,_xlfn.XLOOKUP(F150,ConfigSheet!$A$6:$A$8,ConfigSheet!$B$6:$H$8)))</f>
        <v>0</v>
      </c>
      <c r="R150">
        <f t="shared" si="20"/>
        <v>0</v>
      </c>
      <c r="S150" s="9">
        <f t="shared" si="18"/>
        <v>0</v>
      </c>
      <c r="W150">
        <f t="shared" si="23"/>
        <v>0</v>
      </c>
      <c r="X150">
        <f t="shared" si="21"/>
        <v>0</v>
      </c>
    </row>
    <row r="151" spans="1:24" x14ac:dyDescent="0.3">
      <c r="A151" s="1">
        <v>149</v>
      </c>
      <c r="B151">
        <v>72</v>
      </c>
      <c r="C151" t="s">
        <v>9</v>
      </c>
      <c r="D151" t="s">
        <v>9</v>
      </c>
      <c r="E151">
        <v>1</v>
      </c>
      <c r="F151">
        <v>1</v>
      </c>
      <c r="G151">
        <v>530262</v>
      </c>
      <c r="H151">
        <v>519378</v>
      </c>
      <c r="I151">
        <v>96.609294414520264</v>
      </c>
      <c r="J151" s="4">
        <f>ConfigSheet!$I$2</f>
        <v>3349.0920000000001</v>
      </c>
      <c r="K151">
        <f>_xlfn.XLOOKUP(D151,ConfigSheet!$A$1:$G$1,ConfigSheet!$A$2:$G$2)</f>
        <v>2.6304883652667002</v>
      </c>
      <c r="L151">
        <f>_xlfn.XLOOKUP(B151,CoinPixels_Config1!A:A,CoinPixels_Config1!I:I)</f>
        <v>1.1597550422685217</v>
      </c>
      <c r="M151">
        <f t="shared" si="16"/>
        <v>614974.02822339081</v>
      </c>
      <c r="N151">
        <f t="shared" si="17"/>
        <v>602351.25434334029</v>
      </c>
      <c r="O151">
        <f t="shared" si="22"/>
        <v>483.02107740928727</v>
      </c>
      <c r="P151">
        <f t="shared" si="19"/>
        <v>473.10673052694864</v>
      </c>
      <c r="Q151" s="9" cm="1">
        <f t="array" ref="Q151">IF(D151="",_xlfn.XLOOKUP(C151,ConfigSheet!$B$5:$H$5,_xlfn.XLOOKUP(E151,ConfigSheet!$A$6:$A$8,ConfigSheet!$B$6:$H$8)),_xlfn.XLOOKUP(D151,ConfigSheet!$B$5:$H$5,_xlfn.XLOOKUP(F151,ConfigSheet!$A$6:$A$8,ConfigSheet!$B$6:$H$8)))</f>
        <v>468.8</v>
      </c>
      <c r="R151">
        <f t="shared" si="20"/>
        <v>9.9143468823386343</v>
      </c>
      <c r="S151" s="9">
        <f t="shared" si="18"/>
        <v>98.294274103337798</v>
      </c>
      <c r="W151">
        <f t="shared" si="23"/>
        <v>-4.3067305269486269</v>
      </c>
      <c r="X151">
        <f t="shared" si="21"/>
        <v>18.547927831751199</v>
      </c>
    </row>
    <row r="152" spans="1:24" x14ac:dyDescent="0.3">
      <c r="A152" s="1">
        <v>150</v>
      </c>
      <c r="B152">
        <v>73</v>
      </c>
      <c r="C152" t="s">
        <v>8</v>
      </c>
      <c r="D152" t="s">
        <v>8</v>
      </c>
      <c r="E152">
        <v>1</v>
      </c>
      <c r="F152">
        <v>1</v>
      </c>
      <c r="G152">
        <v>17421</v>
      </c>
      <c r="H152">
        <v>14483</v>
      </c>
      <c r="I152">
        <v>83.135294914245605</v>
      </c>
      <c r="J152" s="4">
        <f>ConfigSheet!$I$2</f>
        <v>3349.0920000000001</v>
      </c>
      <c r="K152">
        <f>_xlfn.XLOOKUP(D152,ConfigSheet!$A$1:$G$1,ConfigSheet!$A$2:$G$2)</f>
        <v>0</v>
      </c>
      <c r="L152">
        <f>_xlfn.XLOOKUP(B152,CoinPixels_Config1!A:A,CoinPixels_Config1!I:I)</f>
        <v>1.2028585237865084</v>
      </c>
      <c r="M152">
        <f t="shared" si="16"/>
        <v>20954.998342884763</v>
      </c>
      <c r="N152">
        <f t="shared" si="17"/>
        <v>17421</v>
      </c>
      <c r="O152">
        <f t="shared" si="22"/>
        <v>0</v>
      </c>
      <c r="P152">
        <f t="shared" si="19"/>
        <v>0</v>
      </c>
      <c r="Q152" s="9" cm="1">
        <f t="array" ref="Q152">IF(D152="",_xlfn.XLOOKUP(C152,ConfigSheet!$B$5:$H$5,_xlfn.XLOOKUP(E152,ConfigSheet!$A$6:$A$8,ConfigSheet!$B$6:$H$8)),_xlfn.XLOOKUP(D152,ConfigSheet!$B$5:$H$5,_xlfn.XLOOKUP(F152,ConfigSheet!$A$6:$A$8,ConfigSheet!$B$6:$H$8)))</f>
        <v>0</v>
      </c>
      <c r="R152">
        <f t="shared" si="20"/>
        <v>0</v>
      </c>
      <c r="S152" s="9">
        <f t="shared" si="18"/>
        <v>0</v>
      </c>
      <c r="W152">
        <f t="shared" si="23"/>
        <v>0</v>
      </c>
      <c r="X152">
        <f t="shared" si="21"/>
        <v>0</v>
      </c>
    </row>
    <row r="153" spans="1:24" x14ac:dyDescent="0.3">
      <c r="A153" s="1">
        <v>151</v>
      </c>
      <c r="B153">
        <v>73</v>
      </c>
      <c r="C153" t="s">
        <v>9</v>
      </c>
      <c r="D153" t="s">
        <v>9</v>
      </c>
      <c r="E153">
        <v>1</v>
      </c>
      <c r="F153">
        <v>1</v>
      </c>
      <c r="G153">
        <v>520189</v>
      </c>
      <c r="H153">
        <v>502462</v>
      </c>
      <c r="I153">
        <v>95.994633436203003</v>
      </c>
      <c r="J153" s="4">
        <f>ConfigSheet!$I$2</f>
        <v>3349.0920000000001</v>
      </c>
      <c r="K153">
        <f>_xlfn.XLOOKUP(D153,ConfigSheet!$A$1:$G$1,ConfigSheet!$A$2:$G$2)</f>
        <v>2.6304883652667002</v>
      </c>
      <c r="L153">
        <f>_xlfn.XLOOKUP(B153,CoinPixels_Config1!A:A,CoinPixels_Config1!I:I)</f>
        <v>1.2028585237865084</v>
      </c>
      <c r="M153">
        <f t="shared" si="16"/>
        <v>625713.77262998</v>
      </c>
      <c r="N153">
        <f t="shared" si="17"/>
        <v>604390.69957881654</v>
      </c>
      <c r="O153">
        <f t="shared" si="22"/>
        <v>491.4564302474509</v>
      </c>
      <c r="P153">
        <f t="shared" si="19"/>
        <v>474.70857871849392</v>
      </c>
      <c r="Q153" s="9" cm="1">
        <f t="array" ref="Q153">IF(D153="",_xlfn.XLOOKUP(C153,ConfigSheet!$B$5:$H$5,_xlfn.XLOOKUP(E153,ConfigSheet!$A$6:$A$8,ConfigSheet!$B$6:$H$8)),_xlfn.XLOOKUP(D153,ConfigSheet!$B$5:$H$5,_xlfn.XLOOKUP(F153,ConfigSheet!$A$6:$A$8,ConfigSheet!$B$6:$H$8)))</f>
        <v>468.8</v>
      </c>
      <c r="R153">
        <f t="shared" si="20"/>
        <v>16.747851528956971</v>
      </c>
      <c r="S153" s="9">
        <f t="shared" si="18"/>
        <v>280.49053083598636</v>
      </c>
      <c r="W153">
        <f t="shared" si="23"/>
        <v>-5.9085787184939136</v>
      </c>
      <c r="X153">
        <f t="shared" si="21"/>
        <v>34.911302472639179</v>
      </c>
    </row>
    <row r="154" spans="1:24" x14ac:dyDescent="0.3">
      <c r="A154" s="1">
        <v>152</v>
      </c>
      <c r="B154">
        <v>74</v>
      </c>
      <c r="C154" t="s">
        <v>8</v>
      </c>
      <c r="D154" t="s">
        <v>8</v>
      </c>
      <c r="E154">
        <v>1</v>
      </c>
      <c r="F154">
        <v>1</v>
      </c>
      <c r="G154">
        <v>14144</v>
      </c>
      <c r="H154">
        <v>13751</v>
      </c>
      <c r="I154">
        <v>92.00853705406189</v>
      </c>
      <c r="J154" s="4">
        <f>ConfigSheet!$I$2</f>
        <v>3349.0920000000001</v>
      </c>
      <c r="K154">
        <f>_xlfn.XLOOKUP(D154,ConfigSheet!$A$1:$G$1,ConfigSheet!$A$2:$G$2)</f>
        <v>0</v>
      </c>
      <c r="L154">
        <f>_xlfn.XLOOKUP(B154,CoinPixels_Config1!A:A,CoinPixels_Config1!I:I)</f>
        <v>1.0285797396552978</v>
      </c>
      <c r="M154">
        <f t="shared" si="16"/>
        <v>14548.231837684532</v>
      </c>
      <c r="N154">
        <f t="shared" si="17"/>
        <v>14144</v>
      </c>
      <c r="O154">
        <f t="shared" si="22"/>
        <v>0</v>
      </c>
      <c r="P154">
        <f t="shared" si="19"/>
        <v>0</v>
      </c>
      <c r="Q154" s="9" cm="1">
        <f t="array" ref="Q154">IF(D154="",_xlfn.XLOOKUP(C154,ConfigSheet!$B$5:$H$5,_xlfn.XLOOKUP(E154,ConfigSheet!$A$6:$A$8,ConfigSheet!$B$6:$H$8)),_xlfn.XLOOKUP(D154,ConfigSheet!$B$5:$H$5,_xlfn.XLOOKUP(F154,ConfigSheet!$A$6:$A$8,ConfigSheet!$B$6:$H$8)))</f>
        <v>0</v>
      </c>
      <c r="R154">
        <f t="shared" si="20"/>
        <v>0</v>
      </c>
      <c r="S154" s="9">
        <f t="shared" si="18"/>
        <v>0</v>
      </c>
      <c r="W154">
        <f t="shared" si="23"/>
        <v>0</v>
      </c>
      <c r="X154">
        <f t="shared" si="21"/>
        <v>0</v>
      </c>
    </row>
    <row r="155" spans="1:24" x14ac:dyDescent="0.3">
      <c r="A155" s="1">
        <v>153</v>
      </c>
      <c r="B155">
        <v>74</v>
      </c>
      <c r="C155" t="s">
        <v>9</v>
      </c>
      <c r="D155" t="s">
        <v>9</v>
      </c>
      <c r="E155">
        <v>2</v>
      </c>
      <c r="F155">
        <v>2</v>
      </c>
      <c r="G155">
        <v>922954</v>
      </c>
      <c r="H155">
        <v>877393</v>
      </c>
      <c r="I155">
        <v>82.017818093299866</v>
      </c>
      <c r="J155" s="4">
        <f>ConfigSheet!$I$2</f>
        <v>3349.0920000000001</v>
      </c>
      <c r="K155">
        <f>_xlfn.XLOOKUP(D155,ConfigSheet!$A$1:$G$1,ConfigSheet!$A$2:$G$2)</f>
        <v>2.6304883652667002</v>
      </c>
      <c r="L155">
        <f>_xlfn.XLOOKUP(B155,CoinPixels_Config1!A:A,CoinPixels_Config1!I:I)</f>
        <v>1.0285797396552978</v>
      </c>
      <c r="M155">
        <f t="shared" si="16"/>
        <v>949331.78503381577</v>
      </c>
      <c r="N155">
        <f t="shared" si="17"/>
        <v>902468.6635153807</v>
      </c>
      <c r="O155">
        <f t="shared" si="22"/>
        <v>745.63679209449026</v>
      </c>
      <c r="P155">
        <f t="shared" si="19"/>
        <v>708.82893614000375</v>
      </c>
      <c r="Q155" s="9" cm="1">
        <f t="array" ref="Q155">IF(D155="",_xlfn.XLOOKUP(C155,ConfigSheet!$B$5:$H$5,_xlfn.XLOOKUP(E155,ConfigSheet!$A$6:$A$8,ConfigSheet!$B$6:$H$8)),_xlfn.XLOOKUP(D155,ConfigSheet!$B$5:$H$5,_xlfn.XLOOKUP(F155,ConfigSheet!$A$6:$A$8,ConfigSheet!$B$6:$H$8)))</f>
        <v>937.6</v>
      </c>
      <c r="R155">
        <f t="shared" si="20"/>
        <v>36.807855954486513</v>
      </c>
      <c r="S155" s="9">
        <f t="shared" si="18"/>
        <v>1354.8182599662282</v>
      </c>
      <c r="W155">
        <f t="shared" si="23"/>
        <v>228.77106385999627</v>
      </c>
      <c r="X155">
        <f t="shared" si="21"/>
        <v>52336.199659634491</v>
      </c>
    </row>
    <row r="156" spans="1:24" x14ac:dyDescent="0.3">
      <c r="A156" s="1">
        <v>154</v>
      </c>
      <c r="B156">
        <v>75</v>
      </c>
      <c r="C156" t="s">
        <v>8</v>
      </c>
      <c r="D156" t="s">
        <v>8</v>
      </c>
      <c r="E156">
        <v>1</v>
      </c>
      <c r="F156">
        <v>1</v>
      </c>
      <c r="G156">
        <v>14096</v>
      </c>
      <c r="H156">
        <v>12517</v>
      </c>
      <c r="I156">
        <v>86.954689025878906</v>
      </c>
      <c r="J156" s="4">
        <f>ConfigSheet!$I$2</f>
        <v>3349.0920000000001</v>
      </c>
      <c r="K156">
        <f>_xlfn.XLOOKUP(D156,ConfigSheet!$A$1:$G$1,ConfigSheet!$A$2:$G$2)</f>
        <v>0</v>
      </c>
      <c r="L156">
        <f>_xlfn.XLOOKUP(B156,CoinPixels_Config1!A:A,CoinPixels_Config1!I:I)</f>
        <v>1.1261484381241511</v>
      </c>
      <c r="M156">
        <f t="shared" si="16"/>
        <v>15874.188383798035</v>
      </c>
      <c r="N156">
        <f t="shared" si="17"/>
        <v>14096</v>
      </c>
      <c r="O156">
        <f t="shared" si="22"/>
        <v>0</v>
      </c>
      <c r="P156">
        <f t="shared" si="19"/>
        <v>0</v>
      </c>
      <c r="Q156" s="9" cm="1">
        <f t="array" ref="Q156">IF(D156="",_xlfn.XLOOKUP(C156,ConfigSheet!$B$5:$H$5,_xlfn.XLOOKUP(E156,ConfigSheet!$A$6:$A$8,ConfigSheet!$B$6:$H$8)),_xlfn.XLOOKUP(D156,ConfigSheet!$B$5:$H$5,_xlfn.XLOOKUP(F156,ConfigSheet!$A$6:$A$8,ConfigSheet!$B$6:$H$8)))</f>
        <v>0</v>
      </c>
      <c r="R156">
        <f t="shared" si="20"/>
        <v>0</v>
      </c>
      <c r="S156" s="9">
        <f t="shared" si="18"/>
        <v>0</v>
      </c>
      <c r="W156">
        <f t="shared" si="23"/>
        <v>0</v>
      </c>
      <c r="X156">
        <f t="shared" si="21"/>
        <v>0</v>
      </c>
    </row>
    <row r="157" spans="1:24" x14ac:dyDescent="0.3">
      <c r="A157" s="1">
        <v>155</v>
      </c>
      <c r="B157">
        <v>75</v>
      </c>
      <c r="C157" t="s">
        <v>9</v>
      </c>
      <c r="D157" t="s">
        <v>9</v>
      </c>
      <c r="E157">
        <v>2</v>
      </c>
      <c r="F157">
        <v>2</v>
      </c>
      <c r="G157">
        <v>889620</v>
      </c>
      <c r="H157">
        <v>862994</v>
      </c>
      <c r="I157">
        <v>95.039975643157959</v>
      </c>
      <c r="J157" s="4">
        <f>ConfigSheet!$I$2</f>
        <v>3349.0920000000001</v>
      </c>
      <c r="K157">
        <f>_xlfn.XLOOKUP(D157,ConfigSheet!$A$1:$G$1,ConfigSheet!$A$2:$G$2)</f>
        <v>2.6304883652667002</v>
      </c>
      <c r="L157">
        <f>_xlfn.XLOOKUP(B157,CoinPixels_Config1!A:A,CoinPixels_Config1!I:I)</f>
        <v>1.1261484381241511</v>
      </c>
      <c r="M157">
        <f t="shared" si="16"/>
        <v>1001844.1735240073</v>
      </c>
      <c r="N157">
        <f t="shared" si="17"/>
        <v>971859.34521051368</v>
      </c>
      <c r="O157">
        <f t="shared" si="22"/>
        <v>786.88177042169468</v>
      </c>
      <c r="P157">
        <f t="shared" si="19"/>
        <v>763.33068791540211</v>
      </c>
      <c r="Q157" s="9" cm="1">
        <f t="array" ref="Q157">IF(D157="",_xlfn.XLOOKUP(C157,ConfigSheet!$B$5:$H$5,_xlfn.XLOOKUP(E157,ConfigSheet!$A$6:$A$8,ConfigSheet!$B$6:$H$8)),_xlfn.XLOOKUP(D157,ConfigSheet!$B$5:$H$5,_xlfn.XLOOKUP(F157,ConfigSheet!$A$6:$A$8,ConfigSheet!$B$6:$H$8)))</f>
        <v>937.6</v>
      </c>
      <c r="R157">
        <f t="shared" si="20"/>
        <v>23.551082506292573</v>
      </c>
      <c r="S157" s="9">
        <f t="shared" si="18"/>
        <v>554.6534872182001</v>
      </c>
      <c r="W157">
        <f t="shared" si="23"/>
        <v>174.26931208459791</v>
      </c>
      <c r="X157">
        <f t="shared" si="21"/>
        <v>30369.793134438984</v>
      </c>
    </row>
    <row r="158" spans="1:24" x14ac:dyDescent="0.3">
      <c r="A158" s="1">
        <v>156</v>
      </c>
      <c r="B158">
        <v>76</v>
      </c>
      <c r="C158" t="s">
        <v>8</v>
      </c>
      <c r="D158" t="s">
        <v>8</v>
      </c>
      <c r="E158">
        <v>1</v>
      </c>
      <c r="F158">
        <v>1</v>
      </c>
      <c r="G158">
        <v>14092</v>
      </c>
      <c r="H158">
        <v>13430</v>
      </c>
      <c r="I158">
        <v>93.435478210449219</v>
      </c>
      <c r="J158" s="4">
        <f>ConfigSheet!$I$2</f>
        <v>3349.0920000000001</v>
      </c>
      <c r="K158">
        <f>_xlfn.XLOOKUP(D158,ConfigSheet!$A$1:$G$1,ConfigSheet!$A$2:$G$2)</f>
        <v>0</v>
      </c>
      <c r="L158">
        <f>_xlfn.XLOOKUP(B158,CoinPixels_Config1!A:A,CoinPixels_Config1!I:I)</f>
        <v>1.0492926284437827</v>
      </c>
      <c r="M158">
        <f t="shared" si="16"/>
        <v>14786.631720029785</v>
      </c>
      <c r="N158">
        <f t="shared" si="17"/>
        <v>14092.000000000002</v>
      </c>
      <c r="O158">
        <f t="shared" si="22"/>
        <v>0</v>
      </c>
      <c r="P158">
        <f t="shared" si="19"/>
        <v>0</v>
      </c>
      <c r="Q158" s="9" cm="1">
        <f t="array" ref="Q158">IF(D158="",_xlfn.XLOOKUP(C158,ConfigSheet!$B$5:$H$5,_xlfn.XLOOKUP(E158,ConfigSheet!$A$6:$A$8,ConfigSheet!$B$6:$H$8)),_xlfn.XLOOKUP(D158,ConfigSheet!$B$5:$H$5,_xlfn.XLOOKUP(F158,ConfigSheet!$A$6:$A$8,ConfigSheet!$B$6:$H$8)))</f>
        <v>0</v>
      </c>
      <c r="R158">
        <f t="shared" si="20"/>
        <v>0</v>
      </c>
      <c r="S158" s="9">
        <f t="shared" si="18"/>
        <v>0</v>
      </c>
      <c r="W158">
        <f t="shared" si="23"/>
        <v>0</v>
      </c>
      <c r="X158">
        <f t="shared" si="21"/>
        <v>0</v>
      </c>
    </row>
    <row r="159" spans="1:24" x14ac:dyDescent="0.3">
      <c r="A159" s="1">
        <v>157</v>
      </c>
      <c r="B159">
        <v>76</v>
      </c>
      <c r="C159" t="s">
        <v>10</v>
      </c>
      <c r="D159" t="s">
        <v>10</v>
      </c>
      <c r="E159">
        <v>3</v>
      </c>
      <c r="F159">
        <v>3</v>
      </c>
      <c r="G159">
        <v>297355</v>
      </c>
      <c r="H159">
        <v>272927</v>
      </c>
      <c r="I159">
        <v>90.530739227930709</v>
      </c>
      <c r="J159" s="4">
        <f>ConfigSheet!$I$2</f>
        <v>3349.0920000000001</v>
      </c>
      <c r="K159">
        <f>_xlfn.XLOOKUP(D159,ConfigSheet!$A$1:$G$1,ConfigSheet!$A$2:$G$2)</f>
        <v>3.5680999999999998</v>
      </c>
      <c r="L159">
        <f>_xlfn.XLOOKUP(B159,CoinPixels_Config1!A:A,CoinPixels_Config1!I:I)</f>
        <v>1.0492926284437827</v>
      </c>
      <c r="M159">
        <f t="shared" si="16"/>
        <v>312012.409530901</v>
      </c>
      <c r="N159">
        <f t="shared" si="17"/>
        <v>286380.28920327628</v>
      </c>
      <c r="O159">
        <f t="shared" si="22"/>
        <v>332.41591405885765</v>
      </c>
      <c r="P159">
        <f t="shared" si="19"/>
        <v>305.1076261584364</v>
      </c>
      <c r="Q159" s="9" cm="1">
        <f t="array" ref="Q159">IF(D159="",_xlfn.XLOOKUP(C159,ConfigSheet!$B$5:$H$5,_xlfn.XLOOKUP(E159,ConfigSheet!$A$6:$A$8,ConfigSheet!$B$6:$H$8)),_xlfn.XLOOKUP(D159,ConfigSheet!$B$5:$H$5,_xlfn.XLOOKUP(F159,ConfigSheet!$A$6:$A$8,ConfigSheet!$B$6:$H$8)))</f>
        <v>289.92</v>
      </c>
      <c r="R159">
        <f t="shared" si="20"/>
        <v>27.308287900421249</v>
      </c>
      <c r="S159" s="9">
        <f t="shared" si="18"/>
        <v>745.74258805229351</v>
      </c>
      <c r="W159">
        <f t="shared" si="23"/>
        <v>-15.187626158436387</v>
      </c>
      <c r="X159">
        <f t="shared" si="21"/>
        <v>230.66398832842123</v>
      </c>
    </row>
    <row r="160" spans="1:24" x14ac:dyDescent="0.3">
      <c r="A160" s="1">
        <v>158</v>
      </c>
      <c r="B160">
        <v>77</v>
      </c>
      <c r="C160" t="s">
        <v>8</v>
      </c>
      <c r="D160" t="s">
        <v>8</v>
      </c>
      <c r="E160">
        <v>1</v>
      </c>
      <c r="F160">
        <v>1</v>
      </c>
      <c r="G160">
        <v>14742</v>
      </c>
      <c r="H160">
        <v>13334</v>
      </c>
      <c r="I160">
        <v>86.737614870071411</v>
      </c>
      <c r="J160" s="4">
        <f>ConfigSheet!$I$2</f>
        <v>3349.0920000000001</v>
      </c>
      <c r="K160">
        <f>_xlfn.XLOOKUP(D160,ConfigSheet!$A$1:$G$1,ConfigSheet!$A$2:$G$2)</f>
        <v>0</v>
      </c>
      <c r="L160">
        <f>_xlfn.XLOOKUP(B160,CoinPixels_Config1!A:A,CoinPixels_Config1!I:I)</f>
        <v>1.1055947202639869</v>
      </c>
      <c r="M160">
        <f t="shared" si="16"/>
        <v>16298.677366131695</v>
      </c>
      <c r="N160">
        <f t="shared" si="17"/>
        <v>14742</v>
      </c>
      <c r="O160">
        <f t="shared" si="22"/>
        <v>0</v>
      </c>
      <c r="P160">
        <f t="shared" si="19"/>
        <v>0</v>
      </c>
      <c r="Q160" s="9" cm="1">
        <f t="array" ref="Q160">IF(D160="",_xlfn.XLOOKUP(C160,ConfigSheet!$B$5:$H$5,_xlfn.XLOOKUP(E160,ConfigSheet!$A$6:$A$8,ConfigSheet!$B$6:$H$8)),_xlfn.XLOOKUP(D160,ConfigSheet!$B$5:$H$5,_xlfn.XLOOKUP(F160,ConfigSheet!$A$6:$A$8,ConfigSheet!$B$6:$H$8)))</f>
        <v>0</v>
      </c>
      <c r="R160">
        <f t="shared" si="20"/>
        <v>0</v>
      </c>
      <c r="S160" s="9">
        <f t="shared" si="18"/>
        <v>0</v>
      </c>
      <c r="W160">
        <f t="shared" si="23"/>
        <v>0</v>
      </c>
      <c r="X160">
        <f t="shared" si="21"/>
        <v>0</v>
      </c>
    </row>
    <row r="161" spans="1:24" x14ac:dyDescent="0.3">
      <c r="A161" s="1">
        <v>159</v>
      </c>
      <c r="B161">
        <v>77</v>
      </c>
      <c r="C161" t="s">
        <v>10</v>
      </c>
      <c r="D161" t="s">
        <v>10</v>
      </c>
      <c r="E161">
        <v>1</v>
      </c>
      <c r="F161">
        <v>1</v>
      </c>
      <c r="G161">
        <v>88468</v>
      </c>
      <c r="H161">
        <v>82551</v>
      </c>
      <c r="I161">
        <v>91.802746057510376</v>
      </c>
      <c r="J161" s="4">
        <f>ConfigSheet!$I$2</f>
        <v>3349.0920000000001</v>
      </c>
      <c r="K161">
        <f>_xlfn.XLOOKUP(D161,ConfigSheet!$A$1:$G$1,ConfigSheet!$A$2:$G$2)</f>
        <v>3.5680999999999998</v>
      </c>
      <c r="L161">
        <f>_xlfn.XLOOKUP(B161,CoinPixels_Config1!A:A,CoinPixels_Config1!I:I)</f>
        <v>1.1055947202639869</v>
      </c>
      <c r="M161">
        <f t="shared" si="16"/>
        <v>97809.753712314385</v>
      </c>
      <c r="N161">
        <f t="shared" si="17"/>
        <v>91267.949752512373</v>
      </c>
      <c r="O161">
        <f t="shared" si="22"/>
        <v>104.20585108468472</v>
      </c>
      <c r="P161">
        <f t="shared" si="19"/>
        <v>97.236257323459427</v>
      </c>
      <c r="Q161" s="9" cm="1">
        <f t="array" ref="Q161">IF(D161="",_xlfn.XLOOKUP(C161,ConfigSheet!$B$5:$H$5,_xlfn.XLOOKUP(E161,ConfigSheet!$A$6:$A$8,ConfigSheet!$B$6:$H$8)),_xlfn.XLOOKUP(D161,ConfigSheet!$B$5:$H$5,_xlfn.XLOOKUP(F161,ConfigSheet!$A$6:$A$8,ConfigSheet!$B$6:$H$8)))</f>
        <v>96.64</v>
      </c>
      <c r="R161">
        <f t="shared" si="20"/>
        <v>6.9695937612252976</v>
      </c>
      <c r="S161" s="9">
        <f t="shared" si="18"/>
        <v>48.575237196510592</v>
      </c>
      <c r="W161">
        <f t="shared" si="23"/>
        <v>-0.59625732345942595</v>
      </c>
      <c r="X161">
        <f t="shared" si="21"/>
        <v>0.35552279577899848</v>
      </c>
    </row>
    <row r="162" spans="1:24" x14ac:dyDescent="0.3">
      <c r="A162" s="1">
        <v>160</v>
      </c>
      <c r="B162">
        <v>78</v>
      </c>
      <c r="C162" t="s">
        <v>8</v>
      </c>
      <c r="D162" t="s">
        <v>8</v>
      </c>
      <c r="E162">
        <v>1</v>
      </c>
      <c r="F162">
        <v>1</v>
      </c>
      <c r="G162">
        <v>14386</v>
      </c>
      <c r="H162">
        <v>13202</v>
      </c>
      <c r="I162">
        <v>90.788382291793823</v>
      </c>
      <c r="J162" s="4">
        <f>ConfigSheet!$I$2</f>
        <v>3349.0920000000001</v>
      </c>
      <c r="K162">
        <f>_xlfn.XLOOKUP(D162,ConfigSheet!$A$1:$G$1,ConfigSheet!$A$2:$G$2)</f>
        <v>0</v>
      </c>
      <c r="L162">
        <f>_xlfn.XLOOKUP(B162,CoinPixels_Config1!A:A,CoinPixels_Config1!I:I)</f>
        <v>1.0896833813058628</v>
      </c>
      <c r="M162">
        <f t="shared" si="16"/>
        <v>15676.185123466143</v>
      </c>
      <c r="N162">
        <f t="shared" si="17"/>
        <v>14386.000000000002</v>
      </c>
      <c r="O162">
        <f t="shared" si="22"/>
        <v>0</v>
      </c>
      <c r="P162">
        <f t="shared" si="19"/>
        <v>0</v>
      </c>
      <c r="Q162" s="9" cm="1">
        <f t="array" ref="Q162">IF(D162="",_xlfn.XLOOKUP(C162,ConfigSheet!$B$5:$H$5,_xlfn.XLOOKUP(E162,ConfigSheet!$A$6:$A$8,ConfigSheet!$B$6:$H$8)),_xlfn.XLOOKUP(D162,ConfigSheet!$B$5:$H$5,_xlfn.XLOOKUP(F162,ConfigSheet!$A$6:$A$8,ConfigSheet!$B$6:$H$8)))</f>
        <v>0</v>
      </c>
      <c r="R162">
        <f t="shared" si="20"/>
        <v>0</v>
      </c>
      <c r="S162" s="9">
        <f t="shared" si="18"/>
        <v>0</v>
      </c>
      <c r="W162">
        <f t="shared" si="23"/>
        <v>0</v>
      </c>
      <c r="X162">
        <f t="shared" si="21"/>
        <v>0</v>
      </c>
    </row>
    <row r="163" spans="1:24" x14ac:dyDescent="0.3">
      <c r="A163" s="1">
        <v>161</v>
      </c>
      <c r="B163">
        <v>78</v>
      </c>
      <c r="C163" t="s">
        <v>10</v>
      </c>
      <c r="D163" t="s">
        <v>10</v>
      </c>
      <c r="E163">
        <v>1</v>
      </c>
      <c r="F163">
        <v>1</v>
      </c>
      <c r="G163">
        <v>90786</v>
      </c>
      <c r="H163">
        <v>81884</v>
      </c>
      <c r="I163">
        <v>87.927865982055664</v>
      </c>
      <c r="J163" s="4">
        <f>ConfigSheet!$I$2</f>
        <v>3349.0920000000001</v>
      </c>
      <c r="K163">
        <f>_xlfn.XLOOKUP(D163,ConfigSheet!$A$1:$G$1,ConfigSheet!$A$2:$G$2)</f>
        <v>3.5680999999999998</v>
      </c>
      <c r="L163">
        <f>_xlfn.XLOOKUP(B163,CoinPixels_Config1!A:A,CoinPixels_Config1!I:I)</f>
        <v>1.0896833813058628</v>
      </c>
      <c r="M163">
        <f t="shared" si="16"/>
        <v>98927.995455234064</v>
      </c>
      <c r="N163">
        <f t="shared" si="17"/>
        <v>89227.633994849268</v>
      </c>
      <c r="O163">
        <f t="shared" si="22"/>
        <v>105.3972182859774</v>
      </c>
      <c r="P163">
        <f t="shared" si="19"/>
        <v>95.062518693730013</v>
      </c>
      <c r="Q163" s="9" cm="1">
        <f t="array" ref="Q163">IF(D163="",_xlfn.XLOOKUP(C163,ConfigSheet!$B$5:$H$5,_xlfn.XLOOKUP(E163,ConfigSheet!$A$6:$A$8,ConfigSheet!$B$6:$H$8)),_xlfn.XLOOKUP(D163,ConfigSheet!$B$5:$H$5,_xlfn.XLOOKUP(F163,ConfigSheet!$A$6:$A$8,ConfigSheet!$B$6:$H$8)))</f>
        <v>96.64</v>
      </c>
      <c r="R163">
        <f t="shared" si="20"/>
        <v>10.334699592247389</v>
      </c>
      <c r="S163" s="9">
        <f t="shared" si="18"/>
        <v>106.80601566199836</v>
      </c>
      <c r="W163">
        <f t="shared" si="23"/>
        <v>1.5774813062699877</v>
      </c>
      <c r="X163">
        <f t="shared" si="21"/>
        <v>2.4884472716312667</v>
      </c>
    </row>
    <row r="164" spans="1:24" x14ac:dyDescent="0.3">
      <c r="A164" s="1">
        <v>162</v>
      </c>
      <c r="B164">
        <v>79</v>
      </c>
      <c r="C164" t="s">
        <v>8</v>
      </c>
      <c r="D164" t="s">
        <v>8</v>
      </c>
      <c r="E164">
        <v>1</v>
      </c>
      <c r="F164">
        <v>1</v>
      </c>
      <c r="G164">
        <v>13542</v>
      </c>
      <c r="H164">
        <v>13140</v>
      </c>
      <c r="I164">
        <v>93.445950746536255</v>
      </c>
      <c r="J164" s="4">
        <f>ConfigSheet!$I$2</f>
        <v>3349.0920000000001</v>
      </c>
      <c r="K164">
        <f>_xlfn.XLOOKUP(D164,ConfigSheet!$A$1:$G$1,ConfigSheet!$A$2:$G$2)</f>
        <v>0</v>
      </c>
      <c r="L164">
        <f>_xlfn.XLOOKUP(B164,CoinPixels_Config1!A:A,CoinPixels_Config1!I:I)</f>
        <v>1.0305936073059361</v>
      </c>
      <c r="M164">
        <f t="shared" si="16"/>
        <v>13956.298630136986</v>
      </c>
      <c r="N164">
        <f t="shared" si="17"/>
        <v>13542</v>
      </c>
      <c r="O164">
        <f t="shared" si="22"/>
        <v>0</v>
      </c>
      <c r="P164">
        <f t="shared" si="19"/>
        <v>0</v>
      </c>
      <c r="Q164" s="9" cm="1">
        <f t="array" ref="Q164">IF(D164="",_xlfn.XLOOKUP(C164,ConfigSheet!$B$5:$H$5,_xlfn.XLOOKUP(E164,ConfigSheet!$A$6:$A$8,ConfigSheet!$B$6:$H$8)),_xlfn.XLOOKUP(D164,ConfigSheet!$B$5:$H$5,_xlfn.XLOOKUP(F164,ConfigSheet!$A$6:$A$8,ConfigSheet!$B$6:$H$8)))</f>
        <v>0</v>
      </c>
      <c r="R164">
        <f t="shared" si="20"/>
        <v>0</v>
      </c>
      <c r="S164" s="9">
        <f t="shared" si="18"/>
        <v>0</v>
      </c>
      <c r="W164">
        <f t="shared" si="23"/>
        <v>0</v>
      </c>
      <c r="X164">
        <f t="shared" si="21"/>
        <v>0</v>
      </c>
    </row>
    <row r="165" spans="1:24" x14ac:dyDescent="0.3">
      <c r="A165" s="1">
        <v>163</v>
      </c>
      <c r="B165">
        <v>79</v>
      </c>
      <c r="C165" t="s">
        <v>11</v>
      </c>
      <c r="D165" t="s">
        <v>11</v>
      </c>
      <c r="E165">
        <v>1</v>
      </c>
      <c r="F165">
        <v>1</v>
      </c>
      <c r="G165">
        <v>191315</v>
      </c>
      <c r="H165">
        <v>190228</v>
      </c>
      <c r="I165">
        <v>96.226596832275391</v>
      </c>
      <c r="J165" s="4">
        <f>ConfigSheet!$I$2</f>
        <v>3349.0920000000001</v>
      </c>
      <c r="K165">
        <f>_xlfn.XLOOKUP(D165,ConfigSheet!$A$1:$G$1,ConfigSheet!$A$2:$G$2)</f>
        <v>5.6936084651916001</v>
      </c>
      <c r="L165">
        <f>_xlfn.XLOOKUP(B165,CoinPixels_Config1!A:A,CoinPixels_Config1!I:I)</f>
        <v>1.0305936073059361</v>
      </c>
      <c r="M165">
        <f t="shared" si="16"/>
        <v>197168.01598173517</v>
      </c>
      <c r="N165">
        <f t="shared" si="17"/>
        <v>196047.76073059361</v>
      </c>
      <c r="O165">
        <f t="shared" si="22"/>
        <v>335.19457956324879</v>
      </c>
      <c r="P165">
        <f t="shared" si="19"/>
        <v>333.29009477122906</v>
      </c>
      <c r="Q165" s="9" cm="1">
        <f t="array" ref="Q165">IF(D165="",_xlfn.XLOOKUP(C165,ConfigSheet!$B$5:$H$5,_xlfn.XLOOKUP(E165,ConfigSheet!$A$6:$A$8,ConfigSheet!$B$6:$H$8)),_xlfn.XLOOKUP(D165,ConfigSheet!$B$5:$H$5,_xlfn.XLOOKUP(F165,ConfigSheet!$A$6:$A$8,ConfigSheet!$B$6:$H$8)))</f>
        <v>369.42666666666668</v>
      </c>
      <c r="R165">
        <f t="shared" si="20"/>
        <v>1.9044847920197299</v>
      </c>
      <c r="S165" s="9">
        <f t="shared" si="18"/>
        <v>3.6270623230344339</v>
      </c>
      <c r="W165">
        <f t="shared" si="23"/>
        <v>36.136571895437612</v>
      </c>
      <c r="X165">
        <f t="shared" si="21"/>
        <v>1305.8518283541314</v>
      </c>
    </row>
    <row r="166" spans="1:24" x14ac:dyDescent="0.3">
      <c r="A166" s="1">
        <v>164</v>
      </c>
      <c r="B166">
        <v>80</v>
      </c>
      <c r="C166" t="s">
        <v>8</v>
      </c>
      <c r="D166" t="s">
        <v>8</v>
      </c>
      <c r="E166">
        <v>1</v>
      </c>
      <c r="F166">
        <v>1</v>
      </c>
      <c r="G166">
        <v>11512</v>
      </c>
      <c r="H166">
        <v>11354</v>
      </c>
      <c r="I166">
        <v>94.687098264694214</v>
      </c>
      <c r="J166" s="4">
        <f>ConfigSheet!$I$2</f>
        <v>3349.0920000000001</v>
      </c>
      <c r="K166">
        <f>_xlfn.XLOOKUP(D166,ConfigSheet!$A$1:$G$1,ConfigSheet!$A$2:$G$2)</f>
        <v>0</v>
      </c>
      <c r="L166">
        <f>_xlfn.XLOOKUP(B166,CoinPixels_Config1!A:A,CoinPixels_Config1!I:I)</f>
        <v>1.013915800598908</v>
      </c>
      <c r="M166">
        <f t="shared" si="16"/>
        <v>11672.198696494628</v>
      </c>
      <c r="N166">
        <f t="shared" si="17"/>
        <v>11512.000000000002</v>
      </c>
      <c r="O166">
        <f t="shared" si="22"/>
        <v>0</v>
      </c>
      <c r="P166">
        <f t="shared" si="19"/>
        <v>0</v>
      </c>
      <c r="Q166" s="9" cm="1">
        <f t="array" ref="Q166">IF(D166="",_xlfn.XLOOKUP(C166,ConfigSheet!$B$5:$H$5,_xlfn.XLOOKUP(E166,ConfigSheet!$A$6:$A$8,ConfigSheet!$B$6:$H$8)),_xlfn.XLOOKUP(D166,ConfigSheet!$B$5:$H$5,_xlfn.XLOOKUP(F166,ConfigSheet!$A$6:$A$8,ConfigSheet!$B$6:$H$8)))</f>
        <v>0</v>
      </c>
      <c r="R166">
        <f t="shared" si="20"/>
        <v>0</v>
      </c>
      <c r="S166" s="9">
        <f t="shared" si="18"/>
        <v>0</v>
      </c>
      <c r="W166">
        <f t="shared" si="23"/>
        <v>0</v>
      </c>
      <c r="X166">
        <f t="shared" si="21"/>
        <v>0</v>
      </c>
    </row>
    <row r="167" spans="1:24" x14ac:dyDescent="0.3">
      <c r="A167" s="1">
        <v>165</v>
      </c>
      <c r="B167">
        <v>80</v>
      </c>
      <c r="C167" t="s">
        <v>11</v>
      </c>
      <c r="D167" t="s">
        <v>11</v>
      </c>
      <c r="E167">
        <v>1</v>
      </c>
      <c r="F167">
        <v>1</v>
      </c>
      <c r="G167">
        <v>161346</v>
      </c>
      <c r="H167">
        <v>156975</v>
      </c>
      <c r="I167">
        <v>95.539677143096924</v>
      </c>
      <c r="J167" s="4">
        <f>ConfigSheet!$I$2</f>
        <v>3349.0920000000001</v>
      </c>
      <c r="K167">
        <f>_xlfn.XLOOKUP(D167,ConfigSheet!$A$1:$G$1,ConfigSheet!$A$2:$G$2)</f>
        <v>5.6936084651916001</v>
      </c>
      <c r="L167">
        <f>_xlfn.XLOOKUP(B167,CoinPixels_Config1!A:A,CoinPixels_Config1!I:I)</f>
        <v>1.013915800598908</v>
      </c>
      <c r="M167">
        <f t="shared" si="16"/>
        <v>163591.2587634314</v>
      </c>
      <c r="N167">
        <f t="shared" si="17"/>
        <v>159159.43279901356</v>
      </c>
      <c r="O167">
        <f t="shared" si="22"/>
        <v>278.11256774278598</v>
      </c>
      <c r="P167">
        <f t="shared" si="19"/>
        <v>270.57826237665529</v>
      </c>
      <c r="Q167" s="9" cm="1">
        <f t="array" ref="Q167">IF(D167="",_xlfn.XLOOKUP(C167,ConfigSheet!$B$5:$H$5,_xlfn.XLOOKUP(E167,ConfigSheet!$A$6:$A$8,ConfigSheet!$B$6:$H$8)),_xlfn.XLOOKUP(D167,ConfigSheet!$B$5:$H$5,_xlfn.XLOOKUP(F167,ConfigSheet!$A$6:$A$8,ConfigSheet!$B$6:$H$8)))</f>
        <v>369.42666666666668</v>
      </c>
      <c r="R167">
        <f t="shared" si="20"/>
        <v>7.5343053661306953</v>
      </c>
      <c r="S167" s="9">
        <f t="shared" si="18"/>
        <v>56.765757350105794</v>
      </c>
      <c r="W167">
        <f t="shared" si="23"/>
        <v>98.848404290011388</v>
      </c>
      <c r="X167">
        <f t="shared" si="21"/>
        <v>9771.0070306815414</v>
      </c>
    </row>
    <row r="168" spans="1:24" x14ac:dyDescent="0.3">
      <c r="A168" s="1">
        <v>166</v>
      </c>
      <c r="B168">
        <v>81</v>
      </c>
      <c r="C168" t="s">
        <v>8</v>
      </c>
      <c r="D168" t="s">
        <v>8</v>
      </c>
      <c r="E168">
        <v>1</v>
      </c>
      <c r="F168">
        <v>1</v>
      </c>
      <c r="G168">
        <v>13490</v>
      </c>
      <c r="H168">
        <v>11402</v>
      </c>
      <c r="I168">
        <v>82.613158226013184</v>
      </c>
      <c r="J168" s="4">
        <f>ConfigSheet!$I$2</f>
        <v>3349.0920000000001</v>
      </c>
      <c r="K168">
        <f>_xlfn.XLOOKUP(D168,ConfigSheet!$A$1:$G$1,ConfigSheet!$A$2:$G$2)</f>
        <v>0</v>
      </c>
      <c r="L168">
        <f>_xlfn.XLOOKUP(B168,CoinPixels_Config1!A:A,CoinPixels_Config1!I:I)</f>
        <v>1.1831257674092264</v>
      </c>
      <c r="M168">
        <f t="shared" si="16"/>
        <v>15960.366602350463</v>
      </c>
      <c r="N168">
        <f t="shared" si="17"/>
        <v>13489.999999999998</v>
      </c>
      <c r="O168">
        <f t="shared" si="22"/>
        <v>0</v>
      </c>
      <c r="P168">
        <f t="shared" si="19"/>
        <v>0</v>
      </c>
      <c r="Q168" s="9" cm="1">
        <f t="array" ref="Q168">IF(D168="",_xlfn.XLOOKUP(C168,ConfigSheet!$B$5:$H$5,_xlfn.XLOOKUP(E168,ConfigSheet!$A$6:$A$8,ConfigSheet!$B$6:$H$8)),_xlfn.XLOOKUP(D168,ConfigSheet!$B$5:$H$5,_xlfn.XLOOKUP(F168,ConfigSheet!$A$6:$A$8,ConfigSheet!$B$6:$H$8)))</f>
        <v>0</v>
      </c>
      <c r="R168">
        <f t="shared" si="20"/>
        <v>0</v>
      </c>
      <c r="S168" s="9">
        <f t="shared" si="18"/>
        <v>0</v>
      </c>
      <c r="W168">
        <f t="shared" si="23"/>
        <v>0</v>
      </c>
      <c r="X168">
        <f t="shared" si="21"/>
        <v>0</v>
      </c>
    </row>
    <row r="169" spans="1:24" x14ac:dyDescent="0.3">
      <c r="A169" s="1">
        <v>167</v>
      </c>
      <c r="B169">
        <v>81</v>
      </c>
      <c r="C169" t="s">
        <v>11</v>
      </c>
      <c r="D169" t="s">
        <v>11</v>
      </c>
      <c r="E169">
        <v>2</v>
      </c>
      <c r="F169">
        <v>2</v>
      </c>
      <c r="G169">
        <v>331219</v>
      </c>
      <c r="H169">
        <v>316378</v>
      </c>
      <c r="I169">
        <v>93.997806310653687</v>
      </c>
      <c r="J169" s="4">
        <f>ConfigSheet!$I$2</f>
        <v>3349.0920000000001</v>
      </c>
      <c r="K169">
        <f>_xlfn.XLOOKUP(D169,ConfigSheet!$A$1:$G$1,ConfigSheet!$A$2:$G$2)</f>
        <v>5.6936084651916001</v>
      </c>
      <c r="L169">
        <f>_xlfn.XLOOKUP(B169,CoinPixels_Config1!A:A,CoinPixels_Config1!I:I)</f>
        <v>1.1831257674092264</v>
      </c>
      <c r="M169">
        <f t="shared" si="16"/>
        <v>391873.73355551658</v>
      </c>
      <c r="N169">
        <f t="shared" si="17"/>
        <v>374314.96404139622</v>
      </c>
      <c r="O169">
        <f t="shared" si="22"/>
        <v>666.2031400325601</v>
      </c>
      <c r="P169">
        <f t="shared" si="19"/>
        <v>636.35243460435925</v>
      </c>
      <c r="Q169" s="9" cm="1">
        <f t="array" ref="Q169">IF(D169="",_xlfn.XLOOKUP(C169,ConfigSheet!$B$5:$H$5,_xlfn.XLOOKUP(E169,ConfigSheet!$A$6:$A$8,ConfigSheet!$B$6:$H$8)),_xlfn.XLOOKUP(D169,ConfigSheet!$B$5:$H$5,_xlfn.XLOOKUP(F169,ConfigSheet!$A$6:$A$8,ConfigSheet!$B$6:$H$8)))</f>
        <v>738.85333333333335</v>
      </c>
      <c r="R169">
        <f t="shared" si="20"/>
        <v>29.850705428200854</v>
      </c>
      <c r="S169" s="9">
        <f t="shared" si="18"/>
        <v>891.06461456121997</v>
      </c>
      <c r="W169">
        <f t="shared" si="23"/>
        <v>102.50089872897411</v>
      </c>
      <c r="X169">
        <f t="shared" si="21"/>
        <v>10506.434240247405</v>
      </c>
    </row>
    <row r="170" spans="1:24" x14ac:dyDescent="0.3">
      <c r="A170" s="1">
        <v>168</v>
      </c>
      <c r="B170">
        <v>82</v>
      </c>
      <c r="C170" t="s">
        <v>8</v>
      </c>
      <c r="D170" t="s">
        <v>8</v>
      </c>
      <c r="E170">
        <v>1</v>
      </c>
      <c r="F170">
        <v>1</v>
      </c>
      <c r="G170">
        <v>13444</v>
      </c>
      <c r="H170">
        <v>12858</v>
      </c>
      <c r="I170">
        <v>91.12047553062439</v>
      </c>
      <c r="J170" s="4">
        <f>ConfigSheet!$I$2</f>
        <v>3349.0920000000001</v>
      </c>
      <c r="K170">
        <f>_xlfn.XLOOKUP(D170,ConfigSheet!$A$1:$G$1,ConfigSheet!$A$2:$G$2)</f>
        <v>0</v>
      </c>
      <c r="L170">
        <f>_xlfn.XLOOKUP(B170,CoinPixels_Config1!A:A,CoinPixels_Config1!I:I)</f>
        <v>1.0455747394618136</v>
      </c>
      <c r="M170">
        <f t="shared" si="16"/>
        <v>14056.706797324621</v>
      </c>
      <c r="N170">
        <f t="shared" si="17"/>
        <v>13443.999999999998</v>
      </c>
      <c r="O170">
        <f t="shared" si="22"/>
        <v>0</v>
      </c>
      <c r="P170">
        <f t="shared" si="19"/>
        <v>0</v>
      </c>
      <c r="Q170" s="9" cm="1">
        <f t="array" ref="Q170">IF(D170="",_xlfn.XLOOKUP(C170,ConfigSheet!$B$5:$H$5,_xlfn.XLOOKUP(E170,ConfigSheet!$A$6:$A$8,ConfigSheet!$B$6:$H$8)),_xlfn.XLOOKUP(D170,ConfigSheet!$B$5:$H$5,_xlfn.XLOOKUP(F170,ConfigSheet!$A$6:$A$8,ConfigSheet!$B$6:$H$8)))</f>
        <v>0</v>
      </c>
      <c r="R170">
        <f t="shared" si="20"/>
        <v>0</v>
      </c>
      <c r="S170" s="9">
        <f t="shared" si="18"/>
        <v>0</v>
      </c>
      <c r="W170">
        <f t="shared" si="23"/>
        <v>0</v>
      </c>
      <c r="X170">
        <f t="shared" si="21"/>
        <v>0</v>
      </c>
    </row>
    <row r="171" spans="1:24" x14ac:dyDescent="0.3">
      <c r="A171" s="1">
        <v>169</v>
      </c>
      <c r="B171">
        <v>82</v>
      </c>
      <c r="C171" t="s">
        <v>11</v>
      </c>
      <c r="D171" t="s">
        <v>11</v>
      </c>
      <c r="E171">
        <v>2</v>
      </c>
      <c r="F171">
        <v>2</v>
      </c>
      <c r="G171">
        <v>355544</v>
      </c>
      <c r="H171">
        <v>342643</v>
      </c>
      <c r="I171">
        <v>94.785180687904358</v>
      </c>
      <c r="J171" s="4">
        <f>ConfigSheet!$I$2</f>
        <v>3349.0920000000001</v>
      </c>
      <c r="K171">
        <f>_xlfn.XLOOKUP(D171,ConfigSheet!$A$1:$G$1,ConfigSheet!$A$2:$G$2)</f>
        <v>5.6936084651916001</v>
      </c>
      <c r="L171">
        <f>_xlfn.XLOOKUP(B171,CoinPixels_Config1!A:A,CoinPixels_Config1!I:I)</f>
        <v>1.0455747394618136</v>
      </c>
      <c r="M171">
        <f t="shared" si="16"/>
        <v>371747.82516721106</v>
      </c>
      <c r="N171">
        <f t="shared" si="17"/>
        <v>358258.86545341421</v>
      </c>
      <c r="O171">
        <f t="shared" si="22"/>
        <v>631.98818195755734</v>
      </c>
      <c r="P171">
        <f t="shared" si="19"/>
        <v>609.05633797921871</v>
      </c>
      <c r="Q171" s="9" cm="1">
        <f t="array" ref="Q171">IF(D171="",_xlfn.XLOOKUP(C171,ConfigSheet!$B$5:$H$5,_xlfn.XLOOKUP(E171,ConfigSheet!$A$6:$A$8,ConfigSheet!$B$6:$H$8)),_xlfn.XLOOKUP(D171,ConfigSheet!$B$5:$H$5,_xlfn.XLOOKUP(F171,ConfigSheet!$A$6:$A$8,ConfigSheet!$B$6:$H$8)))</f>
        <v>738.85333333333335</v>
      </c>
      <c r="R171">
        <f t="shared" si="20"/>
        <v>22.931843978338634</v>
      </c>
      <c r="S171" s="9">
        <f t="shared" si="18"/>
        <v>525.86946824686584</v>
      </c>
      <c r="W171">
        <f t="shared" si="23"/>
        <v>129.79699535411464</v>
      </c>
      <c r="X171">
        <f t="shared" si="21"/>
        <v>16847.260002956056</v>
      </c>
    </row>
    <row r="172" spans="1:24" x14ac:dyDescent="0.3">
      <c r="A172" s="1">
        <v>170</v>
      </c>
      <c r="B172">
        <v>83</v>
      </c>
      <c r="C172" t="s">
        <v>8</v>
      </c>
      <c r="D172" t="s">
        <v>8</v>
      </c>
      <c r="E172">
        <v>1</v>
      </c>
      <c r="F172">
        <v>1</v>
      </c>
      <c r="G172">
        <v>17242</v>
      </c>
      <c r="H172">
        <v>16069</v>
      </c>
      <c r="I172">
        <v>87.087899446487427</v>
      </c>
      <c r="J172" s="4">
        <f>ConfigSheet!$I$2</f>
        <v>3349.0920000000001</v>
      </c>
      <c r="K172">
        <f>_xlfn.XLOOKUP(D172,ConfigSheet!$A$1:$G$1,ConfigSheet!$A$2:$G$2)</f>
        <v>0</v>
      </c>
      <c r="L172">
        <f>_xlfn.XLOOKUP(B172,CoinPixels_Config1!A:A,CoinPixels_Config1!I:I)</f>
        <v>1.0729976974298339</v>
      </c>
      <c r="M172">
        <f t="shared" si="16"/>
        <v>18500.626299085194</v>
      </c>
      <c r="N172">
        <f t="shared" si="17"/>
        <v>17242</v>
      </c>
      <c r="O172">
        <f t="shared" si="22"/>
        <v>0</v>
      </c>
      <c r="P172">
        <f t="shared" si="19"/>
        <v>0</v>
      </c>
      <c r="Q172" s="9" cm="1">
        <f t="array" ref="Q172">IF(D172="",_xlfn.XLOOKUP(C172,ConfigSheet!$B$5:$H$5,_xlfn.XLOOKUP(E172,ConfigSheet!$A$6:$A$8,ConfigSheet!$B$6:$H$8)),_xlfn.XLOOKUP(D172,ConfigSheet!$B$5:$H$5,_xlfn.XLOOKUP(F172,ConfigSheet!$A$6:$A$8,ConfigSheet!$B$6:$H$8)))</f>
        <v>0</v>
      </c>
      <c r="R172">
        <f t="shared" si="20"/>
        <v>0</v>
      </c>
      <c r="S172" s="9">
        <f t="shared" si="18"/>
        <v>0</v>
      </c>
      <c r="W172">
        <f t="shared" si="23"/>
        <v>0</v>
      </c>
      <c r="X172">
        <f t="shared" si="21"/>
        <v>0</v>
      </c>
    </row>
    <row r="173" spans="1:24" x14ac:dyDescent="0.3">
      <c r="A173" s="1">
        <v>171</v>
      </c>
      <c r="B173">
        <v>83</v>
      </c>
      <c r="C173" t="s">
        <v>12</v>
      </c>
      <c r="D173" t="s">
        <v>12</v>
      </c>
      <c r="E173">
        <v>1</v>
      </c>
      <c r="F173">
        <v>1</v>
      </c>
      <c r="G173">
        <v>187970</v>
      </c>
      <c r="H173">
        <v>176600</v>
      </c>
      <c r="I173">
        <v>92.306071519851685</v>
      </c>
      <c r="J173" s="4">
        <f>ConfigSheet!$I$2</f>
        <v>3349.0920000000001</v>
      </c>
      <c r="K173">
        <f>_xlfn.XLOOKUP(D173,ConfigSheet!$A$1:$G$1,ConfigSheet!$A$2:$G$2)</f>
        <v>4.4826302470744004</v>
      </c>
      <c r="L173">
        <f>_xlfn.XLOOKUP(B173,CoinPixels_Config1!A:A,CoinPixels_Config1!I:I)</f>
        <v>1.0729976974298339</v>
      </c>
      <c r="M173">
        <f t="shared" si="16"/>
        <v>201691.37718588588</v>
      </c>
      <c r="N173">
        <f t="shared" si="17"/>
        <v>189491.39336610865</v>
      </c>
      <c r="O173">
        <f t="shared" si="22"/>
        <v>269.95611585096611</v>
      </c>
      <c r="P173">
        <f t="shared" si="19"/>
        <v>253.62690886460925</v>
      </c>
      <c r="Q173" s="9" cm="1">
        <f t="array" ref="Q173">IF(D173="",_xlfn.XLOOKUP(C173,ConfigSheet!$B$5:$H$5,_xlfn.XLOOKUP(E173,ConfigSheet!$A$6:$A$8,ConfigSheet!$B$6:$H$8)),_xlfn.XLOOKUP(D173,ConfigSheet!$B$5:$H$5,_xlfn.XLOOKUP(F173,ConfigSheet!$A$6:$A$8,ConfigSheet!$B$6:$H$8)))</f>
        <v>236.29999999999998</v>
      </c>
      <c r="R173">
        <f t="shared" si="20"/>
        <v>16.329206986356866</v>
      </c>
      <c r="S173" s="9">
        <f t="shared" si="18"/>
        <v>266.64300080328587</v>
      </c>
      <c r="W173">
        <f t="shared" si="23"/>
        <v>-17.326908864609265</v>
      </c>
      <c r="X173">
        <f t="shared" si="21"/>
        <v>300.22177080247513</v>
      </c>
    </row>
    <row r="174" spans="1:24" x14ac:dyDescent="0.3">
      <c r="A174" s="1">
        <v>172</v>
      </c>
      <c r="B174">
        <v>84</v>
      </c>
      <c r="C174" t="s">
        <v>8</v>
      </c>
      <c r="D174" t="s">
        <v>8</v>
      </c>
      <c r="E174">
        <v>1</v>
      </c>
      <c r="F174">
        <v>1</v>
      </c>
      <c r="G174">
        <v>16654</v>
      </c>
      <c r="H174">
        <v>16102</v>
      </c>
      <c r="I174">
        <v>94.155651330947876</v>
      </c>
      <c r="J174" s="4">
        <f>ConfigSheet!$I$2</f>
        <v>3349.0920000000001</v>
      </c>
      <c r="K174">
        <f>_xlfn.XLOOKUP(D174,ConfigSheet!$A$1:$G$1,ConfigSheet!$A$2:$G$2)</f>
        <v>0</v>
      </c>
      <c r="L174">
        <f>_xlfn.XLOOKUP(B174,CoinPixels_Config1!A:A,CoinPixels_Config1!I:I)</f>
        <v>1.0342814557197864</v>
      </c>
      <c r="M174">
        <f t="shared" si="16"/>
        <v>17224.923363557322</v>
      </c>
      <c r="N174">
        <f t="shared" si="17"/>
        <v>16654</v>
      </c>
      <c r="O174">
        <f t="shared" si="22"/>
        <v>0</v>
      </c>
      <c r="P174">
        <f t="shared" si="19"/>
        <v>0</v>
      </c>
      <c r="Q174" s="9" cm="1">
        <f t="array" ref="Q174">IF(D174="",_xlfn.XLOOKUP(C174,ConfigSheet!$B$5:$H$5,_xlfn.XLOOKUP(E174,ConfigSheet!$A$6:$A$8,ConfigSheet!$B$6:$H$8)),_xlfn.XLOOKUP(D174,ConfigSheet!$B$5:$H$5,_xlfn.XLOOKUP(F174,ConfigSheet!$A$6:$A$8,ConfigSheet!$B$6:$H$8)))</f>
        <v>0</v>
      </c>
      <c r="R174">
        <f t="shared" si="20"/>
        <v>0</v>
      </c>
      <c r="S174" s="9">
        <f t="shared" si="18"/>
        <v>0</v>
      </c>
      <c r="W174">
        <f t="shared" si="23"/>
        <v>0</v>
      </c>
      <c r="X174">
        <f t="shared" si="21"/>
        <v>0</v>
      </c>
    </row>
    <row r="175" spans="1:24" x14ac:dyDescent="0.3">
      <c r="A175" s="1">
        <v>173</v>
      </c>
      <c r="B175">
        <v>84</v>
      </c>
      <c r="C175" t="s">
        <v>12</v>
      </c>
      <c r="D175" t="s">
        <v>12</v>
      </c>
      <c r="E175">
        <v>2</v>
      </c>
      <c r="F175">
        <v>2</v>
      </c>
      <c r="G175">
        <v>386651</v>
      </c>
      <c r="H175">
        <v>354920</v>
      </c>
      <c r="I175">
        <v>90.204793214797974</v>
      </c>
      <c r="J175" s="4">
        <f>ConfigSheet!$I$2</f>
        <v>3349.0920000000001</v>
      </c>
      <c r="K175">
        <f>_xlfn.XLOOKUP(D175,ConfigSheet!$A$1:$G$1,ConfigSheet!$A$2:$G$2)</f>
        <v>4.4826302470744004</v>
      </c>
      <c r="L175">
        <f>_xlfn.XLOOKUP(B175,CoinPixels_Config1!A:A,CoinPixels_Config1!I:I)</f>
        <v>1.0342814557197864</v>
      </c>
      <c r="M175">
        <f t="shared" si="16"/>
        <v>399905.95913551113</v>
      </c>
      <c r="N175">
        <f t="shared" si="17"/>
        <v>367087.17426406656</v>
      </c>
      <c r="O175">
        <f t="shared" si="22"/>
        <v>535.25867560704251</v>
      </c>
      <c r="P175">
        <f t="shared" si="19"/>
        <v>491.33200003737613</v>
      </c>
      <c r="Q175" s="9" cm="1">
        <f t="array" ref="Q175">IF(D175="",_xlfn.XLOOKUP(C175,ConfigSheet!$B$5:$H$5,_xlfn.XLOOKUP(E175,ConfigSheet!$A$6:$A$8,ConfigSheet!$B$6:$H$8)),_xlfn.XLOOKUP(D175,ConfigSheet!$B$5:$H$5,_xlfn.XLOOKUP(F175,ConfigSheet!$A$6:$A$8,ConfigSheet!$B$6:$H$8)))</f>
        <v>472.59999999999997</v>
      </c>
      <c r="R175">
        <f t="shared" si="20"/>
        <v>43.926675569666372</v>
      </c>
      <c r="S175" s="9">
        <f t="shared" si="18"/>
        <v>1929.5528266027245</v>
      </c>
      <c r="W175">
        <f t="shared" si="23"/>
        <v>-18.732000037376167</v>
      </c>
      <c r="X175">
        <f t="shared" si="21"/>
        <v>350.88782540026074</v>
      </c>
    </row>
    <row r="176" spans="1:24" x14ac:dyDescent="0.3">
      <c r="A176" s="1">
        <v>174</v>
      </c>
      <c r="B176">
        <v>85</v>
      </c>
      <c r="C176" t="s">
        <v>8</v>
      </c>
      <c r="D176" t="s">
        <v>8</v>
      </c>
      <c r="E176">
        <v>1</v>
      </c>
      <c r="F176">
        <v>1</v>
      </c>
      <c r="G176">
        <v>13747</v>
      </c>
      <c r="H176">
        <v>12957</v>
      </c>
      <c r="I176">
        <v>86.662936210632324</v>
      </c>
      <c r="J176" s="4">
        <f>ConfigSheet!$I$2</f>
        <v>3349.0920000000001</v>
      </c>
      <c r="K176">
        <f>_xlfn.XLOOKUP(D176,ConfigSheet!$A$1:$G$1,ConfigSheet!$A$2:$G$2)</f>
        <v>0</v>
      </c>
      <c r="L176">
        <f>_xlfn.XLOOKUP(B176,CoinPixels_Config1!A:A,CoinPixels_Config1!I:I)</f>
        <v>1.0609709037585862</v>
      </c>
      <c r="M176">
        <f t="shared" si="16"/>
        <v>14585.167013969283</v>
      </c>
      <c r="N176">
        <f t="shared" si="17"/>
        <v>13747</v>
      </c>
      <c r="O176">
        <f t="shared" si="22"/>
        <v>0</v>
      </c>
      <c r="P176">
        <f t="shared" si="19"/>
        <v>0</v>
      </c>
      <c r="Q176" s="9" cm="1">
        <f t="array" ref="Q176">IF(D176="",_xlfn.XLOOKUP(C176,ConfigSheet!$B$5:$H$5,_xlfn.XLOOKUP(E176,ConfigSheet!$A$6:$A$8,ConfigSheet!$B$6:$H$8)),_xlfn.XLOOKUP(D176,ConfigSheet!$B$5:$H$5,_xlfn.XLOOKUP(F176,ConfigSheet!$A$6:$A$8,ConfigSheet!$B$6:$H$8)))</f>
        <v>0</v>
      </c>
      <c r="R176">
        <f t="shared" si="20"/>
        <v>0</v>
      </c>
      <c r="S176" s="9">
        <f t="shared" si="18"/>
        <v>0</v>
      </c>
      <c r="W176">
        <f t="shared" si="23"/>
        <v>0</v>
      </c>
      <c r="X176">
        <f t="shared" si="21"/>
        <v>0</v>
      </c>
    </row>
    <row r="177" spans="1:24" x14ac:dyDescent="0.3">
      <c r="A177" s="1">
        <v>175</v>
      </c>
      <c r="B177">
        <v>85</v>
      </c>
      <c r="C177" t="s">
        <v>13</v>
      </c>
      <c r="D177" t="s">
        <v>13</v>
      </c>
      <c r="E177">
        <v>2</v>
      </c>
      <c r="F177">
        <v>2</v>
      </c>
      <c r="G177">
        <v>240414</v>
      </c>
      <c r="H177">
        <v>229948</v>
      </c>
      <c r="I177">
        <v>68.754491209983826</v>
      </c>
      <c r="J177" s="4">
        <f>ConfigSheet!$I$2</f>
        <v>3349.0920000000001</v>
      </c>
      <c r="K177">
        <f>_xlfn.XLOOKUP(D177,ConfigSheet!$A$1:$G$1,ConfigSheet!$A$2:$G$2)</f>
        <v>6.6983512218829002</v>
      </c>
      <c r="L177">
        <f>_xlfn.XLOOKUP(B177,CoinPixels_Config1!A:A,CoinPixels_Config1!I:I)</f>
        <v>1.0609709037585862</v>
      </c>
      <c r="M177">
        <f t="shared" si="16"/>
        <v>255072.25885621674</v>
      </c>
      <c r="N177">
        <f t="shared" si="17"/>
        <v>243968.13737747938</v>
      </c>
      <c r="O177">
        <f t="shared" si="22"/>
        <v>510.15725360126589</v>
      </c>
      <c r="P177">
        <f t="shared" si="19"/>
        <v>487.94845620930511</v>
      </c>
      <c r="Q177" s="9" cm="1">
        <f t="array" ref="Q177">IF(D177="",_xlfn.XLOOKUP(C177,ConfigSheet!$B$5:$H$5,_xlfn.XLOOKUP(E177,ConfigSheet!$A$6:$A$8,ConfigSheet!$B$6:$H$8)),_xlfn.XLOOKUP(D177,ConfigSheet!$B$5:$H$5,_xlfn.XLOOKUP(F177,ConfigSheet!$A$6:$A$8,ConfigSheet!$B$6:$H$8)))</f>
        <v>415.91</v>
      </c>
      <c r="R177">
        <f t="shared" si="20"/>
        <v>22.208797391960786</v>
      </c>
      <c r="S177" s="9">
        <f t="shared" si="18"/>
        <v>493.23068159716422</v>
      </c>
      <c r="W177">
        <f t="shared" si="23"/>
        <v>-72.038456209305082</v>
      </c>
      <c r="X177">
        <f t="shared" si="21"/>
        <v>5189.5391730199663</v>
      </c>
    </row>
    <row r="178" spans="1:24" x14ac:dyDescent="0.3">
      <c r="A178" s="1">
        <v>176</v>
      </c>
      <c r="B178">
        <v>86</v>
      </c>
      <c r="C178" t="s">
        <v>8</v>
      </c>
      <c r="D178" t="s">
        <v>8</v>
      </c>
      <c r="E178">
        <v>1</v>
      </c>
      <c r="F178">
        <v>1</v>
      </c>
      <c r="G178">
        <v>14987</v>
      </c>
      <c r="H178">
        <v>13798</v>
      </c>
      <c r="I178">
        <v>91.338741779327393</v>
      </c>
      <c r="J178" s="4">
        <f>ConfigSheet!$I$2</f>
        <v>3349.0920000000001</v>
      </c>
      <c r="K178">
        <f>_xlfn.XLOOKUP(D178,ConfigSheet!$A$1:$G$1,ConfigSheet!$A$2:$G$2)</f>
        <v>0</v>
      </c>
      <c r="L178">
        <f>_xlfn.XLOOKUP(B178,CoinPixels_Config1!A:A,CoinPixels_Config1!I:I)</f>
        <v>1.0861719089723147</v>
      </c>
      <c r="M178">
        <f t="shared" si="16"/>
        <v>16278.458399768082</v>
      </c>
      <c r="N178">
        <f t="shared" si="17"/>
        <v>14986.999999999998</v>
      </c>
      <c r="O178">
        <f t="shared" si="22"/>
        <v>0</v>
      </c>
      <c r="P178">
        <f t="shared" si="19"/>
        <v>0</v>
      </c>
      <c r="Q178" s="9" cm="1">
        <f t="array" ref="Q178">IF(D178="",_xlfn.XLOOKUP(C178,ConfigSheet!$B$5:$H$5,_xlfn.XLOOKUP(E178,ConfigSheet!$A$6:$A$8,ConfigSheet!$B$6:$H$8)),_xlfn.XLOOKUP(D178,ConfigSheet!$B$5:$H$5,_xlfn.XLOOKUP(F178,ConfigSheet!$A$6:$A$8,ConfigSheet!$B$6:$H$8)))</f>
        <v>0</v>
      </c>
      <c r="R178">
        <f t="shared" si="20"/>
        <v>0</v>
      </c>
      <c r="S178" s="9">
        <f t="shared" si="18"/>
        <v>0</v>
      </c>
      <c r="W178">
        <f t="shared" si="23"/>
        <v>0</v>
      </c>
      <c r="X178">
        <f t="shared" si="21"/>
        <v>0</v>
      </c>
    </row>
    <row r="179" spans="1:24" x14ac:dyDescent="0.3">
      <c r="A179" s="1">
        <v>177</v>
      </c>
      <c r="B179">
        <v>86</v>
      </c>
      <c r="C179" t="s">
        <v>12</v>
      </c>
      <c r="D179" t="s">
        <v>12</v>
      </c>
      <c r="E179">
        <v>2</v>
      </c>
      <c r="F179">
        <v>2</v>
      </c>
      <c r="G179">
        <v>379517</v>
      </c>
      <c r="H179">
        <v>346025</v>
      </c>
      <c r="I179">
        <v>88.250920176506042</v>
      </c>
      <c r="J179" s="4">
        <f>ConfigSheet!$I$2</f>
        <v>3349.0920000000001</v>
      </c>
      <c r="K179">
        <f>_xlfn.XLOOKUP(D179,ConfigSheet!$A$1:$G$1,ConfigSheet!$A$2:$G$2)</f>
        <v>4.4826302470744004</v>
      </c>
      <c r="L179">
        <f>_xlfn.XLOOKUP(B179,CoinPixels_Config1!A:A,CoinPixels_Config1!I:I)</f>
        <v>1.0861719089723147</v>
      </c>
      <c r="M179">
        <f t="shared" si="16"/>
        <v>412220.70437744597</v>
      </c>
      <c r="N179">
        <f t="shared" si="17"/>
        <v>375842.63480214518</v>
      </c>
      <c r="O179">
        <f t="shared" si="22"/>
        <v>551.74148632305537</v>
      </c>
      <c r="P179">
        <f t="shared" si="19"/>
        <v>503.05084569317103</v>
      </c>
      <c r="Q179" s="9" cm="1">
        <f t="array" ref="Q179">IF(D179="",_xlfn.XLOOKUP(C179,ConfigSheet!$B$5:$H$5,_xlfn.XLOOKUP(E179,ConfigSheet!$A$6:$A$8,ConfigSheet!$B$6:$H$8)),_xlfn.XLOOKUP(D179,ConfigSheet!$B$5:$H$5,_xlfn.XLOOKUP(F179,ConfigSheet!$A$6:$A$8,ConfigSheet!$B$6:$H$8)))</f>
        <v>472.59999999999997</v>
      </c>
      <c r="R179">
        <f t="shared" si="20"/>
        <v>48.690640629884342</v>
      </c>
      <c r="S179" s="9">
        <f t="shared" si="18"/>
        <v>2370.7784849485438</v>
      </c>
      <c r="W179">
        <f t="shared" si="23"/>
        <v>-30.450845693171061</v>
      </c>
      <c r="X179">
        <f t="shared" si="21"/>
        <v>927.25400342931459</v>
      </c>
    </row>
    <row r="180" spans="1:24" x14ac:dyDescent="0.3">
      <c r="A180" s="1">
        <v>178</v>
      </c>
      <c r="B180">
        <v>86</v>
      </c>
      <c r="C180" t="s">
        <v>13</v>
      </c>
      <c r="D180" t="s">
        <v>13</v>
      </c>
      <c r="E180">
        <v>2</v>
      </c>
      <c r="F180">
        <v>2</v>
      </c>
      <c r="G180">
        <v>257703</v>
      </c>
      <c r="H180">
        <v>211099</v>
      </c>
      <c r="I180">
        <v>67.413339018821716</v>
      </c>
      <c r="J180" s="4">
        <f>ConfigSheet!$I$2</f>
        <v>3349.0920000000001</v>
      </c>
      <c r="K180">
        <f>_xlfn.XLOOKUP(D180,ConfigSheet!$A$1:$G$1,ConfigSheet!$A$2:$G$2)</f>
        <v>6.6983512218829002</v>
      </c>
      <c r="L180">
        <f>_xlfn.XLOOKUP(B180,CoinPixels_Config1!A:A,CoinPixels_Config1!I:I)</f>
        <v>1.0861719089723147</v>
      </c>
      <c r="M180">
        <f t="shared" si="16"/>
        <v>279909.75945789245</v>
      </c>
      <c r="N180">
        <f t="shared" si="17"/>
        <v>229289.80381214668</v>
      </c>
      <c r="O180">
        <f t="shared" si="22"/>
        <v>559.83349495377331</v>
      </c>
      <c r="P180">
        <f t="shared" si="19"/>
        <v>458.59105618190938</v>
      </c>
      <c r="Q180" s="9" cm="1">
        <f t="array" ref="Q180">IF(D180="",_xlfn.XLOOKUP(C180,ConfigSheet!$B$5:$H$5,_xlfn.XLOOKUP(E180,ConfigSheet!$A$6:$A$8,ConfigSheet!$B$6:$H$8)),_xlfn.XLOOKUP(D180,ConfigSheet!$B$5:$H$5,_xlfn.XLOOKUP(F180,ConfigSheet!$A$6:$A$8,ConfigSheet!$B$6:$H$8)))</f>
        <v>415.91</v>
      </c>
      <c r="R180">
        <f t="shared" si="20"/>
        <v>101.24243877186393</v>
      </c>
      <c r="S180" s="9">
        <f t="shared" si="18"/>
        <v>10250.031408474617</v>
      </c>
      <c r="W180">
        <f t="shared" si="23"/>
        <v>-42.681056181909355</v>
      </c>
      <c r="X180">
        <f t="shared" si="21"/>
        <v>1821.6725568033028</v>
      </c>
    </row>
    <row r="181" spans="1:24" x14ac:dyDescent="0.3">
      <c r="A181" s="1">
        <v>179</v>
      </c>
      <c r="B181">
        <v>87</v>
      </c>
      <c r="C181" t="s">
        <v>8</v>
      </c>
      <c r="D181" t="s">
        <v>8</v>
      </c>
      <c r="E181">
        <v>1</v>
      </c>
      <c r="F181">
        <v>1</v>
      </c>
      <c r="G181">
        <v>18664</v>
      </c>
      <c r="H181">
        <v>16666</v>
      </c>
      <c r="I181">
        <v>87.357479333877563</v>
      </c>
      <c r="J181" s="4">
        <f>ConfigSheet!$I$2</f>
        <v>3349.0920000000001</v>
      </c>
      <c r="K181">
        <f>_xlfn.XLOOKUP(D181,ConfigSheet!$A$1:$G$1,ConfigSheet!$A$2:$G$2)</f>
        <v>0</v>
      </c>
      <c r="L181">
        <f>_xlfn.XLOOKUP(B181,CoinPixels_Config1!A:A,CoinPixels_Config1!I:I)</f>
        <v>1.1198847953918156</v>
      </c>
      <c r="M181">
        <f t="shared" si="16"/>
        <v>20901.529821192846</v>
      </c>
      <c r="N181">
        <f t="shared" si="17"/>
        <v>18664</v>
      </c>
      <c r="O181">
        <f t="shared" si="22"/>
        <v>0</v>
      </c>
      <c r="P181">
        <f t="shared" si="19"/>
        <v>0</v>
      </c>
      <c r="Q181" s="9" cm="1">
        <f t="array" ref="Q181">IF(D181="",_xlfn.XLOOKUP(C181,ConfigSheet!$B$5:$H$5,_xlfn.XLOOKUP(E181,ConfigSheet!$A$6:$A$8,ConfigSheet!$B$6:$H$8)),_xlfn.XLOOKUP(D181,ConfigSheet!$B$5:$H$5,_xlfn.XLOOKUP(F181,ConfigSheet!$A$6:$A$8,ConfigSheet!$B$6:$H$8)))</f>
        <v>0</v>
      </c>
      <c r="R181">
        <f t="shared" si="20"/>
        <v>0</v>
      </c>
      <c r="S181" s="9">
        <f t="shared" si="18"/>
        <v>0</v>
      </c>
      <c r="W181">
        <f t="shared" si="23"/>
        <v>0</v>
      </c>
      <c r="X181">
        <f t="shared" si="21"/>
        <v>0</v>
      </c>
    </row>
    <row r="182" spans="1:24" x14ac:dyDescent="0.3">
      <c r="A182" s="1">
        <v>180</v>
      </c>
      <c r="B182">
        <v>87</v>
      </c>
      <c r="C182" t="s">
        <v>10</v>
      </c>
      <c r="D182" t="s">
        <v>10</v>
      </c>
      <c r="E182">
        <v>3</v>
      </c>
      <c r="F182">
        <v>2</v>
      </c>
      <c r="G182">
        <v>275995</v>
      </c>
      <c r="H182">
        <v>232893</v>
      </c>
      <c r="I182">
        <v>89.602786302566528</v>
      </c>
      <c r="J182" s="4">
        <f>ConfigSheet!$I$2</f>
        <v>3349.0920000000001</v>
      </c>
      <c r="K182">
        <f>_xlfn.XLOOKUP(D182,ConfigSheet!$A$1:$G$1,ConfigSheet!$A$2:$G$2)</f>
        <v>3.5680999999999998</v>
      </c>
      <c r="L182">
        <f>_xlfn.XLOOKUP(B182,CoinPixels_Config1!A:A,CoinPixels_Config1!I:I)</f>
        <v>1.1198847953918156</v>
      </c>
      <c r="M182">
        <f t="shared" si="16"/>
        <v>309082.60410416417</v>
      </c>
      <c r="N182">
        <f t="shared" si="17"/>
        <v>260813.32965318611</v>
      </c>
      <c r="O182">
        <f t="shared" si="22"/>
        <v>329.29451914252223</v>
      </c>
      <c r="P182">
        <f t="shared" si="19"/>
        <v>277.86876011036225</v>
      </c>
      <c r="Q182" s="9" cm="1">
        <f t="array" ref="Q182">IF(D182="",_xlfn.XLOOKUP(C182,ConfigSheet!$B$5:$H$5,_xlfn.XLOOKUP(E182,ConfigSheet!$A$6:$A$8,ConfigSheet!$B$6:$H$8)),_xlfn.XLOOKUP(D182,ConfigSheet!$B$5:$H$5,_xlfn.XLOOKUP(F182,ConfigSheet!$A$6:$A$8,ConfigSheet!$B$6:$H$8)))</f>
        <v>193.28</v>
      </c>
      <c r="R182">
        <f t="shared" si="20"/>
        <v>51.425759032159988</v>
      </c>
      <c r="S182" s="9">
        <f t="shared" si="18"/>
        <v>2644.6086920337843</v>
      </c>
      <c r="W182">
        <f t="shared" si="23"/>
        <v>-84.588760110362244</v>
      </c>
      <c r="X182">
        <f t="shared" si="21"/>
        <v>7155.2583370084112</v>
      </c>
    </row>
    <row r="183" spans="1:24" x14ac:dyDescent="0.3">
      <c r="A183" s="1">
        <v>181</v>
      </c>
      <c r="B183">
        <v>88</v>
      </c>
      <c r="C183" t="s">
        <v>8</v>
      </c>
      <c r="D183" t="s">
        <v>8</v>
      </c>
      <c r="E183">
        <v>1</v>
      </c>
      <c r="F183">
        <v>2</v>
      </c>
      <c r="G183">
        <v>14681</v>
      </c>
      <c r="H183">
        <v>28545</v>
      </c>
      <c r="I183">
        <v>44.891402125358582</v>
      </c>
      <c r="J183" s="4">
        <f>ConfigSheet!$I$2</f>
        <v>3349.0920000000001</v>
      </c>
      <c r="K183">
        <f>_xlfn.XLOOKUP(D183,ConfigSheet!$A$1:$G$1,ConfigSheet!$A$2:$G$2)</f>
        <v>0</v>
      </c>
      <c r="L183">
        <f>_xlfn.XLOOKUP(B183,CoinPixels_Config1!A:A,CoinPixels_Config1!I:I)</f>
        <v>0.51431073743212474</v>
      </c>
      <c r="M183">
        <f t="shared" si="16"/>
        <v>7550.5959362410231</v>
      </c>
      <c r="N183">
        <f t="shared" si="17"/>
        <v>14681</v>
      </c>
      <c r="O183">
        <f t="shared" si="22"/>
        <v>0</v>
      </c>
      <c r="P183">
        <f t="shared" si="19"/>
        <v>0</v>
      </c>
      <c r="Q183" s="9" cm="1">
        <f t="array" ref="Q183">IF(D183="",_xlfn.XLOOKUP(C183,ConfigSheet!$B$5:$H$5,_xlfn.XLOOKUP(E183,ConfigSheet!$A$6:$A$8,ConfigSheet!$B$6:$H$8)),_xlfn.XLOOKUP(D183,ConfigSheet!$B$5:$H$5,_xlfn.XLOOKUP(F183,ConfigSheet!$A$6:$A$8,ConfigSheet!$B$6:$H$8)))</f>
        <v>0</v>
      </c>
      <c r="R183">
        <f t="shared" si="20"/>
        <v>0</v>
      </c>
      <c r="S183" s="9">
        <f t="shared" si="18"/>
        <v>0</v>
      </c>
      <c r="W183">
        <f t="shared" si="23"/>
        <v>0</v>
      </c>
      <c r="X183">
        <f t="shared" si="21"/>
        <v>0</v>
      </c>
    </row>
    <row r="184" spans="1:24" x14ac:dyDescent="0.3">
      <c r="A184" s="1">
        <v>182</v>
      </c>
      <c r="B184">
        <v>89</v>
      </c>
      <c r="C184" t="s">
        <v>8</v>
      </c>
      <c r="D184" t="s">
        <v>8</v>
      </c>
      <c r="E184">
        <v>1</v>
      </c>
      <c r="F184">
        <v>1</v>
      </c>
      <c r="G184">
        <v>14731</v>
      </c>
      <c r="H184">
        <v>12290</v>
      </c>
      <c r="I184">
        <v>83.429503440856934</v>
      </c>
      <c r="J184" s="4">
        <f>ConfigSheet!$I$2</f>
        <v>3349.0920000000001</v>
      </c>
      <c r="K184">
        <f>_xlfn.XLOOKUP(D184,ConfigSheet!$A$1:$G$1,ConfigSheet!$A$2:$G$2)</f>
        <v>0</v>
      </c>
      <c r="L184">
        <f>_xlfn.XLOOKUP(B184,CoinPixels_Config1!A:A,CoinPixels_Config1!I:I)</f>
        <v>1.1986167615947925</v>
      </c>
      <c r="M184">
        <f t="shared" si="16"/>
        <v>17656.823515052889</v>
      </c>
      <c r="N184">
        <f t="shared" si="17"/>
        <v>14731</v>
      </c>
      <c r="O184">
        <f t="shared" si="22"/>
        <v>0</v>
      </c>
      <c r="P184">
        <f t="shared" si="19"/>
        <v>0</v>
      </c>
      <c r="Q184" s="9" cm="1">
        <f t="array" ref="Q184">IF(D184="",_xlfn.XLOOKUP(C184,ConfigSheet!$B$5:$H$5,_xlfn.XLOOKUP(E184,ConfigSheet!$A$6:$A$8,ConfigSheet!$B$6:$H$8)),_xlfn.XLOOKUP(D184,ConfigSheet!$B$5:$H$5,_xlfn.XLOOKUP(F184,ConfigSheet!$A$6:$A$8,ConfigSheet!$B$6:$H$8)))</f>
        <v>0</v>
      </c>
      <c r="R184">
        <f t="shared" si="20"/>
        <v>0</v>
      </c>
      <c r="S184" s="9">
        <f t="shared" si="18"/>
        <v>0</v>
      </c>
      <c r="W184">
        <f t="shared" si="23"/>
        <v>0</v>
      </c>
      <c r="X184">
        <f t="shared" si="21"/>
        <v>0</v>
      </c>
    </row>
    <row r="185" spans="1:24" x14ac:dyDescent="0.3">
      <c r="A185" s="1">
        <v>183</v>
      </c>
      <c r="B185">
        <v>89</v>
      </c>
      <c r="C185" t="s">
        <v>12</v>
      </c>
      <c r="D185" t="s">
        <v>12</v>
      </c>
      <c r="E185">
        <v>1</v>
      </c>
      <c r="F185">
        <v>1</v>
      </c>
      <c r="G185">
        <v>168201</v>
      </c>
      <c r="H185">
        <v>160548</v>
      </c>
      <c r="I185">
        <v>92.508679628372192</v>
      </c>
      <c r="J185" s="4">
        <f>ConfigSheet!$I$2</f>
        <v>3349.0920000000001</v>
      </c>
      <c r="K185">
        <f>_xlfn.XLOOKUP(D185,ConfigSheet!$A$1:$G$1,ConfigSheet!$A$2:$G$2)</f>
        <v>4.4826302470744004</v>
      </c>
      <c r="L185">
        <f>_xlfn.XLOOKUP(B185,CoinPixels_Config1!A:A,CoinPixels_Config1!I:I)</f>
        <v>1.1986167615947925</v>
      </c>
      <c r="M185">
        <f t="shared" si="16"/>
        <v>201608.53791700568</v>
      </c>
      <c r="N185">
        <f t="shared" si="17"/>
        <v>192435.52384052073</v>
      </c>
      <c r="O185">
        <f t="shared" si="22"/>
        <v>269.84523869013327</v>
      </c>
      <c r="P185">
        <f t="shared" si="19"/>
        <v>257.56751375570605</v>
      </c>
      <c r="Q185" s="9" cm="1">
        <f t="array" ref="Q185">IF(D185="",_xlfn.XLOOKUP(C185,ConfigSheet!$B$5:$H$5,_xlfn.XLOOKUP(E185,ConfigSheet!$A$6:$A$8,ConfigSheet!$B$6:$H$8)),_xlfn.XLOOKUP(D185,ConfigSheet!$B$5:$H$5,_xlfn.XLOOKUP(F185,ConfigSheet!$A$6:$A$8,ConfigSheet!$B$6:$H$8)))</f>
        <v>236.29999999999998</v>
      </c>
      <c r="R185">
        <f t="shared" si="20"/>
        <v>12.277724934427226</v>
      </c>
      <c r="S185" s="9">
        <f t="shared" si="18"/>
        <v>150.74252956545604</v>
      </c>
      <c r="W185">
        <f t="shared" si="23"/>
        <v>-21.267513755706062</v>
      </c>
      <c r="X185">
        <f t="shared" si="21"/>
        <v>452.3071413491466</v>
      </c>
    </row>
    <row r="186" spans="1:24" x14ac:dyDescent="0.3">
      <c r="A186" s="1">
        <v>184</v>
      </c>
      <c r="B186">
        <v>89</v>
      </c>
      <c r="C186" t="s">
        <v>11</v>
      </c>
      <c r="D186" t="s">
        <v>11</v>
      </c>
      <c r="E186">
        <v>1</v>
      </c>
      <c r="F186">
        <v>1</v>
      </c>
      <c r="G186">
        <v>187066</v>
      </c>
      <c r="H186">
        <v>171568</v>
      </c>
      <c r="I186">
        <v>90.968972444534302</v>
      </c>
      <c r="J186" s="4">
        <f>ConfigSheet!$I$2</f>
        <v>3349.0920000000001</v>
      </c>
      <c r="K186">
        <f>_xlfn.XLOOKUP(D186,ConfigSheet!$A$1:$G$1,ConfigSheet!$A$2:$G$2)</f>
        <v>5.6936084651916001</v>
      </c>
      <c r="L186">
        <f>_xlfn.XLOOKUP(B186,CoinPixels_Config1!A:A,CoinPixels_Config1!I:I)</f>
        <v>1.1986167615947925</v>
      </c>
      <c r="M186">
        <f t="shared" si="16"/>
        <v>224220.44312449146</v>
      </c>
      <c r="N186">
        <f t="shared" si="17"/>
        <v>205644.28055329536</v>
      </c>
      <c r="O186">
        <f t="shared" si="22"/>
        <v>381.18493401871802</v>
      </c>
      <c r="P186">
        <f t="shared" si="19"/>
        <v>349.60461419885712</v>
      </c>
      <c r="Q186" s="9" cm="1">
        <f t="array" ref="Q186">IF(D186="",_xlfn.XLOOKUP(C186,ConfigSheet!$B$5:$H$5,_xlfn.XLOOKUP(E186,ConfigSheet!$A$6:$A$8,ConfigSheet!$B$6:$H$8)),_xlfn.XLOOKUP(D186,ConfigSheet!$B$5:$H$5,_xlfn.XLOOKUP(F186,ConfigSheet!$A$6:$A$8,ConfigSheet!$B$6:$H$8)))</f>
        <v>369.42666666666668</v>
      </c>
      <c r="R186">
        <f t="shared" si="20"/>
        <v>31.580319819860904</v>
      </c>
      <c r="S186" s="9">
        <f t="shared" si="18"/>
        <v>997.3165999246994</v>
      </c>
      <c r="W186">
        <f t="shared" si="23"/>
        <v>19.822052467809556</v>
      </c>
      <c r="X186">
        <f t="shared" si="21"/>
        <v>392.9137640365949</v>
      </c>
    </row>
    <row r="187" spans="1:24" x14ac:dyDescent="0.3">
      <c r="A187" s="1">
        <v>185</v>
      </c>
      <c r="B187">
        <v>90</v>
      </c>
      <c r="C187" t="s">
        <v>8</v>
      </c>
      <c r="D187" t="s">
        <v>8</v>
      </c>
      <c r="E187">
        <v>1</v>
      </c>
      <c r="F187">
        <v>1</v>
      </c>
      <c r="G187">
        <v>17398</v>
      </c>
      <c r="H187">
        <v>15074</v>
      </c>
      <c r="I187">
        <v>86.64214015007019</v>
      </c>
      <c r="J187" s="4">
        <f>ConfigSheet!$I$2</f>
        <v>3349.0920000000001</v>
      </c>
      <c r="K187">
        <f>_xlfn.XLOOKUP(D187,ConfigSheet!$A$1:$G$1,ConfigSheet!$A$2:$G$2)</f>
        <v>0</v>
      </c>
      <c r="L187">
        <f>_xlfn.XLOOKUP(B187,CoinPixels_Config1!A:A,CoinPixels_Config1!I:I)</f>
        <v>1.1541727477776305</v>
      </c>
      <c r="M187">
        <f t="shared" si="16"/>
        <v>20080.297465835214</v>
      </c>
      <c r="N187">
        <f t="shared" si="17"/>
        <v>17398</v>
      </c>
      <c r="O187">
        <f t="shared" si="22"/>
        <v>0</v>
      </c>
      <c r="P187">
        <f t="shared" si="19"/>
        <v>0</v>
      </c>
      <c r="Q187" s="9" cm="1">
        <f t="array" ref="Q187">IF(D187="",_xlfn.XLOOKUP(C187,ConfigSheet!$B$5:$H$5,_xlfn.XLOOKUP(E187,ConfigSheet!$A$6:$A$8,ConfigSheet!$B$6:$H$8)),_xlfn.XLOOKUP(D187,ConfigSheet!$B$5:$H$5,_xlfn.XLOOKUP(F187,ConfigSheet!$A$6:$A$8,ConfigSheet!$B$6:$H$8)))</f>
        <v>0</v>
      </c>
      <c r="R187">
        <f t="shared" si="20"/>
        <v>0</v>
      </c>
      <c r="S187" s="9">
        <f t="shared" si="18"/>
        <v>0</v>
      </c>
      <c r="W187">
        <f t="shared" si="23"/>
        <v>0</v>
      </c>
      <c r="X187">
        <f t="shared" si="21"/>
        <v>0</v>
      </c>
    </row>
    <row r="188" spans="1:24" x14ac:dyDescent="0.3">
      <c r="A188" s="1">
        <v>186</v>
      </c>
      <c r="B188">
        <v>90</v>
      </c>
      <c r="C188" t="s">
        <v>9</v>
      </c>
      <c r="D188" t="s">
        <v>9</v>
      </c>
      <c r="E188">
        <v>1</v>
      </c>
      <c r="F188">
        <v>1</v>
      </c>
      <c r="G188">
        <v>530859</v>
      </c>
      <c r="H188">
        <v>517917</v>
      </c>
      <c r="I188">
        <v>96.38933539390564</v>
      </c>
      <c r="J188" s="4">
        <f>ConfigSheet!$I$2</f>
        <v>3349.0920000000001</v>
      </c>
      <c r="K188">
        <f>_xlfn.XLOOKUP(D188,ConfigSheet!$A$1:$G$1,ConfigSheet!$A$2:$G$2)</f>
        <v>2.6304883652667002</v>
      </c>
      <c r="L188">
        <f>_xlfn.XLOOKUP(B188,CoinPixels_Config1!A:A,CoinPixels_Config1!I:I)</f>
        <v>1.1541727477776305</v>
      </c>
      <c r="M188">
        <f t="shared" si="16"/>
        <v>612702.99071248516</v>
      </c>
      <c r="N188">
        <f t="shared" si="17"/>
        <v>597765.68701074703</v>
      </c>
      <c r="O188">
        <f t="shared" si="22"/>
        <v>481.23732893372386</v>
      </c>
      <c r="P188">
        <f t="shared" si="19"/>
        <v>469.50507326685135</v>
      </c>
      <c r="Q188" s="9" cm="1">
        <f t="array" ref="Q188">IF(D188="",_xlfn.XLOOKUP(C188,ConfigSheet!$B$5:$H$5,_xlfn.XLOOKUP(E188,ConfigSheet!$A$6:$A$8,ConfigSheet!$B$6:$H$8)),_xlfn.XLOOKUP(D188,ConfigSheet!$B$5:$H$5,_xlfn.XLOOKUP(F188,ConfigSheet!$A$6:$A$8,ConfigSheet!$B$6:$H$8)))</f>
        <v>468.8</v>
      </c>
      <c r="R188">
        <f t="shared" si="20"/>
        <v>11.732255666872504</v>
      </c>
      <c r="S188" s="9">
        <f t="shared" si="18"/>
        <v>137.64582303286198</v>
      </c>
      <c r="W188">
        <f t="shared" si="23"/>
        <v>-0.70507326685134331</v>
      </c>
      <c r="X188">
        <f t="shared" si="21"/>
        <v>0.49712831162842558</v>
      </c>
    </row>
    <row r="189" spans="1:24" x14ac:dyDescent="0.3">
      <c r="A189" s="1">
        <v>187</v>
      </c>
      <c r="B189">
        <v>91</v>
      </c>
      <c r="C189" t="s">
        <v>8</v>
      </c>
      <c r="D189" t="s">
        <v>8</v>
      </c>
      <c r="E189">
        <v>1</v>
      </c>
      <c r="F189">
        <v>1</v>
      </c>
      <c r="G189">
        <v>17435</v>
      </c>
      <c r="H189">
        <v>14887</v>
      </c>
      <c r="I189">
        <v>85.173302888870239</v>
      </c>
      <c r="J189" s="4">
        <f>ConfigSheet!$I$2</f>
        <v>3349.0920000000001</v>
      </c>
      <c r="K189">
        <f>_xlfn.XLOOKUP(D189,ConfigSheet!$A$1:$G$1,ConfigSheet!$A$2:$G$2)</f>
        <v>0</v>
      </c>
      <c r="L189">
        <f>_xlfn.XLOOKUP(B189,CoinPixels_Config1!A:A,CoinPixels_Config1!I:I)</f>
        <v>1.1711560421844562</v>
      </c>
      <c r="M189">
        <f t="shared" si="16"/>
        <v>20419.105595485995</v>
      </c>
      <c r="N189">
        <f t="shared" si="17"/>
        <v>17435</v>
      </c>
      <c r="O189">
        <f t="shared" si="22"/>
        <v>0</v>
      </c>
      <c r="P189">
        <f t="shared" si="19"/>
        <v>0</v>
      </c>
      <c r="Q189" s="9" cm="1">
        <f t="array" ref="Q189">IF(D189="",_xlfn.XLOOKUP(C189,ConfigSheet!$B$5:$H$5,_xlfn.XLOOKUP(E189,ConfigSheet!$A$6:$A$8,ConfigSheet!$B$6:$H$8)),_xlfn.XLOOKUP(D189,ConfigSheet!$B$5:$H$5,_xlfn.XLOOKUP(F189,ConfigSheet!$A$6:$A$8,ConfigSheet!$B$6:$H$8)))</f>
        <v>0</v>
      </c>
      <c r="R189">
        <f t="shared" si="20"/>
        <v>0</v>
      </c>
      <c r="S189" s="9">
        <f t="shared" si="18"/>
        <v>0</v>
      </c>
      <c r="W189">
        <f t="shared" si="23"/>
        <v>0</v>
      </c>
      <c r="X189">
        <f t="shared" si="21"/>
        <v>0</v>
      </c>
    </row>
    <row r="190" spans="1:24" x14ac:dyDescent="0.3">
      <c r="A190" s="1">
        <v>188</v>
      </c>
      <c r="B190">
        <v>91</v>
      </c>
      <c r="C190" t="s">
        <v>9</v>
      </c>
      <c r="D190" t="s">
        <v>9</v>
      </c>
      <c r="E190">
        <v>1</v>
      </c>
      <c r="F190">
        <v>1</v>
      </c>
      <c r="G190">
        <v>519944</v>
      </c>
      <c r="H190">
        <v>504690</v>
      </c>
      <c r="I190">
        <v>96.020042896270752</v>
      </c>
      <c r="J190" s="4">
        <f>ConfigSheet!$I$2</f>
        <v>3349.0920000000001</v>
      </c>
      <c r="K190">
        <f>_xlfn.XLOOKUP(D190,ConfigSheet!$A$1:$G$1,ConfigSheet!$A$2:$G$2)</f>
        <v>2.6304883652667002</v>
      </c>
      <c r="L190">
        <f>_xlfn.XLOOKUP(B190,CoinPixels_Config1!A:A,CoinPixels_Config1!I:I)</f>
        <v>1.1711560421844562</v>
      </c>
      <c r="M190">
        <f t="shared" si="16"/>
        <v>608935.55719755497</v>
      </c>
      <c r="N190">
        <f t="shared" si="17"/>
        <v>591070.74293007317</v>
      </c>
      <c r="O190">
        <f t="shared" si="22"/>
        <v>478.27826121389427</v>
      </c>
      <c r="P190">
        <f t="shared" si="19"/>
        <v>464.2466412768303</v>
      </c>
      <c r="Q190" s="9" cm="1">
        <f t="array" ref="Q190">IF(D190="",_xlfn.XLOOKUP(C190,ConfigSheet!$B$5:$H$5,_xlfn.XLOOKUP(E190,ConfigSheet!$A$6:$A$8,ConfigSheet!$B$6:$H$8)),_xlfn.XLOOKUP(D190,ConfigSheet!$B$5:$H$5,_xlfn.XLOOKUP(F190,ConfigSheet!$A$6:$A$8,ConfigSheet!$B$6:$H$8)))</f>
        <v>468.8</v>
      </c>
      <c r="R190">
        <f t="shared" si="20"/>
        <v>14.031619937063965</v>
      </c>
      <c r="S190" s="9">
        <f t="shared" si="18"/>
        <v>196.88635805821096</v>
      </c>
      <c r="W190">
        <f t="shared" si="23"/>
        <v>4.5533587231697084</v>
      </c>
      <c r="X190">
        <f t="shared" si="21"/>
        <v>20.733075661865676</v>
      </c>
    </row>
    <row r="191" spans="1:24" x14ac:dyDescent="0.3">
      <c r="A191" s="1">
        <v>189</v>
      </c>
      <c r="B191">
        <v>92</v>
      </c>
      <c r="C191" t="s">
        <v>8</v>
      </c>
      <c r="D191" t="s">
        <v>8</v>
      </c>
      <c r="E191">
        <v>1</v>
      </c>
      <c r="F191">
        <v>1</v>
      </c>
      <c r="G191">
        <v>14147</v>
      </c>
      <c r="H191">
        <v>14056</v>
      </c>
      <c r="I191">
        <v>92.788296937942505</v>
      </c>
      <c r="J191" s="4">
        <f>ConfigSheet!$I$2</f>
        <v>3349.0920000000001</v>
      </c>
      <c r="K191">
        <f>_xlfn.XLOOKUP(D191,ConfigSheet!$A$1:$G$1,ConfigSheet!$A$2:$G$2)</f>
        <v>0</v>
      </c>
      <c r="L191">
        <f>_xlfn.XLOOKUP(B191,CoinPixels_Config1!A:A,CoinPixels_Config1!I:I)</f>
        <v>1.0064741035856575</v>
      </c>
      <c r="M191">
        <f t="shared" si="16"/>
        <v>14238.589143426296</v>
      </c>
      <c r="N191">
        <f t="shared" si="17"/>
        <v>14147.000000000002</v>
      </c>
      <c r="O191">
        <f t="shared" si="22"/>
        <v>0</v>
      </c>
      <c r="P191">
        <f t="shared" si="19"/>
        <v>0</v>
      </c>
      <c r="Q191" s="9" cm="1">
        <f t="array" ref="Q191">IF(D191="",_xlfn.XLOOKUP(C191,ConfigSheet!$B$5:$H$5,_xlfn.XLOOKUP(E191,ConfigSheet!$A$6:$A$8,ConfigSheet!$B$6:$H$8)),_xlfn.XLOOKUP(D191,ConfigSheet!$B$5:$H$5,_xlfn.XLOOKUP(F191,ConfigSheet!$A$6:$A$8,ConfigSheet!$B$6:$H$8)))</f>
        <v>0</v>
      </c>
      <c r="R191">
        <f t="shared" si="20"/>
        <v>0</v>
      </c>
      <c r="S191" s="9">
        <f t="shared" si="18"/>
        <v>0</v>
      </c>
      <c r="W191">
        <f t="shared" si="23"/>
        <v>0</v>
      </c>
      <c r="X191">
        <f t="shared" si="21"/>
        <v>0</v>
      </c>
    </row>
    <row r="192" spans="1:24" x14ac:dyDescent="0.3">
      <c r="A192" s="1">
        <v>190</v>
      </c>
      <c r="B192">
        <v>92</v>
      </c>
      <c r="C192" t="s">
        <v>9</v>
      </c>
      <c r="D192" t="s">
        <v>9</v>
      </c>
      <c r="E192">
        <v>2</v>
      </c>
      <c r="F192">
        <v>2</v>
      </c>
      <c r="G192">
        <v>922871</v>
      </c>
      <c r="H192">
        <v>932073</v>
      </c>
      <c r="I192">
        <v>88.892710208892822</v>
      </c>
      <c r="J192" s="4">
        <f>ConfigSheet!$I$2</f>
        <v>3349.0920000000001</v>
      </c>
      <c r="K192">
        <f>_xlfn.XLOOKUP(D192,ConfigSheet!$A$1:$G$1,ConfigSheet!$A$2:$G$2)</f>
        <v>2.6304883652667002</v>
      </c>
      <c r="L192">
        <f>_xlfn.XLOOKUP(B192,CoinPixels_Config1!A:A,CoinPixels_Config1!I:I)</f>
        <v>1.0064741035856575</v>
      </c>
      <c r="M192">
        <f t="shared" si="16"/>
        <v>928845.76245019934</v>
      </c>
      <c r="N192">
        <f t="shared" si="17"/>
        <v>938107.33715139457</v>
      </c>
      <c r="O192">
        <f t="shared" si="22"/>
        <v>729.5463878724521</v>
      </c>
      <c r="P192">
        <f t="shared" si="19"/>
        <v>736.82073700814101</v>
      </c>
      <c r="Q192" s="9" cm="1">
        <f t="array" ref="Q192">IF(D192="",_xlfn.XLOOKUP(C192,ConfigSheet!$B$5:$H$5,_xlfn.XLOOKUP(E192,ConfigSheet!$A$6:$A$8,ConfigSheet!$B$6:$H$8)),_xlfn.XLOOKUP(D192,ConfigSheet!$B$5:$H$5,_xlfn.XLOOKUP(F192,ConfigSheet!$A$6:$A$8,ConfigSheet!$B$6:$H$8)))</f>
        <v>937.6</v>
      </c>
      <c r="R192">
        <f t="shared" si="20"/>
        <v>-7.2743491356889081</v>
      </c>
      <c r="S192" s="9">
        <f t="shared" si="18"/>
        <v>52.916155347897963</v>
      </c>
      <c r="W192">
        <f t="shared" si="23"/>
        <v>200.77926299185901</v>
      </c>
      <c r="X192">
        <f t="shared" si="21"/>
        <v>40312.31244755409</v>
      </c>
    </row>
    <row r="193" spans="1:24" x14ac:dyDescent="0.3">
      <c r="A193" s="1">
        <v>191</v>
      </c>
      <c r="B193">
        <v>93</v>
      </c>
      <c r="C193" t="s">
        <v>8</v>
      </c>
      <c r="D193" t="s">
        <v>8</v>
      </c>
      <c r="E193">
        <v>1</v>
      </c>
      <c r="F193">
        <v>1</v>
      </c>
      <c r="G193">
        <v>14089</v>
      </c>
      <c r="H193">
        <v>12996</v>
      </c>
      <c r="I193">
        <v>90.941137075424194</v>
      </c>
      <c r="J193" s="4">
        <f>ConfigSheet!$I$2</f>
        <v>3349.0920000000001</v>
      </c>
      <c r="K193">
        <f>_xlfn.XLOOKUP(D193,ConfigSheet!$A$1:$G$1,ConfigSheet!$A$2:$G$2)</f>
        <v>0</v>
      </c>
      <c r="L193">
        <f>_xlfn.XLOOKUP(B193,CoinPixels_Config1!A:A,CoinPixels_Config1!I:I)</f>
        <v>1.0841028008618037</v>
      </c>
      <c r="M193">
        <f t="shared" si="16"/>
        <v>15273.924361341951</v>
      </c>
      <c r="N193">
        <f t="shared" si="17"/>
        <v>14089</v>
      </c>
      <c r="O193">
        <f t="shared" si="22"/>
        <v>0</v>
      </c>
      <c r="P193">
        <f t="shared" si="19"/>
        <v>0</v>
      </c>
      <c r="Q193" s="9" cm="1">
        <f t="array" ref="Q193">IF(D193="",_xlfn.XLOOKUP(C193,ConfigSheet!$B$5:$H$5,_xlfn.XLOOKUP(E193,ConfigSheet!$A$6:$A$8,ConfigSheet!$B$6:$H$8)),_xlfn.XLOOKUP(D193,ConfigSheet!$B$5:$H$5,_xlfn.XLOOKUP(F193,ConfigSheet!$A$6:$A$8,ConfigSheet!$B$6:$H$8)))</f>
        <v>0</v>
      </c>
      <c r="R193">
        <f t="shared" si="20"/>
        <v>0</v>
      </c>
      <c r="S193" s="9">
        <f t="shared" si="18"/>
        <v>0</v>
      </c>
      <c r="W193">
        <f t="shared" si="23"/>
        <v>0</v>
      </c>
      <c r="X193">
        <f t="shared" si="21"/>
        <v>0</v>
      </c>
    </row>
    <row r="194" spans="1:24" x14ac:dyDescent="0.3">
      <c r="A194" s="1">
        <v>192</v>
      </c>
      <c r="B194">
        <v>93</v>
      </c>
      <c r="C194" t="s">
        <v>9</v>
      </c>
      <c r="D194" t="s">
        <v>9</v>
      </c>
      <c r="E194">
        <v>2</v>
      </c>
      <c r="F194">
        <v>2</v>
      </c>
      <c r="G194">
        <v>890180</v>
      </c>
      <c r="H194">
        <v>834142</v>
      </c>
      <c r="I194">
        <v>91.824647784233093</v>
      </c>
      <c r="J194" s="4">
        <f>ConfigSheet!$I$2</f>
        <v>3349.0920000000001</v>
      </c>
      <c r="K194">
        <f>_xlfn.XLOOKUP(D194,ConfigSheet!$A$1:$G$1,ConfigSheet!$A$2:$G$2)</f>
        <v>2.6304883652667002</v>
      </c>
      <c r="L194">
        <f>_xlfn.XLOOKUP(B194,CoinPixels_Config1!A:A,CoinPixels_Config1!I:I)</f>
        <v>1.0841028008618037</v>
      </c>
      <c r="M194">
        <f t="shared" ref="M194:M257" si="24">G194*L194</f>
        <v>965046.63127116044</v>
      </c>
      <c r="N194">
        <f t="shared" ref="N194:N257" si="25">L194*H194</f>
        <v>904295.67851646664</v>
      </c>
      <c r="O194">
        <f t="shared" si="22"/>
        <v>757.97975555721098</v>
      </c>
      <c r="P194">
        <f t="shared" si="19"/>
        <v>710.26393455256573</v>
      </c>
      <c r="Q194" s="9" cm="1">
        <f t="array" ref="Q194">IF(D194="",_xlfn.XLOOKUP(C194,ConfigSheet!$B$5:$H$5,_xlfn.XLOOKUP(E194,ConfigSheet!$A$6:$A$8,ConfigSheet!$B$6:$H$8)),_xlfn.XLOOKUP(D194,ConfigSheet!$B$5:$H$5,_xlfn.XLOOKUP(F194,ConfigSheet!$A$6:$A$8,ConfigSheet!$B$6:$H$8)))</f>
        <v>937.6</v>
      </c>
      <c r="R194">
        <f t="shared" si="20"/>
        <v>47.71582100464525</v>
      </c>
      <c r="S194" s="9">
        <f t="shared" ref="S194:S257" si="26">R194*R194</f>
        <v>2276.7995741473446</v>
      </c>
      <c r="W194">
        <f t="shared" si="23"/>
        <v>227.33606544743429</v>
      </c>
      <c r="X194">
        <f t="shared" si="21"/>
        <v>51681.68665312013</v>
      </c>
    </row>
    <row r="195" spans="1:24" x14ac:dyDescent="0.3">
      <c r="A195" s="1">
        <v>193</v>
      </c>
      <c r="B195">
        <v>94</v>
      </c>
      <c r="C195" t="s">
        <v>8</v>
      </c>
      <c r="D195" t="s">
        <v>8</v>
      </c>
      <c r="E195">
        <v>1</v>
      </c>
      <c r="F195">
        <v>1</v>
      </c>
      <c r="G195">
        <v>14109</v>
      </c>
      <c r="H195">
        <v>13366</v>
      </c>
      <c r="I195">
        <v>93.09157133102417</v>
      </c>
      <c r="J195" s="4">
        <f>ConfigSheet!$I$2</f>
        <v>3349.0920000000001</v>
      </c>
      <c r="K195">
        <f>_xlfn.XLOOKUP(D195,ConfigSheet!$A$1:$G$1,ConfigSheet!$A$2:$G$2)</f>
        <v>0</v>
      </c>
      <c r="L195">
        <f>_xlfn.XLOOKUP(B195,CoinPixels_Config1!A:A,CoinPixels_Config1!I:I)</f>
        <v>1.0555888074218165</v>
      </c>
      <c r="M195">
        <f t="shared" si="24"/>
        <v>14893.302483914409</v>
      </c>
      <c r="N195">
        <f t="shared" si="25"/>
        <v>14109</v>
      </c>
      <c r="O195">
        <f t="shared" si="22"/>
        <v>0</v>
      </c>
      <c r="P195">
        <f t="shared" ref="P195:P258" si="27">(N195/J195)*K195</f>
        <v>0</v>
      </c>
      <c r="Q195" s="9" cm="1">
        <f t="array" ref="Q195">IF(D195="",_xlfn.XLOOKUP(C195,ConfigSheet!$B$5:$H$5,_xlfn.XLOOKUP(E195,ConfigSheet!$A$6:$A$8,ConfigSheet!$B$6:$H$8)),_xlfn.XLOOKUP(D195,ConfigSheet!$B$5:$H$5,_xlfn.XLOOKUP(F195,ConfigSheet!$A$6:$A$8,ConfigSheet!$B$6:$H$8)))</f>
        <v>0</v>
      </c>
      <c r="R195">
        <f t="shared" ref="R195:R258" si="28">O195-P195</f>
        <v>0</v>
      </c>
      <c r="S195" s="9">
        <f t="shared" si="26"/>
        <v>0</v>
      </c>
      <c r="W195">
        <f t="shared" si="23"/>
        <v>0</v>
      </c>
      <c r="X195">
        <f t="shared" ref="X195:X258" si="29">W195*W195</f>
        <v>0</v>
      </c>
    </row>
    <row r="196" spans="1:24" x14ac:dyDescent="0.3">
      <c r="A196" s="1">
        <v>194</v>
      </c>
      <c r="B196">
        <v>94</v>
      </c>
      <c r="C196" t="s">
        <v>10</v>
      </c>
      <c r="D196" t="s">
        <v>10</v>
      </c>
      <c r="E196">
        <v>3</v>
      </c>
      <c r="F196">
        <v>3</v>
      </c>
      <c r="G196">
        <v>297317</v>
      </c>
      <c r="H196">
        <v>275426</v>
      </c>
      <c r="I196">
        <v>91.012038787206009</v>
      </c>
      <c r="J196" s="4">
        <f>ConfigSheet!$I$2</f>
        <v>3349.0920000000001</v>
      </c>
      <c r="K196">
        <f>_xlfn.XLOOKUP(D196,ConfigSheet!$A$1:$G$1,ConfigSheet!$A$2:$G$2)</f>
        <v>3.5680999999999998</v>
      </c>
      <c r="L196">
        <f>_xlfn.XLOOKUP(B196,CoinPixels_Config1!A:A,CoinPixels_Config1!I:I)</f>
        <v>1.0555888074218165</v>
      </c>
      <c r="M196">
        <f t="shared" si="24"/>
        <v>313844.4974562322</v>
      </c>
      <c r="N196">
        <f t="shared" si="25"/>
        <v>290736.6028729612</v>
      </c>
      <c r="O196">
        <f t="shared" ref="O196:O259" si="30">(M196/J196)*K196</f>
        <v>334.36780816220698</v>
      </c>
      <c r="P196">
        <f t="shared" si="27"/>
        <v>309.74881332343597</v>
      </c>
      <c r="Q196" s="9" cm="1">
        <f t="array" ref="Q196">IF(D196="",_xlfn.XLOOKUP(C196,ConfigSheet!$B$5:$H$5,_xlfn.XLOOKUP(E196,ConfigSheet!$A$6:$A$8,ConfigSheet!$B$6:$H$8)),_xlfn.XLOOKUP(D196,ConfigSheet!$B$5:$H$5,_xlfn.XLOOKUP(F196,ConfigSheet!$A$6:$A$8,ConfigSheet!$B$6:$H$8)))</f>
        <v>289.92</v>
      </c>
      <c r="R196">
        <f t="shared" si="28"/>
        <v>24.618994838771016</v>
      </c>
      <c r="S196" s="9">
        <f t="shared" si="26"/>
        <v>606.09490687143398</v>
      </c>
      <c r="W196">
        <f t="shared" si="23"/>
        <v>-19.828813323435952</v>
      </c>
      <c r="X196">
        <f t="shared" si="29"/>
        <v>393.18183781567114</v>
      </c>
    </row>
    <row r="197" spans="1:24" x14ac:dyDescent="0.3">
      <c r="A197" s="1">
        <v>195</v>
      </c>
      <c r="B197">
        <v>95</v>
      </c>
      <c r="C197" t="s">
        <v>8</v>
      </c>
      <c r="D197" t="s">
        <v>8</v>
      </c>
      <c r="E197">
        <v>1</v>
      </c>
      <c r="F197">
        <v>1</v>
      </c>
      <c r="G197">
        <v>14814</v>
      </c>
      <c r="H197">
        <v>13142</v>
      </c>
      <c r="I197">
        <v>83.173894882202148</v>
      </c>
      <c r="J197" s="4">
        <f>ConfigSheet!$I$2</f>
        <v>3349.0920000000001</v>
      </c>
      <c r="K197">
        <f>_xlfn.XLOOKUP(D197,ConfigSheet!$A$1:$G$1,ConfigSheet!$A$2:$G$2)</f>
        <v>0</v>
      </c>
      <c r="L197">
        <f>_xlfn.XLOOKUP(B197,CoinPixels_Config1!A:A,CoinPixels_Config1!I:I)</f>
        <v>1.1272256886318672</v>
      </c>
      <c r="M197">
        <f t="shared" si="24"/>
        <v>16698.72135139248</v>
      </c>
      <c r="N197">
        <f t="shared" si="25"/>
        <v>14814</v>
      </c>
      <c r="O197">
        <f t="shared" si="30"/>
        <v>0</v>
      </c>
      <c r="P197">
        <f t="shared" si="27"/>
        <v>0</v>
      </c>
      <c r="Q197" s="9" cm="1">
        <f t="array" ref="Q197">IF(D197="",_xlfn.XLOOKUP(C197,ConfigSheet!$B$5:$H$5,_xlfn.XLOOKUP(E197,ConfigSheet!$A$6:$A$8,ConfigSheet!$B$6:$H$8)),_xlfn.XLOOKUP(D197,ConfigSheet!$B$5:$H$5,_xlfn.XLOOKUP(F197,ConfigSheet!$A$6:$A$8,ConfigSheet!$B$6:$H$8)))</f>
        <v>0</v>
      </c>
      <c r="R197">
        <f t="shared" si="28"/>
        <v>0</v>
      </c>
      <c r="S197" s="9">
        <f t="shared" si="26"/>
        <v>0</v>
      </c>
      <c r="W197">
        <f t="shared" ref="W197:W260" si="31">Q197-P197</f>
        <v>0</v>
      </c>
      <c r="X197">
        <f t="shared" si="29"/>
        <v>0</v>
      </c>
    </row>
    <row r="198" spans="1:24" x14ac:dyDescent="0.3">
      <c r="A198" s="1">
        <v>196</v>
      </c>
      <c r="B198">
        <v>95</v>
      </c>
      <c r="C198" t="s">
        <v>10</v>
      </c>
      <c r="D198" t="s">
        <v>10</v>
      </c>
      <c r="E198">
        <v>1</v>
      </c>
      <c r="F198">
        <v>1</v>
      </c>
      <c r="G198">
        <v>88405</v>
      </c>
      <c r="H198">
        <v>83696</v>
      </c>
      <c r="I198">
        <v>92.536860704421997</v>
      </c>
      <c r="J198" s="4">
        <f>ConfigSheet!$I$2</f>
        <v>3349.0920000000001</v>
      </c>
      <c r="K198">
        <f>_xlfn.XLOOKUP(D198,ConfigSheet!$A$1:$G$1,ConfigSheet!$A$2:$G$2)</f>
        <v>3.5680999999999998</v>
      </c>
      <c r="L198">
        <f>_xlfn.XLOOKUP(B198,CoinPixels_Config1!A:A,CoinPixels_Config1!I:I)</f>
        <v>1.1272256886318672</v>
      </c>
      <c r="M198">
        <f t="shared" si="24"/>
        <v>99652.387003500218</v>
      </c>
      <c r="N198">
        <f t="shared" si="25"/>
        <v>94344.281235732764</v>
      </c>
      <c r="O198">
        <f t="shared" si="30"/>
        <v>106.16898014960147</v>
      </c>
      <c r="P198">
        <f t="shared" si="27"/>
        <v>100.51376011086529</v>
      </c>
      <c r="Q198" s="9" cm="1">
        <f t="array" ref="Q198">IF(D198="",_xlfn.XLOOKUP(C198,ConfigSheet!$B$5:$H$5,_xlfn.XLOOKUP(E198,ConfigSheet!$A$6:$A$8,ConfigSheet!$B$6:$H$8)),_xlfn.XLOOKUP(D198,ConfigSheet!$B$5:$H$5,_xlfn.XLOOKUP(F198,ConfigSheet!$A$6:$A$8,ConfigSheet!$B$6:$H$8)))</f>
        <v>96.64</v>
      </c>
      <c r="R198">
        <f t="shared" si="28"/>
        <v>5.6552200387361751</v>
      </c>
      <c r="S198" s="9">
        <f t="shared" si="26"/>
        <v>31.981513686523186</v>
      </c>
      <c r="W198">
        <f t="shared" si="31"/>
        <v>-3.873760110865291</v>
      </c>
      <c r="X198">
        <f t="shared" si="29"/>
        <v>15.006017396531073</v>
      </c>
    </row>
    <row r="199" spans="1:24" x14ac:dyDescent="0.3">
      <c r="A199" s="1">
        <v>197</v>
      </c>
      <c r="B199">
        <v>96</v>
      </c>
      <c r="C199" t="s">
        <v>8</v>
      </c>
      <c r="D199" t="s">
        <v>8</v>
      </c>
      <c r="E199">
        <v>1</v>
      </c>
      <c r="F199">
        <v>1</v>
      </c>
      <c r="G199">
        <v>14404</v>
      </c>
      <c r="H199">
        <v>13108</v>
      </c>
      <c r="I199">
        <v>90.856748819351196</v>
      </c>
      <c r="J199" s="4">
        <f>ConfigSheet!$I$2</f>
        <v>3349.0920000000001</v>
      </c>
      <c r="K199">
        <f>_xlfn.XLOOKUP(D199,ConfigSheet!$A$1:$G$1,ConfigSheet!$A$2:$G$2)</f>
        <v>0</v>
      </c>
      <c r="L199">
        <f>_xlfn.XLOOKUP(B199,CoinPixels_Config1!A:A,CoinPixels_Config1!I:I)</f>
        <v>1.0988709185230394</v>
      </c>
      <c r="M199">
        <f t="shared" si="24"/>
        <v>15828.136710405859</v>
      </c>
      <c r="N199">
        <f t="shared" si="25"/>
        <v>14404</v>
      </c>
      <c r="O199">
        <f t="shared" si="30"/>
        <v>0</v>
      </c>
      <c r="P199">
        <f t="shared" si="27"/>
        <v>0</v>
      </c>
      <c r="Q199" s="9" cm="1">
        <f t="array" ref="Q199">IF(D199="",_xlfn.XLOOKUP(C199,ConfigSheet!$B$5:$H$5,_xlfn.XLOOKUP(E199,ConfigSheet!$A$6:$A$8,ConfigSheet!$B$6:$H$8)),_xlfn.XLOOKUP(D199,ConfigSheet!$B$5:$H$5,_xlfn.XLOOKUP(F199,ConfigSheet!$A$6:$A$8,ConfigSheet!$B$6:$H$8)))</f>
        <v>0</v>
      </c>
      <c r="R199">
        <f t="shared" si="28"/>
        <v>0</v>
      </c>
      <c r="S199" s="9">
        <f t="shared" si="26"/>
        <v>0</v>
      </c>
      <c r="W199">
        <f t="shared" si="31"/>
        <v>0</v>
      </c>
      <c r="X199">
        <f t="shared" si="29"/>
        <v>0</v>
      </c>
    </row>
    <row r="200" spans="1:24" x14ac:dyDescent="0.3">
      <c r="A200" s="1">
        <v>198</v>
      </c>
      <c r="B200">
        <v>96</v>
      </c>
      <c r="C200" t="s">
        <v>10</v>
      </c>
      <c r="D200" t="s">
        <v>10</v>
      </c>
      <c r="E200">
        <v>1</v>
      </c>
      <c r="F200">
        <v>1</v>
      </c>
      <c r="G200">
        <v>90906</v>
      </c>
      <c r="H200">
        <v>87143</v>
      </c>
      <c r="I200">
        <v>91.504079103469849</v>
      </c>
      <c r="J200" s="4">
        <f>ConfigSheet!$I$2</f>
        <v>3349.0920000000001</v>
      </c>
      <c r="K200">
        <f>_xlfn.XLOOKUP(D200,ConfigSheet!$A$1:$G$1,ConfigSheet!$A$2:$G$2)</f>
        <v>3.5680999999999998</v>
      </c>
      <c r="L200">
        <f>_xlfn.XLOOKUP(B200,CoinPixels_Config1!A:A,CoinPixels_Config1!I:I)</f>
        <v>1.0988709185230394</v>
      </c>
      <c r="M200">
        <f t="shared" si="24"/>
        <v>99893.959719255421</v>
      </c>
      <c r="N200">
        <f t="shared" si="25"/>
        <v>95758.908452853226</v>
      </c>
      <c r="O200">
        <f t="shared" si="30"/>
        <v>106.42635008959898</v>
      </c>
      <c r="P200">
        <f t="shared" si="27"/>
        <v>102.02089439484659</v>
      </c>
      <c r="Q200" s="9" cm="1">
        <f t="array" ref="Q200">IF(D200="",_xlfn.XLOOKUP(C200,ConfigSheet!$B$5:$H$5,_xlfn.XLOOKUP(E200,ConfigSheet!$A$6:$A$8,ConfigSheet!$B$6:$H$8)),_xlfn.XLOOKUP(D200,ConfigSheet!$B$5:$H$5,_xlfn.XLOOKUP(F200,ConfigSheet!$A$6:$A$8,ConfigSheet!$B$6:$H$8)))</f>
        <v>96.64</v>
      </c>
      <c r="R200">
        <f t="shared" si="28"/>
        <v>4.4054556947523906</v>
      </c>
      <c r="S200" s="9">
        <f t="shared" si="26"/>
        <v>19.408039878426269</v>
      </c>
      <c r="W200">
        <f t="shared" si="31"/>
        <v>-5.3808943948465924</v>
      </c>
      <c r="X200">
        <f t="shared" si="29"/>
        <v>28.954024488491477</v>
      </c>
    </row>
    <row r="201" spans="1:24" x14ac:dyDescent="0.3">
      <c r="A201" s="1">
        <v>199</v>
      </c>
      <c r="B201">
        <v>97</v>
      </c>
      <c r="C201" t="s">
        <v>8</v>
      </c>
      <c r="D201" t="s">
        <v>8</v>
      </c>
      <c r="E201">
        <v>1</v>
      </c>
      <c r="F201">
        <v>1</v>
      </c>
      <c r="G201">
        <v>13616</v>
      </c>
      <c r="H201">
        <v>13483</v>
      </c>
      <c r="I201">
        <v>96.028643846511841</v>
      </c>
      <c r="J201" s="4">
        <f>ConfigSheet!$I$2</f>
        <v>3349.0920000000001</v>
      </c>
      <c r="K201">
        <f>_xlfn.XLOOKUP(D201,ConfigSheet!$A$1:$G$1,ConfigSheet!$A$2:$G$2)</f>
        <v>0</v>
      </c>
      <c r="L201">
        <f>_xlfn.XLOOKUP(B201,CoinPixels_Config1!A:A,CoinPixels_Config1!I:I)</f>
        <v>1.0098642735296299</v>
      </c>
      <c r="M201">
        <f t="shared" si="24"/>
        <v>13750.311948379442</v>
      </c>
      <c r="N201">
        <f t="shared" si="25"/>
        <v>13616</v>
      </c>
      <c r="O201">
        <f t="shared" si="30"/>
        <v>0</v>
      </c>
      <c r="P201">
        <f t="shared" si="27"/>
        <v>0</v>
      </c>
      <c r="Q201" s="9" cm="1">
        <f t="array" ref="Q201">IF(D201="",_xlfn.XLOOKUP(C201,ConfigSheet!$B$5:$H$5,_xlfn.XLOOKUP(E201,ConfigSheet!$A$6:$A$8,ConfigSheet!$B$6:$H$8)),_xlfn.XLOOKUP(D201,ConfigSheet!$B$5:$H$5,_xlfn.XLOOKUP(F201,ConfigSheet!$A$6:$A$8,ConfigSheet!$B$6:$H$8)))</f>
        <v>0</v>
      </c>
      <c r="R201">
        <f t="shared" si="28"/>
        <v>0</v>
      </c>
      <c r="S201" s="9">
        <f t="shared" si="26"/>
        <v>0</v>
      </c>
      <c r="W201">
        <f t="shared" si="31"/>
        <v>0</v>
      </c>
      <c r="X201">
        <f t="shared" si="29"/>
        <v>0</v>
      </c>
    </row>
    <row r="202" spans="1:24" x14ac:dyDescent="0.3">
      <c r="A202" s="1">
        <v>200</v>
      </c>
      <c r="B202">
        <v>97</v>
      </c>
      <c r="C202" t="s">
        <v>11</v>
      </c>
      <c r="D202" t="s">
        <v>11</v>
      </c>
      <c r="E202">
        <v>1</v>
      </c>
      <c r="F202">
        <v>1</v>
      </c>
      <c r="G202">
        <v>191296</v>
      </c>
      <c r="H202">
        <v>185110</v>
      </c>
      <c r="I202">
        <v>95.205003023147583</v>
      </c>
      <c r="J202" s="4">
        <f>ConfigSheet!$I$2</f>
        <v>3349.0920000000001</v>
      </c>
      <c r="K202">
        <f>_xlfn.XLOOKUP(D202,ConfigSheet!$A$1:$G$1,ConfigSheet!$A$2:$G$2)</f>
        <v>5.6936084651916001</v>
      </c>
      <c r="L202">
        <f>_xlfn.XLOOKUP(B202,CoinPixels_Config1!A:A,CoinPixels_Config1!I:I)</f>
        <v>1.0098642735296299</v>
      </c>
      <c r="M202">
        <f t="shared" si="24"/>
        <v>193182.99606912408</v>
      </c>
      <c r="N202">
        <f t="shared" si="25"/>
        <v>186935.9756730698</v>
      </c>
      <c r="O202">
        <f t="shared" si="30"/>
        <v>328.4198647723743</v>
      </c>
      <c r="P202">
        <f t="shared" si="27"/>
        <v>317.79964645373769</v>
      </c>
      <c r="Q202" s="9" cm="1">
        <f t="array" ref="Q202">IF(D202="",_xlfn.XLOOKUP(C202,ConfigSheet!$B$5:$H$5,_xlfn.XLOOKUP(E202,ConfigSheet!$A$6:$A$8,ConfigSheet!$B$6:$H$8)),_xlfn.XLOOKUP(D202,ConfigSheet!$B$5:$H$5,_xlfn.XLOOKUP(F202,ConfigSheet!$A$6:$A$8,ConfigSheet!$B$6:$H$8)))</f>
        <v>369.42666666666668</v>
      </c>
      <c r="R202">
        <f t="shared" si="28"/>
        <v>10.620218318636603</v>
      </c>
      <c r="S202" s="9">
        <f t="shared" si="26"/>
        <v>112.78903713550447</v>
      </c>
      <c r="W202">
        <f t="shared" si="31"/>
        <v>51.627020212928983</v>
      </c>
      <c r="X202">
        <f t="shared" si="29"/>
        <v>2665.3492160661776</v>
      </c>
    </row>
    <row r="203" spans="1:24" x14ac:dyDescent="0.3">
      <c r="A203" s="1">
        <v>201</v>
      </c>
      <c r="B203">
        <v>98</v>
      </c>
      <c r="C203" t="s">
        <v>8</v>
      </c>
      <c r="D203" t="s">
        <v>8</v>
      </c>
      <c r="E203">
        <v>1</v>
      </c>
      <c r="F203">
        <v>1</v>
      </c>
      <c r="G203">
        <v>11481</v>
      </c>
      <c r="H203">
        <v>11540</v>
      </c>
      <c r="I203">
        <v>97.740936279296875</v>
      </c>
      <c r="J203" s="4">
        <f>ConfigSheet!$I$2</f>
        <v>3349.0920000000001</v>
      </c>
      <c r="K203">
        <f>_xlfn.XLOOKUP(D203,ConfigSheet!$A$1:$G$1,ConfigSheet!$A$2:$G$2)</f>
        <v>0</v>
      </c>
      <c r="L203">
        <f>_xlfn.XLOOKUP(B203,CoinPixels_Config1!A:A,CoinPixels_Config1!I:I)</f>
        <v>0.99488734835355286</v>
      </c>
      <c r="M203">
        <f t="shared" si="24"/>
        <v>11422.30164644714</v>
      </c>
      <c r="N203">
        <f t="shared" si="25"/>
        <v>11481</v>
      </c>
      <c r="O203">
        <f t="shared" si="30"/>
        <v>0</v>
      </c>
      <c r="P203">
        <f t="shared" si="27"/>
        <v>0</v>
      </c>
      <c r="Q203" s="9" cm="1">
        <f t="array" ref="Q203">IF(D203="",_xlfn.XLOOKUP(C203,ConfigSheet!$B$5:$H$5,_xlfn.XLOOKUP(E203,ConfigSheet!$A$6:$A$8,ConfigSheet!$B$6:$H$8)),_xlfn.XLOOKUP(D203,ConfigSheet!$B$5:$H$5,_xlfn.XLOOKUP(F203,ConfigSheet!$A$6:$A$8,ConfigSheet!$B$6:$H$8)))</f>
        <v>0</v>
      </c>
      <c r="R203">
        <f t="shared" si="28"/>
        <v>0</v>
      </c>
      <c r="S203" s="9">
        <f t="shared" si="26"/>
        <v>0</v>
      </c>
      <c r="W203">
        <f t="shared" si="31"/>
        <v>0</v>
      </c>
      <c r="X203">
        <f t="shared" si="29"/>
        <v>0</v>
      </c>
    </row>
    <row r="204" spans="1:24" x14ac:dyDescent="0.3">
      <c r="A204" s="1">
        <v>202</v>
      </c>
      <c r="B204">
        <v>98</v>
      </c>
      <c r="C204" t="s">
        <v>11</v>
      </c>
      <c r="D204" t="s">
        <v>11</v>
      </c>
      <c r="E204">
        <v>1</v>
      </c>
      <c r="F204">
        <v>1</v>
      </c>
      <c r="G204">
        <v>161398</v>
      </c>
      <c r="H204">
        <v>161724</v>
      </c>
      <c r="I204">
        <v>95.302420854568481</v>
      </c>
      <c r="J204" s="4">
        <f>ConfigSheet!$I$2</f>
        <v>3349.0920000000001</v>
      </c>
      <c r="K204">
        <f>_xlfn.XLOOKUP(D204,ConfigSheet!$A$1:$G$1,ConfigSheet!$A$2:$G$2)</f>
        <v>5.6936084651916001</v>
      </c>
      <c r="L204">
        <f>_xlfn.XLOOKUP(B204,CoinPixels_Config1!A:A,CoinPixels_Config1!I:I)</f>
        <v>0.99488734835355286</v>
      </c>
      <c r="M204">
        <f t="shared" si="24"/>
        <v>160572.82824956672</v>
      </c>
      <c r="N204">
        <f t="shared" si="25"/>
        <v>160897.16152512998</v>
      </c>
      <c r="O204">
        <f t="shared" si="30"/>
        <v>272.98109881767652</v>
      </c>
      <c r="P204">
        <f t="shared" si="27"/>
        <v>273.53248011245444</v>
      </c>
      <c r="Q204" s="9" cm="1">
        <f t="array" ref="Q204">IF(D204="",_xlfn.XLOOKUP(C204,ConfigSheet!$B$5:$H$5,_xlfn.XLOOKUP(E204,ConfigSheet!$A$6:$A$8,ConfigSheet!$B$6:$H$8)),_xlfn.XLOOKUP(D204,ConfigSheet!$B$5:$H$5,_xlfn.XLOOKUP(F204,ConfigSheet!$A$6:$A$8,ConfigSheet!$B$6:$H$8)))</f>
        <v>369.42666666666668</v>
      </c>
      <c r="R204">
        <f t="shared" si="28"/>
        <v>-0.55138129477791153</v>
      </c>
      <c r="S204" s="9">
        <f t="shared" si="26"/>
        <v>0.30402133223096617</v>
      </c>
      <c r="W204">
        <f t="shared" si="31"/>
        <v>95.89418655421224</v>
      </c>
      <c r="X204">
        <f t="shared" si="29"/>
        <v>9195.6950148940596</v>
      </c>
    </row>
    <row r="205" spans="1:24" x14ac:dyDescent="0.3">
      <c r="A205" s="1">
        <v>203</v>
      </c>
      <c r="B205">
        <v>99</v>
      </c>
      <c r="C205" t="s">
        <v>8</v>
      </c>
      <c r="D205" t="s">
        <v>8</v>
      </c>
      <c r="E205">
        <v>1</v>
      </c>
      <c r="F205">
        <v>1</v>
      </c>
      <c r="G205">
        <v>13447</v>
      </c>
      <c r="H205">
        <v>11287</v>
      </c>
      <c r="I205">
        <v>83.011466264724731</v>
      </c>
      <c r="J205" s="4">
        <f>ConfigSheet!$I$2</f>
        <v>3349.0920000000001</v>
      </c>
      <c r="K205">
        <f>_xlfn.XLOOKUP(D205,ConfigSheet!$A$1:$G$1,ConfigSheet!$A$2:$G$2)</f>
        <v>0</v>
      </c>
      <c r="L205">
        <f>_xlfn.XLOOKUP(B205,CoinPixels_Config1!A:A,CoinPixels_Config1!I:I)</f>
        <v>1.1913706033489855</v>
      </c>
      <c r="M205">
        <f t="shared" si="24"/>
        <v>16020.360503233807</v>
      </c>
      <c r="N205">
        <f t="shared" si="25"/>
        <v>13447</v>
      </c>
      <c r="O205">
        <f t="shared" si="30"/>
        <v>0</v>
      </c>
      <c r="P205">
        <f t="shared" si="27"/>
        <v>0</v>
      </c>
      <c r="Q205" s="9" cm="1">
        <f t="array" ref="Q205">IF(D205="",_xlfn.XLOOKUP(C205,ConfigSheet!$B$5:$H$5,_xlfn.XLOOKUP(E205,ConfigSheet!$A$6:$A$8,ConfigSheet!$B$6:$H$8)),_xlfn.XLOOKUP(D205,ConfigSheet!$B$5:$H$5,_xlfn.XLOOKUP(F205,ConfigSheet!$A$6:$A$8,ConfigSheet!$B$6:$H$8)))</f>
        <v>0</v>
      </c>
      <c r="R205">
        <f t="shared" si="28"/>
        <v>0</v>
      </c>
      <c r="S205" s="9">
        <f t="shared" si="26"/>
        <v>0</v>
      </c>
      <c r="W205">
        <f t="shared" si="31"/>
        <v>0</v>
      </c>
      <c r="X205">
        <f t="shared" si="29"/>
        <v>0</v>
      </c>
    </row>
    <row r="206" spans="1:24" x14ac:dyDescent="0.3">
      <c r="A206" s="1">
        <v>204</v>
      </c>
      <c r="B206">
        <v>99</v>
      </c>
      <c r="C206" t="s">
        <v>11</v>
      </c>
      <c r="D206" t="s">
        <v>11</v>
      </c>
      <c r="E206">
        <v>2</v>
      </c>
      <c r="F206">
        <v>2</v>
      </c>
      <c r="G206">
        <v>331149</v>
      </c>
      <c r="H206">
        <v>311361</v>
      </c>
      <c r="I206">
        <v>92.855069041252136</v>
      </c>
      <c r="J206" s="4">
        <f>ConfigSheet!$I$2</f>
        <v>3349.0920000000001</v>
      </c>
      <c r="K206">
        <f>_xlfn.XLOOKUP(D206,ConfigSheet!$A$1:$G$1,ConfigSheet!$A$2:$G$2)</f>
        <v>5.6936084651916001</v>
      </c>
      <c r="L206">
        <f>_xlfn.XLOOKUP(B206,CoinPixels_Config1!A:A,CoinPixels_Config1!I:I)</f>
        <v>1.1913706033489855</v>
      </c>
      <c r="M206">
        <f t="shared" si="24"/>
        <v>394521.1839284132</v>
      </c>
      <c r="N206">
        <f t="shared" si="25"/>
        <v>370946.34242934349</v>
      </c>
      <c r="O206">
        <f t="shared" si="30"/>
        <v>670.70392587370713</v>
      </c>
      <c r="P206">
        <f t="shared" si="27"/>
        <v>630.62562491193796</v>
      </c>
      <c r="Q206" s="9" cm="1">
        <f t="array" ref="Q206">IF(D206="",_xlfn.XLOOKUP(C206,ConfigSheet!$B$5:$H$5,_xlfn.XLOOKUP(E206,ConfigSheet!$A$6:$A$8,ConfigSheet!$B$6:$H$8)),_xlfn.XLOOKUP(D206,ConfigSheet!$B$5:$H$5,_xlfn.XLOOKUP(F206,ConfigSheet!$A$6:$A$8,ConfigSheet!$B$6:$H$8)))</f>
        <v>738.85333333333335</v>
      </c>
      <c r="R206">
        <f t="shared" si="28"/>
        <v>40.078300961769173</v>
      </c>
      <c r="S206" s="9">
        <f t="shared" si="26"/>
        <v>1606.2702079821479</v>
      </c>
      <c r="W206">
        <f t="shared" si="31"/>
        <v>108.22770842139539</v>
      </c>
      <c r="X206">
        <f t="shared" si="29"/>
        <v>11713.236870146578</v>
      </c>
    </row>
    <row r="207" spans="1:24" x14ac:dyDescent="0.3">
      <c r="A207" s="1">
        <v>205</v>
      </c>
      <c r="B207">
        <v>100</v>
      </c>
      <c r="C207" t="s">
        <v>8</v>
      </c>
      <c r="D207" t="s">
        <v>8</v>
      </c>
      <c r="E207">
        <v>1</v>
      </c>
      <c r="F207">
        <v>1</v>
      </c>
      <c r="G207">
        <v>13445</v>
      </c>
      <c r="H207">
        <v>12594</v>
      </c>
      <c r="I207">
        <v>90.135085582733154</v>
      </c>
      <c r="J207" s="4">
        <f>ConfigSheet!$I$2</f>
        <v>3349.0920000000001</v>
      </c>
      <c r="K207">
        <f>_xlfn.XLOOKUP(D207,ConfigSheet!$A$1:$G$1,ConfigSheet!$A$2:$G$2)</f>
        <v>0</v>
      </c>
      <c r="L207">
        <f>_xlfn.XLOOKUP(B207,CoinPixels_Config1!A:A,CoinPixels_Config1!I:I)</f>
        <v>1.06757185961569</v>
      </c>
      <c r="M207">
        <f t="shared" si="24"/>
        <v>14353.503652532952</v>
      </c>
      <c r="N207">
        <f t="shared" si="25"/>
        <v>13445</v>
      </c>
      <c r="O207">
        <f t="shared" si="30"/>
        <v>0</v>
      </c>
      <c r="P207">
        <f t="shared" si="27"/>
        <v>0</v>
      </c>
      <c r="Q207" s="9" cm="1">
        <f t="array" ref="Q207">IF(D207="",_xlfn.XLOOKUP(C207,ConfigSheet!$B$5:$H$5,_xlfn.XLOOKUP(E207,ConfigSheet!$A$6:$A$8,ConfigSheet!$B$6:$H$8)),_xlfn.XLOOKUP(D207,ConfigSheet!$B$5:$H$5,_xlfn.XLOOKUP(F207,ConfigSheet!$A$6:$A$8,ConfigSheet!$B$6:$H$8)))</f>
        <v>0</v>
      </c>
      <c r="R207">
        <f t="shared" si="28"/>
        <v>0</v>
      </c>
      <c r="S207" s="9">
        <f t="shared" si="26"/>
        <v>0</v>
      </c>
      <c r="W207">
        <f t="shared" si="31"/>
        <v>0</v>
      </c>
      <c r="X207">
        <f t="shared" si="29"/>
        <v>0</v>
      </c>
    </row>
    <row r="208" spans="1:24" x14ac:dyDescent="0.3">
      <c r="A208" s="1">
        <v>206</v>
      </c>
      <c r="B208">
        <v>100</v>
      </c>
      <c r="C208" t="s">
        <v>11</v>
      </c>
      <c r="D208" t="s">
        <v>11</v>
      </c>
      <c r="E208">
        <v>2</v>
      </c>
      <c r="F208">
        <v>2</v>
      </c>
      <c r="G208">
        <v>355382</v>
      </c>
      <c r="H208">
        <v>345583</v>
      </c>
      <c r="I208">
        <v>95.073845982551575</v>
      </c>
      <c r="J208" s="4">
        <f>ConfigSheet!$I$2</f>
        <v>3349.0920000000001</v>
      </c>
      <c r="K208">
        <f>_xlfn.XLOOKUP(D208,ConfigSheet!$A$1:$G$1,ConfigSheet!$A$2:$G$2)</f>
        <v>5.6936084651916001</v>
      </c>
      <c r="L208">
        <f>_xlfn.XLOOKUP(B208,CoinPixels_Config1!A:A,CoinPixels_Config1!I:I)</f>
        <v>1.06757185961569</v>
      </c>
      <c r="M208">
        <f t="shared" si="24"/>
        <v>379395.82261394314</v>
      </c>
      <c r="N208">
        <f t="shared" si="25"/>
        <v>368934.68596156902</v>
      </c>
      <c r="O208">
        <f t="shared" si="30"/>
        <v>644.99012487357084</v>
      </c>
      <c r="P208">
        <f t="shared" si="27"/>
        <v>627.20571757765799</v>
      </c>
      <c r="Q208" s="9" cm="1">
        <f t="array" ref="Q208">IF(D208="",_xlfn.XLOOKUP(C208,ConfigSheet!$B$5:$H$5,_xlfn.XLOOKUP(E208,ConfigSheet!$A$6:$A$8,ConfigSheet!$B$6:$H$8)),_xlfn.XLOOKUP(D208,ConfigSheet!$B$5:$H$5,_xlfn.XLOOKUP(F208,ConfigSheet!$A$6:$A$8,ConfigSheet!$B$6:$H$8)))</f>
        <v>738.85333333333335</v>
      </c>
      <c r="R208">
        <f t="shared" si="28"/>
        <v>17.784407295912843</v>
      </c>
      <c r="S208" s="9">
        <f t="shared" si="26"/>
        <v>316.28514286691797</v>
      </c>
      <c r="W208">
        <f t="shared" si="31"/>
        <v>111.64761575567536</v>
      </c>
      <c r="X208">
        <f t="shared" si="29"/>
        <v>12465.190103926929</v>
      </c>
    </row>
    <row r="209" spans="1:24" x14ac:dyDescent="0.3">
      <c r="A209" s="1">
        <v>207</v>
      </c>
      <c r="B209">
        <v>101</v>
      </c>
      <c r="C209" t="s">
        <v>8</v>
      </c>
      <c r="D209" t="s">
        <v>8</v>
      </c>
      <c r="E209">
        <v>1</v>
      </c>
      <c r="F209">
        <v>1</v>
      </c>
      <c r="G209">
        <v>17253</v>
      </c>
      <c r="H209">
        <v>15353</v>
      </c>
      <c r="I209">
        <v>84.517008066177368</v>
      </c>
      <c r="J209" s="4">
        <f>ConfigSheet!$I$2</f>
        <v>3349.0920000000001</v>
      </c>
      <c r="K209">
        <f>_xlfn.XLOOKUP(D209,ConfigSheet!$A$1:$G$1,ConfigSheet!$A$2:$G$2)</f>
        <v>0</v>
      </c>
      <c r="L209">
        <f>_xlfn.XLOOKUP(B209,CoinPixels_Config1!A:A,CoinPixels_Config1!I:I)</f>
        <v>1.1237543151175666</v>
      </c>
      <c r="M209">
        <f t="shared" si="24"/>
        <v>19388.133198723375</v>
      </c>
      <c r="N209">
        <f t="shared" si="25"/>
        <v>17253</v>
      </c>
      <c r="O209">
        <f t="shared" si="30"/>
        <v>0</v>
      </c>
      <c r="P209">
        <f t="shared" si="27"/>
        <v>0</v>
      </c>
      <c r="Q209" s="9" cm="1">
        <f t="array" ref="Q209">IF(D209="",_xlfn.XLOOKUP(C209,ConfigSheet!$B$5:$H$5,_xlfn.XLOOKUP(E209,ConfigSheet!$A$6:$A$8,ConfigSheet!$B$6:$H$8)),_xlfn.XLOOKUP(D209,ConfigSheet!$B$5:$H$5,_xlfn.XLOOKUP(F209,ConfigSheet!$A$6:$A$8,ConfigSheet!$B$6:$H$8)))</f>
        <v>0</v>
      </c>
      <c r="R209">
        <f t="shared" si="28"/>
        <v>0</v>
      </c>
      <c r="S209" s="9">
        <f t="shared" si="26"/>
        <v>0</v>
      </c>
      <c r="W209">
        <f t="shared" si="31"/>
        <v>0</v>
      </c>
      <c r="X209">
        <f t="shared" si="29"/>
        <v>0</v>
      </c>
    </row>
    <row r="210" spans="1:24" x14ac:dyDescent="0.3">
      <c r="A210" s="1">
        <v>208</v>
      </c>
      <c r="B210">
        <v>101</v>
      </c>
      <c r="C210" t="s">
        <v>12</v>
      </c>
      <c r="D210" t="s">
        <v>12</v>
      </c>
      <c r="E210">
        <v>1</v>
      </c>
      <c r="F210">
        <v>1</v>
      </c>
      <c r="G210">
        <v>188134</v>
      </c>
      <c r="H210">
        <v>175780</v>
      </c>
      <c r="I210">
        <v>91.366487741470337</v>
      </c>
      <c r="J210" s="4">
        <f>ConfigSheet!$I$2</f>
        <v>3349.0920000000001</v>
      </c>
      <c r="K210">
        <f>_xlfn.XLOOKUP(D210,ConfigSheet!$A$1:$G$1,ConfigSheet!$A$2:$G$2)</f>
        <v>4.4826302470744004</v>
      </c>
      <c r="L210">
        <f>_xlfn.XLOOKUP(B210,CoinPixels_Config1!A:A,CoinPixels_Config1!I:I)</f>
        <v>1.1237543151175666</v>
      </c>
      <c r="M210">
        <f t="shared" si="24"/>
        <v>211416.39432032828</v>
      </c>
      <c r="N210">
        <f t="shared" si="25"/>
        <v>197533.53351136585</v>
      </c>
      <c r="O210">
        <f t="shared" si="30"/>
        <v>282.97267555137688</v>
      </c>
      <c r="P210">
        <f t="shared" si="27"/>
        <v>264.39100273433314</v>
      </c>
      <c r="Q210" s="9" cm="1">
        <f t="array" ref="Q210">IF(D210="",_xlfn.XLOOKUP(C210,ConfigSheet!$B$5:$H$5,_xlfn.XLOOKUP(E210,ConfigSheet!$A$6:$A$8,ConfigSheet!$B$6:$H$8)),_xlfn.XLOOKUP(D210,ConfigSheet!$B$5:$H$5,_xlfn.XLOOKUP(F210,ConfigSheet!$A$6:$A$8,ConfigSheet!$B$6:$H$8)))</f>
        <v>236.29999999999998</v>
      </c>
      <c r="R210">
        <f t="shared" si="28"/>
        <v>18.581672817043739</v>
      </c>
      <c r="S210" s="9">
        <f t="shared" si="26"/>
        <v>345.27856467966217</v>
      </c>
      <c r="W210">
        <f t="shared" si="31"/>
        <v>-28.091002734333159</v>
      </c>
      <c r="X210">
        <f t="shared" si="29"/>
        <v>789.10443462031299</v>
      </c>
    </row>
    <row r="211" spans="1:24" x14ac:dyDescent="0.3">
      <c r="A211" s="1">
        <v>209</v>
      </c>
      <c r="B211">
        <v>102</v>
      </c>
      <c r="C211" t="s">
        <v>8</v>
      </c>
      <c r="D211" t="s">
        <v>8</v>
      </c>
      <c r="E211">
        <v>1</v>
      </c>
      <c r="F211">
        <v>1</v>
      </c>
      <c r="G211">
        <v>16698</v>
      </c>
      <c r="H211">
        <v>16190</v>
      </c>
      <c r="I211">
        <v>93.595480918884277</v>
      </c>
      <c r="J211" s="4">
        <f>ConfigSheet!$I$2</f>
        <v>3349.0920000000001</v>
      </c>
      <c r="K211">
        <f>_xlfn.XLOOKUP(D211,ConfigSheet!$A$1:$G$1,ConfigSheet!$A$2:$G$2)</f>
        <v>0</v>
      </c>
      <c r="L211">
        <f>_xlfn.XLOOKUP(B211,CoinPixels_Config1!A:A,CoinPixels_Config1!I:I)</f>
        <v>1.0313773934527486</v>
      </c>
      <c r="M211">
        <f t="shared" si="24"/>
        <v>17221.939715873996</v>
      </c>
      <c r="N211">
        <f t="shared" si="25"/>
        <v>16698</v>
      </c>
      <c r="O211">
        <f t="shared" si="30"/>
        <v>0</v>
      </c>
      <c r="P211">
        <f t="shared" si="27"/>
        <v>0</v>
      </c>
      <c r="Q211" s="9" cm="1">
        <f t="array" ref="Q211">IF(D211="",_xlfn.XLOOKUP(C211,ConfigSheet!$B$5:$H$5,_xlfn.XLOOKUP(E211,ConfigSheet!$A$6:$A$8,ConfigSheet!$B$6:$H$8)),_xlfn.XLOOKUP(D211,ConfigSheet!$B$5:$H$5,_xlfn.XLOOKUP(F211,ConfigSheet!$A$6:$A$8,ConfigSheet!$B$6:$H$8)))</f>
        <v>0</v>
      </c>
      <c r="R211">
        <f t="shared" si="28"/>
        <v>0</v>
      </c>
      <c r="S211" s="9">
        <f t="shared" si="26"/>
        <v>0</v>
      </c>
      <c r="W211">
        <f t="shared" si="31"/>
        <v>0</v>
      </c>
      <c r="X211">
        <f t="shared" si="29"/>
        <v>0</v>
      </c>
    </row>
    <row r="212" spans="1:24" x14ac:dyDescent="0.3">
      <c r="A212" s="1">
        <v>210</v>
      </c>
      <c r="B212">
        <v>102</v>
      </c>
      <c r="C212" t="s">
        <v>12</v>
      </c>
      <c r="D212" t="s">
        <v>12</v>
      </c>
      <c r="E212">
        <v>2</v>
      </c>
      <c r="F212">
        <v>2</v>
      </c>
      <c r="G212">
        <v>386829</v>
      </c>
      <c r="H212">
        <v>362148</v>
      </c>
      <c r="I212">
        <v>90.450417995452881</v>
      </c>
      <c r="J212" s="4">
        <f>ConfigSheet!$I$2</f>
        <v>3349.0920000000001</v>
      </c>
      <c r="K212">
        <f>_xlfn.XLOOKUP(D212,ConfigSheet!$A$1:$G$1,ConfigSheet!$A$2:$G$2)</f>
        <v>4.4826302470744004</v>
      </c>
      <c r="L212">
        <f>_xlfn.XLOOKUP(B212,CoinPixels_Config1!A:A,CoinPixels_Config1!I:I)</f>
        <v>1.0313773934527486</v>
      </c>
      <c r="M212">
        <f t="shared" si="24"/>
        <v>398966.68573193328</v>
      </c>
      <c r="N212">
        <f t="shared" si="25"/>
        <v>373511.26028412598</v>
      </c>
      <c r="O212">
        <f t="shared" si="30"/>
        <v>534.00149444595445</v>
      </c>
      <c r="P212">
        <f t="shared" si="27"/>
        <v>499.93039097537553</v>
      </c>
      <c r="Q212" s="9" cm="1">
        <f t="array" ref="Q212">IF(D212="",_xlfn.XLOOKUP(C212,ConfigSheet!$B$5:$H$5,_xlfn.XLOOKUP(E212,ConfigSheet!$A$6:$A$8,ConfigSheet!$B$6:$H$8)),_xlfn.XLOOKUP(D212,ConfigSheet!$B$5:$H$5,_xlfn.XLOOKUP(F212,ConfigSheet!$A$6:$A$8,ConfigSheet!$B$6:$H$8)))</f>
        <v>472.59999999999997</v>
      </c>
      <c r="R212">
        <f t="shared" si="28"/>
        <v>34.071103470578919</v>
      </c>
      <c r="S212" s="9">
        <f t="shared" si="26"/>
        <v>1160.8400917028948</v>
      </c>
      <c r="W212">
        <f t="shared" si="31"/>
        <v>-27.330390975375565</v>
      </c>
      <c r="X212">
        <f t="shared" si="29"/>
        <v>746.95027086689015</v>
      </c>
    </row>
    <row r="213" spans="1:24" x14ac:dyDescent="0.3">
      <c r="A213" s="1">
        <v>211</v>
      </c>
      <c r="B213">
        <v>103</v>
      </c>
      <c r="C213" t="s">
        <v>8</v>
      </c>
      <c r="D213" t="s">
        <v>8</v>
      </c>
      <c r="E213">
        <v>1</v>
      </c>
      <c r="F213">
        <v>1</v>
      </c>
      <c r="G213">
        <v>13816</v>
      </c>
      <c r="H213">
        <v>13635</v>
      </c>
      <c r="I213">
        <v>92.800956964492798</v>
      </c>
      <c r="J213" s="4">
        <f>ConfigSheet!$I$2</f>
        <v>3349.0920000000001</v>
      </c>
      <c r="K213">
        <f>_xlfn.XLOOKUP(D213,ConfigSheet!$A$1:$G$1,ConfigSheet!$A$2:$G$2)</f>
        <v>0</v>
      </c>
      <c r="L213">
        <f>_xlfn.XLOOKUP(B213,CoinPixels_Config1!A:A,CoinPixels_Config1!I:I)</f>
        <v>1.0132746607994132</v>
      </c>
      <c r="M213">
        <f t="shared" si="24"/>
        <v>13999.402713604693</v>
      </c>
      <c r="N213">
        <f t="shared" si="25"/>
        <v>13815.999999999998</v>
      </c>
      <c r="O213">
        <f t="shared" si="30"/>
        <v>0</v>
      </c>
      <c r="P213">
        <f t="shared" si="27"/>
        <v>0</v>
      </c>
      <c r="Q213" s="9" cm="1">
        <f t="array" ref="Q213">IF(D213="",_xlfn.XLOOKUP(C213,ConfigSheet!$B$5:$H$5,_xlfn.XLOOKUP(E213,ConfigSheet!$A$6:$A$8,ConfigSheet!$B$6:$H$8)),_xlfn.XLOOKUP(D213,ConfigSheet!$B$5:$H$5,_xlfn.XLOOKUP(F213,ConfigSheet!$A$6:$A$8,ConfigSheet!$B$6:$H$8)))</f>
        <v>0</v>
      </c>
      <c r="R213">
        <f t="shared" si="28"/>
        <v>0</v>
      </c>
      <c r="S213" s="9">
        <f t="shared" si="26"/>
        <v>0</v>
      </c>
      <c r="W213">
        <f t="shared" si="31"/>
        <v>0</v>
      </c>
      <c r="X213">
        <f t="shared" si="29"/>
        <v>0</v>
      </c>
    </row>
    <row r="214" spans="1:24" x14ac:dyDescent="0.3">
      <c r="A214" s="1">
        <v>212</v>
      </c>
      <c r="B214">
        <v>103</v>
      </c>
      <c r="C214" t="s">
        <v>13</v>
      </c>
      <c r="D214" t="s">
        <v>13</v>
      </c>
      <c r="E214">
        <v>2</v>
      </c>
      <c r="F214">
        <v>2</v>
      </c>
      <c r="G214">
        <v>240393</v>
      </c>
      <c r="H214">
        <v>210223</v>
      </c>
      <c r="I214">
        <v>76.265761256217957</v>
      </c>
      <c r="J214" s="4">
        <f>ConfigSheet!$I$2</f>
        <v>3349.0920000000001</v>
      </c>
      <c r="K214">
        <f>_xlfn.XLOOKUP(D214,ConfigSheet!$A$1:$G$1,ConfigSheet!$A$2:$G$2)</f>
        <v>6.6983512218829002</v>
      </c>
      <c r="L214">
        <f>_xlfn.XLOOKUP(B214,CoinPixels_Config1!A:A,CoinPixels_Config1!I:I)</f>
        <v>1.0132746607994132</v>
      </c>
      <c r="M214">
        <f t="shared" si="24"/>
        <v>243584.13553355334</v>
      </c>
      <c r="N214">
        <f t="shared" si="25"/>
        <v>213013.63901723505</v>
      </c>
      <c r="O214">
        <f t="shared" si="30"/>
        <v>487.18043334804389</v>
      </c>
      <c r="P214">
        <f t="shared" si="27"/>
        <v>426.03791391482207</v>
      </c>
      <c r="Q214" s="9" cm="1">
        <f t="array" ref="Q214">IF(D214="",_xlfn.XLOOKUP(C214,ConfigSheet!$B$5:$H$5,_xlfn.XLOOKUP(E214,ConfigSheet!$A$6:$A$8,ConfigSheet!$B$6:$H$8)),_xlfn.XLOOKUP(D214,ConfigSheet!$B$5:$H$5,_xlfn.XLOOKUP(F214,ConfigSheet!$A$6:$A$8,ConfigSheet!$B$6:$H$8)))</f>
        <v>415.91</v>
      </c>
      <c r="R214">
        <f t="shared" si="28"/>
        <v>61.142519433221821</v>
      </c>
      <c r="S214" s="9">
        <f t="shared" si="26"/>
        <v>3738.4076826419082</v>
      </c>
      <c r="W214">
        <f t="shared" si="31"/>
        <v>-10.127913914822045</v>
      </c>
      <c r="X214">
        <f t="shared" si="29"/>
        <v>102.574640266046</v>
      </c>
    </row>
    <row r="215" spans="1:24" x14ac:dyDescent="0.3">
      <c r="A215" s="1">
        <v>213</v>
      </c>
      <c r="B215">
        <v>104</v>
      </c>
      <c r="C215" t="s">
        <v>8</v>
      </c>
      <c r="D215" t="s">
        <v>8</v>
      </c>
      <c r="E215">
        <v>1</v>
      </c>
      <c r="F215">
        <v>1</v>
      </c>
      <c r="G215">
        <v>14947</v>
      </c>
      <c r="H215">
        <v>14497</v>
      </c>
      <c r="I215">
        <v>94.324183464050293</v>
      </c>
      <c r="J215" s="4">
        <f>ConfigSheet!$I$2</f>
        <v>3349.0920000000001</v>
      </c>
      <c r="K215">
        <f>_xlfn.XLOOKUP(D215,ConfigSheet!$A$1:$G$1,ConfigSheet!$A$2:$G$2)</f>
        <v>0</v>
      </c>
      <c r="L215">
        <f>_xlfn.XLOOKUP(B215,CoinPixels_Config1!A:A,CoinPixels_Config1!I:I)</f>
        <v>1.0310409050148306</v>
      </c>
      <c r="M215">
        <f t="shared" si="24"/>
        <v>15410.968407256672</v>
      </c>
      <c r="N215">
        <f t="shared" si="25"/>
        <v>14946.999999999998</v>
      </c>
      <c r="O215">
        <f t="shared" si="30"/>
        <v>0</v>
      </c>
      <c r="P215">
        <f t="shared" si="27"/>
        <v>0</v>
      </c>
      <c r="Q215" s="9" cm="1">
        <f t="array" ref="Q215">IF(D215="",_xlfn.XLOOKUP(C215,ConfigSheet!$B$5:$H$5,_xlfn.XLOOKUP(E215,ConfigSheet!$A$6:$A$8,ConfigSheet!$B$6:$H$8)),_xlfn.XLOOKUP(D215,ConfigSheet!$B$5:$H$5,_xlfn.XLOOKUP(F215,ConfigSheet!$A$6:$A$8,ConfigSheet!$B$6:$H$8)))</f>
        <v>0</v>
      </c>
      <c r="R215">
        <f t="shared" si="28"/>
        <v>0</v>
      </c>
      <c r="S215" s="9">
        <f t="shared" si="26"/>
        <v>0</v>
      </c>
      <c r="W215">
        <f t="shared" si="31"/>
        <v>0</v>
      </c>
      <c r="X215">
        <f t="shared" si="29"/>
        <v>0</v>
      </c>
    </row>
    <row r="216" spans="1:24" x14ac:dyDescent="0.3">
      <c r="A216" s="1">
        <v>214</v>
      </c>
      <c r="B216">
        <v>104</v>
      </c>
      <c r="C216" t="s">
        <v>12</v>
      </c>
      <c r="D216" t="s">
        <v>12</v>
      </c>
      <c r="E216">
        <v>2</v>
      </c>
      <c r="F216">
        <v>2</v>
      </c>
      <c r="G216">
        <v>379350</v>
      </c>
      <c r="H216">
        <v>328273</v>
      </c>
      <c r="I216">
        <v>85.607481002807617</v>
      </c>
      <c r="J216" s="4">
        <f>ConfigSheet!$I$2</f>
        <v>3349.0920000000001</v>
      </c>
      <c r="K216">
        <f>_xlfn.XLOOKUP(D216,ConfigSheet!$A$1:$G$1,ConfigSheet!$A$2:$G$2)</f>
        <v>4.4826302470744004</v>
      </c>
      <c r="L216">
        <f>_xlfn.XLOOKUP(B216,CoinPixels_Config1!A:A,CoinPixels_Config1!I:I)</f>
        <v>1.0310409050148306</v>
      </c>
      <c r="M216">
        <f t="shared" si="24"/>
        <v>391125.36731737596</v>
      </c>
      <c r="N216">
        <f t="shared" si="25"/>
        <v>338462.89101193351</v>
      </c>
      <c r="O216">
        <f t="shared" si="30"/>
        <v>523.5061927038596</v>
      </c>
      <c r="P216">
        <f t="shared" si="27"/>
        <v>453.01950282713625</v>
      </c>
      <c r="Q216" s="9" cm="1">
        <f t="array" ref="Q216">IF(D216="",_xlfn.XLOOKUP(C216,ConfigSheet!$B$5:$H$5,_xlfn.XLOOKUP(E216,ConfigSheet!$A$6:$A$8,ConfigSheet!$B$6:$H$8)),_xlfn.XLOOKUP(D216,ConfigSheet!$B$5:$H$5,_xlfn.XLOOKUP(F216,ConfigSheet!$A$6:$A$8,ConfigSheet!$B$6:$H$8)))</f>
        <v>472.59999999999997</v>
      </c>
      <c r="R216">
        <f t="shared" si="28"/>
        <v>70.486689876723347</v>
      </c>
      <c r="S216" s="9">
        <f t="shared" si="26"/>
        <v>4968.3734497773739</v>
      </c>
      <c r="W216">
        <f t="shared" si="31"/>
        <v>19.580497172863716</v>
      </c>
      <c r="X216">
        <f t="shared" si="29"/>
        <v>383.39586953652395</v>
      </c>
    </row>
    <row r="217" spans="1:24" x14ac:dyDescent="0.3">
      <c r="A217" s="1">
        <v>215</v>
      </c>
      <c r="B217">
        <v>104</v>
      </c>
      <c r="C217" t="s">
        <v>13</v>
      </c>
      <c r="D217" t="s">
        <v>13</v>
      </c>
      <c r="E217">
        <v>2</v>
      </c>
      <c r="F217">
        <v>1</v>
      </c>
      <c r="G217">
        <v>257869</v>
      </c>
      <c r="H217">
        <v>228684</v>
      </c>
      <c r="I217">
        <v>43.595525622367859</v>
      </c>
      <c r="J217" s="4">
        <f>ConfigSheet!$I$2</f>
        <v>3349.0920000000001</v>
      </c>
      <c r="K217">
        <f>_xlfn.XLOOKUP(D217,ConfigSheet!$A$1:$G$1,ConfigSheet!$A$2:$G$2)</f>
        <v>6.6983512218829002</v>
      </c>
      <c r="L217">
        <f>_xlfn.XLOOKUP(B217,CoinPixels_Config1!A:A,CoinPixels_Config1!I:I)</f>
        <v>1.0310409050148306</v>
      </c>
      <c r="M217">
        <f t="shared" si="24"/>
        <v>265873.48713526933</v>
      </c>
      <c r="N217">
        <f t="shared" si="25"/>
        <v>235782.55832241153</v>
      </c>
      <c r="O217">
        <f t="shared" si="30"/>
        <v>531.76024947024416</v>
      </c>
      <c r="P217">
        <f t="shared" si="27"/>
        <v>471.57688938900492</v>
      </c>
      <c r="Q217" s="9" cm="1">
        <f t="array" ref="Q217">IF(D217="",_xlfn.XLOOKUP(C217,ConfigSheet!$B$5:$H$5,_xlfn.XLOOKUP(E217,ConfigSheet!$A$6:$A$8,ConfigSheet!$B$6:$H$8)),_xlfn.XLOOKUP(D217,ConfigSheet!$B$5:$H$5,_xlfn.XLOOKUP(F217,ConfigSheet!$A$6:$A$8,ConfigSheet!$B$6:$H$8)))</f>
        <v>207.95500000000001</v>
      </c>
      <c r="R217">
        <f t="shared" si="28"/>
        <v>60.183360081239243</v>
      </c>
      <c r="S217" s="9">
        <f t="shared" si="26"/>
        <v>3622.0368306681012</v>
      </c>
      <c r="W217">
        <f t="shared" si="31"/>
        <v>-263.62188938900488</v>
      </c>
      <c r="X217">
        <f t="shared" si="29"/>
        <v>69496.50056502872</v>
      </c>
    </row>
    <row r="218" spans="1:24" x14ac:dyDescent="0.3">
      <c r="A218" s="1">
        <v>216</v>
      </c>
      <c r="B218">
        <v>105</v>
      </c>
      <c r="C218" t="s">
        <v>8</v>
      </c>
      <c r="D218" t="s">
        <v>8</v>
      </c>
      <c r="E218">
        <v>1</v>
      </c>
      <c r="F218">
        <v>1</v>
      </c>
      <c r="G218">
        <v>18666</v>
      </c>
      <c r="H218">
        <v>16564</v>
      </c>
      <c r="I218">
        <v>88.708555698394775</v>
      </c>
      <c r="J218" s="4">
        <f>ConfigSheet!$I$2</f>
        <v>3349.0920000000001</v>
      </c>
      <c r="K218">
        <f>_xlfn.XLOOKUP(D218,ConfigSheet!$A$1:$G$1,ConfigSheet!$A$2:$G$2)</f>
        <v>0</v>
      </c>
      <c r="L218">
        <f>_xlfn.XLOOKUP(B218,CoinPixels_Config1!A:A,CoinPixels_Config1!I:I)</f>
        <v>1.1269017145617</v>
      </c>
      <c r="M218">
        <f t="shared" si="24"/>
        <v>21034.747404008693</v>
      </c>
      <c r="N218">
        <f t="shared" si="25"/>
        <v>18666</v>
      </c>
      <c r="O218">
        <f t="shared" si="30"/>
        <v>0</v>
      </c>
      <c r="P218">
        <f t="shared" si="27"/>
        <v>0</v>
      </c>
      <c r="Q218" s="9" cm="1">
        <f t="array" ref="Q218">IF(D218="",_xlfn.XLOOKUP(C218,ConfigSheet!$B$5:$H$5,_xlfn.XLOOKUP(E218,ConfigSheet!$A$6:$A$8,ConfigSheet!$B$6:$H$8)),_xlfn.XLOOKUP(D218,ConfigSheet!$B$5:$H$5,_xlfn.XLOOKUP(F218,ConfigSheet!$A$6:$A$8,ConfigSheet!$B$6:$H$8)))</f>
        <v>0</v>
      </c>
      <c r="R218">
        <f t="shared" si="28"/>
        <v>0</v>
      </c>
      <c r="S218" s="9">
        <f t="shared" si="26"/>
        <v>0</v>
      </c>
      <c r="W218">
        <f t="shared" si="31"/>
        <v>0</v>
      </c>
      <c r="X218">
        <f t="shared" si="29"/>
        <v>0</v>
      </c>
    </row>
    <row r="219" spans="1:24" x14ac:dyDescent="0.3">
      <c r="A219" s="1">
        <v>217</v>
      </c>
      <c r="B219">
        <v>105</v>
      </c>
      <c r="C219" t="s">
        <v>10</v>
      </c>
      <c r="D219" t="s">
        <v>10</v>
      </c>
      <c r="E219">
        <v>3</v>
      </c>
      <c r="F219">
        <v>2</v>
      </c>
      <c r="G219">
        <v>275995</v>
      </c>
      <c r="H219">
        <v>228254</v>
      </c>
      <c r="I219">
        <v>91.975587606430054</v>
      </c>
      <c r="J219" s="4">
        <f>ConfigSheet!$I$2</f>
        <v>3349.0920000000001</v>
      </c>
      <c r="K219">
        <f>_xlfn.XLOOKUP(D219,ConfigSheet!$A$1:$G$1,ConfigSheet!$A$2:$G$2)</f>
        <v>3.5680999999999998</v>
      </c>
      <c r="L219">
        <f>_xlfn.XLOOKUP(B219,CoinPixels_Config1!A:A,CoinPixels_Config1!I:I)</f>
        <v>1.1269017145617</v>
      </c>
      <c r="M219">
        <f t="shared" si="24"/>
        <v>311019.23871045635</v>
      </c>
      <c r="N219">
        <f t="shared" si="25"/>
        <v>257219.82395556627</v>
      </c>
      <c r="O219">
        <f t="shared" si="30"/>
        <v>331.35779657375167</v>
      </c>
      <c r="P219">
        <f t="shared" si="27"/>
        <v>274.04026340747157</v>
      </c>
      <c r="Q219" s="9" cm="1">
        <f t="array" ref="Q219">IF(D219="",_xlfn.XLOOKUP(C219,ConfigSheet!$B$5:$H$5,_xlfn.XLOOKUP(E219,ConfigSheet!$A$6:$A$8,ConfigSheet!$B$6:$H$8)),_xlfn.XLOOKUP(D219,ConfigSheet!$B$5:$H$5,_xlfn.XLOOKUP(F219,ConfigSheet!$A$6:$A$8,ConfigSheet!$B$6:$H$8)))</f>
        <v>193.28</v>
      </c>
      <c r="R219">
        <f t="shared" si="28"/>
        <v>57.3175331662801</v>
      </c>
      <c r="S219" s="9">
        <f t="shared" si="26"/>
        <v>3285.2996082676191</v>
      </c>
      <c r="W219">
        <f t="shared" si="31"/>
        <v>-80.76026340747157</v>
      </c>
      <c r="X219">
        <f t="shared" si="29"/>
        <v>6522.2201456441917</v>
      </c>
    </row>
    <row r="220" spans="1:24" x14ac:dyDescent="0.3">
      <c r="A220" s="1">
        <v>218</v>
      </c>
      <c r="B220">
        <v>106</v>
      </c>
      <c r="C220" t="s">
        <v>8</v>
      </c>
      <c r="D220" t="s">
        <v>8</v>
      </c>
      <c r="E220">
        <v>1</v>
      </c>
      <c r="F220">
        <v>1</v>
      </c>
      <c r="G220">
        <v>14704</v>
      </c>
      <c r="H220">
        <v>14062</v>
      </c>
      <c r="I220">
        <v>89.125573635101318</v>
      </c>
      <c r="J220" s="4">
        <f>ConfigSheet!$I$2</f>
        <v>3349.0920000000001</v>
      </c>
      <c r="K220">
        <f>_xlfn.XLOOKUP(D220,ConfigSheet!$A$1:$G$1,ConfigSheet!$A$2:$G$2)</f>
        <v>0</v>
      </c>
      <c r="L220">
        <f>_xlfn.XLOOKUP(B220,CoinPixels_Config1!A:A,CoinPixels_Config1!I:I)</f>
        <v>1.0456549566206799</v>
      </c>
      <c r="M220">
        <f t="shared" si="24"/>
        <v>15375.310482150477</v>
      </c>
      <c r="N220">
        <f t="shared" si="25"/>
        <v>14704</v>
      </c>
      <c r="O220">
        <f t="shared" si="30"/>
        <v>0</v>
      </c>
      <c r="P220">
        <f t="shared" si="27"/>
        <v>0</v>
      </c>
      <c r="Q220" s="9" cm="1">
        <f t="array" ref="Q220">IF(D220="",_xlfn.XLOOKUP(C220,ConfigSheet!$B$5:$H$5,_xlfn.XLOOKUP(E220,ConfigSheet!$A$6:$A$8,ConfigSheet!$B$6:$H$8)),_xlfn.XLOOKUP(D220,ConfigSheet!$B$5:$H$5,_xlfn.XLOOKUP(F220,ConfigSheet!$A$6:$A$8,ConfigSheet!$B$6:$H$8)))</f>
        <v>0</v>
      </c>
      <c r="R220">
        <f t="shared" si="28"/>
        <v>0</v>
      </c>
      <c r="S220" s="9">
        <f t="shared" si="26"/>
        <v>0</v>
      </c>
      <c r="W220">
        <f t="shared" si="31"/>
        <v>0</v>
      </c>
      <c r="X220">
        <f t="shared" si="29"/>
        <v>0</v>
      </c>
    </row>
    <row r="221" spans="1:24" x14ac:dyDescent="0.3">
      <c r="A221" s="1">
        <v>219</v>
      </c>
      <c r="B221">
        <v>107</v>
      </c>
      <c r="C221" t="s">
        <v>8</v>
      </c>
      <c r="D221" t="s">
        <v>8</v>
      </c>
      <c r="E221">
        <v>1</v>
      </c>
      <c r="F221">
        <v>1</v>
      </c>
      <c r="G221">
        <v>14736</v>
      </c>
      <c r="H221">
        <v>12263</v>
      </c>
      <c r="I221">
        <v>83.21797251701355</v>
      </c>
      <c r="J221" s="4">
        <f>ConfigSheet!$I$2</f>
        <v>3349.0920000000001</v>
      </c>
      <c r="K221">
        <f>_xlfn.XLOOKUP(D221,ConfigSheet!$A$1:$G$1,ConfigSheet!$A$2:$G$2)</f>
        <v>0</v>
      </c>
      <c r="L221">
        <f>_xlfn.XLOOKUP(B221,CoinPixels_Config1!A:A,CoinPixels_Config1!I:I)</f>
        <v>1.2016635407322842</v>
      </c>
      <c r="M221">
        <f t="shared" si="24"/>
        <v>17707.713936230939</v>
      </c>
      <c r="N221">
        <f t="shared" si="25"/>
        <v>14736.000000000002</v>
      </c>
      <c r="O221">
        <f t="shared" si="30"/>
        <v>0</v>
      </c>
      <c r="P221">
        <f t="shared" si="27"/>
        <v>0</v>
      </c>
      <c r="Q221" s="9" cm="1">
        <f t="array" ref="Q221">IF(D221="",_xlfn.XLOOKUP(C221,ConfigSheet!$B$5:$H$5,_xlfn.XLOOKUP(E221,ConfigSheet!$A$6:$A$8,ConfigSheet!$B$6:$H$8)),_xlfn.XLOOKUP(D221,ConfigSheet!$B$5:$H$5,_xlfn.XLOOKUP(F221,ConfigSheet!$A$6:$A$8,ConfigSheet!$B$6:$H$8)))</f>
        <v>0</v>
      </c>
      <c r="R221">
        <f t="shared" si="28"/>
        <v>0</v>
      </c>
      <c r="S221" s="9">
        <f t="shared" si="26"/>
        <v>0</v>
      </c>
      <c r="W221">
        <f t="shared" si="31"/>
        <v>0</v>
      </c>
      <c r="X221">
        <f t="shared" si="29"/>
        <v>0</v>
      </c>
    </row>
    <row r="222" spans="1:24" x14ac:dyDescent="0.3">
      <c r="A222" s="1">
        <v>220</v>
      </c>
      <c r="B222">
        <v>107</v>
      </c>
      <c r="C222" t="s">
        <v>12</v>
      </c>
      <c r="D222" t="s">
        <v>12</v>
      </c>
      <c r="E222">
        <v>1</v>
      </c>
      <c r="F222">
        <v>1</v>
      </c>
      <c r="G222">
        <v>168009</v>
      </c>
      <c r="H222">
        <v>148346</v>
      </c>
      <c r="I222">
        <v>87.75668740272522</v>
      </c>
      <c r="J222" s="4">
        <f>ConfigSheet!$I$2</f>
        <v>3349.0920000000001</v>
      </c>
      <c r="K222">
        <f>_xlfn.XLOOKUP(D222,ConfigSheet!$A$1:$G$1,ConfigSheet!$A$2:$G$2)</f>
        <v>4.4826302470744004</v>
      </c>
      <c r="L222">
        <f>_xlfn.XLOOKUP(B222,CoinPixels_Config1!A:A,CoinPixels_Config1!I:I)</f>
        <v>1.2016635407322842</v>
      </c>
      <c r="M222">
        <f t="shared" si="24"/>
        <v>201890.28981489033</v>
      </c>
      <c r="N222">
        <f t="shared" si="25"/>
        <v>178261.97961347143</v>
      </c>
      <c r="O222">
        <f t="shared" si="30"/>
        <v>270.22235271973545</v>
      </c>
      <c r="P222">
        <f t="shared" si="27"/>
        <v>238.59677241434608</v>
      </c>
      <c r="Q222" s="9" cm="1">
        <f t="array" ref="Q222">IF(D222="",_xlfn.XLOOKUP(C222,ConfigSheet!$B$5:$H$5,_xlfn.XLOOKUP(E222,ConfigSheet!$A$6:$A$8,ConfigSheet!$B$6:$H$8)),_xlfn.XLOOKUP(D222,ConfigSheet!$B$5:$H$5,_xlfn.XLOOKUP(F222,ConfigSheet!$A$6:$A$8,ConfigSheet!$B$6:$H$8)))</f>
        <v>236.29999999999998</v>
      </c>
      <c r="R222">
        <f t="shared" si="28"/>
        <v>31.625580305389377</v>
      </c>
      <c r="S222" s="9">
        <f t="shared" si="26"/>
        <v>1000.1773296526325</v>
      </c>
      <c r="W222">
        <f t="shared" si="31"/>
        <v>-2.2967724143460941</v>
      </c>
      <c r="X222">
        <f t="shared" si="29"/>
        <v>5.2751635233011864</v>
      </c>
    </row>
    <row r="223" spans="1:24" x14ac:dyDescent="0.3">
      <c r="A223" s="1">
        <v>221</v>
      </c>
      <c r="B223">
        <v>107</v>
      </c>
      <c r="C223" t="s">
        <v>11</v>
      </c>
      <c r="D223" t="s">
        <v>11</v>
      </c>
      <c r="E223">
        <v>1</v>
      </c>
      <c r="F223">
        <v>1</v>
      </c>
      <c r="G223">
        <v>187131</v>
      </c>
      <c r="H223">
        <v>176400</v>
      </c>
      <c r="I223">
        <v>93.46737265586853</v>
      </c>
      <c r="J223" s="4">
        <f>ConfigSheet!$I$2</f>
        <v>3349.0920000000001</v>
      </c>
      <c r="K223">
        <f>_xlfn.XLOOKUP(D223,ConfigSheet!$A$1:$G$1,ConfigSheet!$A$2:$G$2)</f>
        <v>5.6936084651916001</v>
      </c>
      <c r="L223">
        <f>_xlfn.XLOOKUP(B223,CoinPixels_Config1!A:A,CoinPixels_Config1!I:I)</f>
        <v>1.2016635407322842</v>
      </c>
      <c r="M223">
        <f t="shared" si="24"/>
        <v>224868.50004077307</v>
      </c>
      <c r="N223">
        <f t="shared" si="25"/>
        <v>211973.44858517495</v>
      </c>
      <c r="O223">
        <f t="shared" si="30"/>
        <v>382.28666020135705</v>
      </c>
      <c r="P223">
        <f t="shared" si="27"/>
        <v>360.36448722830204</v>
      </c>
      <c r="Q223" s="9" cm="1">
        <f t="array" ref="Q223">IF(D223="",_xlfn.XLOOKUP(C223,ConfigSheet!$B$5:$H$5,_xlfn.XLOOKUP(E223,ConfigSheet!$A$6:$A$8,ConfigSheet!$B$6:$H$8)),_xlfn.XLOOKUP(D223,ConfigSheet!$B$5:$H$5,_xlfn.XLOOKUP(F223,ConfigSheet!$A$6:$A$8,ConfigSheet!$B$6:$H$8)))</f>
        <v>369.42666666666668</v>
      </c>
      <c r="R223">
        <f t="shared" si="28"/>
        <v>21.922172973055012</v>
      </c>
      <c r="S223" s="9">
        <f t="shared" si="26"/>
        <v>480.58166786054363</v>
      </c>
      <c r="W223">
        <f t="shared" si="31"/>
        <v>9.0621794383646375</v>
      </c>
      <c r="X223">
        <f t="shared" si="29"/>
        <v>82.12309617311881</v>
      </c>
    </row>
    <row r="224" spans="1:24" x14ac:dyDescent="0.3">
      <c r="A224" s="1">
        <v>222</v>
      </c>
      <c r="B224">
        <v>108</v>
      </c>
      <c r="C224" t="s">
        <v>8</v>
      </c>
      <c r="D224" t="s">
        <v>8</v>
      </c>
      <c r="E224">
        <v>1</v>
      </c>
      <c r="F224">
        <v>1</v>
      </c>
      <c r="G224">
        <v>17411</v>
      </c>
      <c r="H224">
        <v>14766</v>
      </c>
      <c r="I224">
        <v>84.797841310501099</v>
      </c>
      <c r="J224" s="4">
        <f>ConfigSheet!$I$2</f>
        <v>3349.0920000000001</v>
      </c>
      <c r="K224">
        <f>_xlfn.XLOOKUP(D224,ConfigSheet!$A$1:$G$1,ConfigSheet!$A$2:$G$2)</f>
        <v>0</v>
      </c>
      <c r="L224">
        <f>_xlfn.XLOOKUP(B224,CoinPixels_Config1!A:A,CoinPixels_Config1!I:I)</f>
        <v>1.1791277258566979</v>
      </c>
      <c r="M224">
        <f t="shared" si="24"/>
        <v>20529.792834890966</v>
      </c>
      <c r="N224">
        <f t="shared" si="25"/>
        <v>17411</v>
      </c>
      <c r="O224">
        <f t="shared" si="30"/>
        <v>0</v>
      </c>
      <c r="P224">
        <f t="shared" si="27"/>
        <v>0</v>
      </c>
      <c r="Q224" s="9" cm="1">
        <f t="array" ref="Q224">IF(D224="",_xlfn.XLOOKUP(C224,ConfigSheet!$B$5:$H$5,_xlfn.XLOOKUP(E224,ConfigSheet!$A$6:$A$8,ConfigSheet!$B$6:$H$8)),_xlfn.XLOOKUP(D224,ConfigSheet!$B$5:$H$5,_xlfn.XLOOKUP(F224,ConfigSheet!$A$6:$A$8,ConfigSheet!$B$6:$H$8)))</f>
        <v>0</v>
      </c>
      <c r="R224">
        <f t="shared" si="28"/>
        <v>0</v>
      </c>
      <c r="S224" s="9">
        <f t="shared" si="26"/>
        <v>0</v>
      </c>
      <c r="W224">
        <f t="shared" si="31"/>
        <v>0</v>
      </c>
      <c r="X224">
        <f t="shared" si="29"/>
        <v>0</v>
      </c>
    </row>
    <row r="225" spans="1:24" x14ac:dyDescent="0.3">
      <c r="A225" s="1">
        <v>223</v>
      </c>
      <c r="B225">
        <v>108</v>
      </c>
      <c r="C225" t="s">
        <v>9</v>
      </c>
      <c r="D225" t="s">
        <v>9</v>
      </c>
      <c r="E225">
        <v>1</v>
      </c>
      <c r="F225">
        <v>1</v>
      </c>
      <c r="G225">
        <v>530669</v>
      </c>
      <c r="H225">
        <v>510776</v>
      </c>
      <c r="I225">
        <v>95.622080564498901</v>
      </c>
      <c r="J225" s="4">
        <f>ConfigSheet!$I$2</f>
        <v>3349.0920000000001</v>
      </c>
      <c r="K225">
        <f>_xlfn.XLOOKUP(D225,ConfigSheet!$A$1:$G$1,ConfigSheet!$A$2:$G$2)</f>
        <v>2.6304883652667002</v>
      </c>
      <c r="L225">
        <f>_xlfn.XLOOKUP(B225,CoinPixels_Config1!A:A,CoinPixels_Config1!I:I)</f>
        <v>1.1791277258566979</v>
      </c>
      <c r="M225">
        <f t="shared" si="24"/>
        <v>625726.53115264804</v>
      </c>
      <c r="N225">
        <f t="shared" si="25"/>
        <v>602270.14330218069</v>
      </c>
      <c r="O225">
        <f t="shared" si="30"/>
        <v>491.46645121595105</v>
      </c>
      <c r="P225">
        <f t="shared" si="27"/>
        <v>473.04302321461887</v>
      </c>
      <c r="Q225" s="9" cm="1">
        <f t="array" ref="Q225">IF(D225="",_xlfn.XLOOKUP(C225,ConfigSheet!$B$5:$H$5,_xlfn.XLOOKUP(E225,ConfigSheet!$A$6:$A$8,ConfigSheet!$B$6:$H$8)),_xlfn.XLOOKUP(D225,ConfigSheet!$B$5:$H$5,_xlfn.XLOOKUP(F225,ConfigSheet!$A$6:$A$8,ConfigSheet!$B$6:$H$8)))</f>
        <v>468.8</v>
      </c>
      <c r="R225">
        <f t="shared" si="28"/>
        <v>18.423428001332184</v>
      </c>
      <c r="S225" s="9">
        <f t="shared" si="26"/>
        <v>339.42269932027079</v>
      </c>
      <c r="W225">
        <f t="shared" si="31"/>
        <v>-4.2430232146188587</v>
      </c>
      <c r="X225">
        <f t="shared" si="29"/>
        <v>18.003245999794554</v>
      </c>
    </row>
    <row r="226" spans="1:24" x14ac:dyDescent="0.3">
      <c r="A226" s="1">
        <v>224</v>
      </c>
      <c r="B226">
        <v>109</v>
      </c>
      <c r="C226" t="s">
        <v>8</v>
      </c>
      <c r="D226" t="s">
        <v>8</v>
      </c>
      <c r="E226">
        <v>1</v>
      </c>
      <c r="F226">
        <v>1</v>
      </c>
      <c r="G226">
        <v>17411</v>
      </c>
      <c r="H226">
        <v>14596</v>
      </c>
      <c r="I226">
        <v>83.242684602737427</v>
      </c>
      <c r="J226" s="4">
        <f>ConfigSheet!$I$2</f>
        <v>3349.0920000000001</v>
      </c>
      <c r="K226">
        <f>_xlfn.XLOOKUP(D226,ConfigSheet!$A$1:$G$1,ConfigSheet!$A$2:$G$2)</f>
        <v>0</v>
      </c>
      <c r="L226">
        <f>_xlfn.XLOOKUP(B226,CoinPixels_Config1!A:A,CoinPixels_Config1!I:I)</f>
        <v>1.1928610578240615</v>
      </c>
      <c r="M226">
        <f t="shared" si="24"/>
        <v>20768.903877774734</v>
      </c>
      <c r="N226">
        <f t="shared" si="25"/>
        <v>17411</v>
      </c>
      <c r="O226">
        <f t="shared" si="30"/>
        <v>0</v>
      </c>
      <c r="P226">
        <f t="shared" si="27"/>
        <v>0</v>
      </c>
      <c r="Q226" s="9" cm="1">
        <f t="array" ref="Q226">IF(D226="",_xlfn.XLOOKUP(C226,ConfigSheet!$B$5:$H$5,_xlfn.XLOOKUP(E226,ConfigSheet!$A$6:$A$8,ConfigSheet!$B$6:$H$8)),_xlfn.XLOOKUP(D226,ConfigSheet!$B$5:$H$5,_xlfn.XLOOKUP(F226,ConfigSheet!$A$6:$A$8,ConfigSheet!$B$6:$H$8)))</f>
        <v>0</v>
      </c>
      <c r="R226">
        <f t="shared" si="28"/>
        <v>0</v>
      </c>
      <c r="S226" s="9">
        <f t="shared" si="26"/>
        <v>0</v>
      </c>
      <c r="W226">
        <f t="shared" si="31"/>
        <v>0</v>
      </c>
      <c r="X226">
        <f t="shared" si="29"/>
        <v>0</v>
      </c>
    </row>
    <row r="227" spans="1:24" x14ac:dyDescent="0.3">
      <c r="A227" s="1">
        <v>225</v>
      </c>
      <c r="B227">
        <v>109</v>
      </c>
      <c r="C227" t="s">
        <v>9</v>
      </c>
      <c r="D227" t="s">
        <v>9</v>
      </c>
      <c r="E227">
        <v>1</v>
      </c>
      <c r="F227">
        <v>1</v>
      </c>
      <c r="G227">
        <v>519969</v>
      </c>
      <c r="H227">
        <v>501338</v>
      </c>
      <c r="I227">
        <v>95.157313346862793</v>
      </c>
      <c r="J227" s="4">
        <f>ConfigSheet!$I$2</f>
        <v>3349.0920000000001</v>
      </c>
      <c r="K227">
        <f>_xlfn.XLOOKUP(D227,ConfigSheet!$A$1:$G$1,ConfigSheet!$A$2:$G$2)</f>
        <v>2.6304883652667002</v>
      </c>
      <c r="L227">
        <f>_xlfn.XLOOKUP(B227,CoinPixels_Config1!A:A,CoinPixels_Config1!I:I)</f>
        <v>1.1928610578240615</v>
      </c>
      <c r="M227">
        <f t="shared" si="24"/>
        <v>620250.77137571946</v>
      </c>
      <c r="N227">
        <f t="shared" si="25"/>
        <v>598026.57700739929</v>
      </c>
      <c r="O227">
        <f t="shared" si="30"/>
        <v>487.16560717099617</v>
      </c>
      <c r="P227">
        <f t="shared" si="27"/>
        <v>469.70998495658944</v>
      </c>
      <c r="Q227" s="9" cm="1">
        <f t="array" ref="Q227">IF(D227="",_xlfn.XLOOKUP(C227,ConfigSheet!$B$5:$H$5,_xlfn.XLOOKUP(E227,ConfigSheet!$A$6:$A$8,ConfigSheet!$B$6:$H$8)),_xlfn.XLOOKUP(D227,ConfigSheet!$B$5:$H$5,_xlfn.XLOOKUP(F227,ConfigSheet!$A$6:$A$8,ConfigSheet!$B$6:$H$8)))</f>
        <v>468.8</v>
      </c>
      <c r="R227">
        <f t="shared" si="28"/>
        <v>17.455622214406731</v>
      </c>
      <c r="S227" s="9">
        <f t="shared" si="26"/>
        <v>304.69874689208973</v>
      </c>
      <c r="W227">
        <f t="shared" si="31"/>
        <v>-0.90998495658942602</v>
      </c>
      <c r="X227">
        <f t="shared" si="29"/>
        <v>0.82807262121905956</v>
      </c>
    </row>
    <row r="228" spans="1:24" x14ac:dyDescent="0.3">
      <c r="A228" s="1">
        <v>226</v>
      </c>
      <c r="B228">
        <v>110</v>
      </c>
      <c r="C228" t="s">
        <v>8</v>
      </c>
      <c r="D228" t="s">
        <v>8</v>
      </c>
      <c r="E228">
        <v>1</v>
      </c>
      <c r="F228">
        <v>1</v>
      </c>
      <c r="G228">
        <v>14156</v>
      </c>
      <c r="H228">
        <v>14221</v>
      </c>
      <c r="I228">
        <v>94.376325607299805</v>
      </c>
      <c r="J228" s="4">
        <f>ConfigSheet!$I$2</f>
        <v>3349.0920000000001</v>
      </c>
      <c r="K228">
        <f>_xlfn.XLOOKUP(D228,ConfigSheet!$A$1:$G$1,ConfigSheet!$A$2:$G$2)</f>
        <v>0</v>
      </c>
      <c r="L228">
        <f>_xlfn.XLOOKUP(B228,CoinPixels_Config1!A:A,CoinPixels_Config1!I:I)</f>
        <v>0.99542929470501373</v>
      </c>
      <c r="M228">
        <f t="shared" si="24"/>
        <v>14091.297095844175</v>
      </c>
      <c r="N228">
        <f t="shared" si="25"/>
        <v>14156</v>
      </c>
      <c r="O228">
        <f t="shared" si="30"/>
        <v>0</v>
      </c>
      <c r="P228">
        <f t="shared" si="27"/>
        <v>0</v>
      </c>
      <c r="Q228" s="9" cm="1">
        <f t="array" ref="Q228">IF(D228="",_xlfn.XLOOKUP(C228,ConfigSheet!$B$5:$H$5,_xlfn.XLOOKUP(E228,ConfigSheet!$A$6:$A$8,ConfigSheet!$B$6:$H$8)),_xlfn.XLOOKUP(D228,ConfigSheet!$B$5:$H$5,_xlfn.XLOOKUP(F228,ConfigSheet!$A$6:$A$8,ConfigSheet!$B$6:$H$8)))</f>
        <v>0</v>
      </c>
      <c r="R228">
        <f t="shared" si="28"/>
        <v>0</v>
      </c>
      <c r="S228" s="9">
        <f t="shared" si="26"/>
        <v>0</v>
      </c>
      <c r="W228">
        <f t="shared" si="31"/>
        <v>0</v>
      </c>
      <c r="X228">
        <f t="shared" si="29"/>
        <v>0</v>
      </c>
    </row>
    <row r="229" spans="1:24" x14ac:dyDescent="0.3">
      <c r="A229" s="1">
        <v>227</v>
      </c>
      <c r="B229">
        <v>110</v>
      </c>
      <c r="C229" t="s">
        <v>9</v>
      </c>
      <c r="D229" t="s">
        <v>9</v>
      </c>
      <c r="E229">
        <v>2</v>
      </c>
      <c r="F229">
        <v>2</v>
      </c>
      <c r="G229">
        <v>923006</v>
      </c>
      <c r="H229">
        <v>847610</v>
      </c>
      <c r="I229">
        <v>88.137531280517578</v>
      </c>
      <c r="J229" s="4">
        <f>ConfigSheet!$I$2</f>
        <v>3349.0920000000001</v>
      </c>
      <c r="K229">
        <f>_xlfn.XLOOKUP(D229,ConfigSheet!$A$1:$G$1,ConfigSheet!$A$2:$G$2)</f>
        <v>2.6304883652667002</v>
      </c>
      <c r="L229">
        <f>_xlfn.XLOOKUP(B229,CoinPixels_Config1!A:A,CoinPixels_Config1!I:I)</f>
        <v>0.99542929470501373</v>
      </c>
      <c r="M229">
        <f t="shared" si="24"/>
        <v>918787.21158849588</v>
      </c>
      <c r="N229">
        <f t="shared" si="25"/>
        <v>843735.82448491664</v>
      </c>
      <c r="O229">
        <f t="shared" si="30"/>
        <v>721.64606712487216</v>
      </c>
      <c r="P229">
        <f t="shared" si="27"/>
        <v>662.69820884773537</v>
      </c>
      <c r="Q229" s="9" cm="1">
        <f t="array" ref="Q229">IF(D229="",_xlfn.XLOOKUP(C229,ConfigSheet!$B$5:$H$5,_xlfn.XLOOKUP(E229,ConfigSheet!$A$6:$A$8,ConfigSheet!$B$6:$H$8)),_xlfn.XLOOKUP(D229,ConfigSheet!$B$5:$H$5,_xlfn.XLOOKUP(F229,ConfigSheet!$A$6:$A$8,ConfigSheet!$B$6:$H$8)))</f>
        <v>937.6</v>
      </c>
      <c r="R229">
        <f t="shared" si="28"/>
        <v>58.947858277136788</v>
      </c>
      <c r="S229" s="9">
        <f t="shared" si="26"/>
        <v>3474.849995461404</v>
      </c>
      <c r="W229">
        <f t="shared" si="31"/>
        <v>274.90179115226465</v>
      </c>
      <c r="X229">
        <f t="shared" si="29"/>
        <v>75570.994778723325</v>
      </c>
    </row>
    <row r="230" spans="1:24" x14ac:dyDescent="0.3">
      <c r="A230" s="1">
        <v>228</v>
      </c>
      <c r="B230">
        <v>111</v>
      </c>
      <c r="C230" t="s">
        <v>8</v>
      </c>
      <c r="D230" t="s">
        <v>8</v>
      </c>
      <c r="E230">
        <v>1</v>
      </c>
      <c r="F230">
        <v>1</v>
      </c>
      <c r="G230">
        <v>14141</v>
      </c>
      <c r="H230">
        <v>12380</v>
      </c>
      <c r="I230">
        <v>86.439365148544312</v>
      </c>
      <c r="J230" s="4">
        <f>ConfigSheet!$I$2</f>
        <v>3349.0920000000001</v>
      </c>
      <c r="K230">
        <f>_xlfn.XLOOKUP(D230,ConfigSheet!$A$1:$G$1,ConfigSheet!$A$2:$G$2)</f>
        <v>0</v>
      </c>
      <c r="L230">
        <f>_xlfn.XLOOKUP(B230,CoinPixels_Config1!A:A,CoinPixels_Config1!I:I)</f>
        <v>1.1422455573505654</v>
      </c>
      <c r="M230">
        <f t="shared" si="24"/>
        <v>16152.494426494346</v>
      </c>
      <c r="N230">
        <f t="shared" si="25"/>
        <v>14141</v>
      </c>
      <c r="O230">
        <f t="shared" si="30"/>
        <v>0</v>
      </c>
      <c r="P230">
        <f t="shared" si="27"/>
        <v>0</v>
      </c>
      <c r="Q230" s="9" cm="1">
        <f t="array" ref="Q230">IF(D230="",_xlfn.XLOOKUP(C230,ConfigSheet!$B$5:$H$5,_xlfn.XLOOKUP(E230,ConfigSheet!$A$6:$A$8,ConfigSheet!$B$6:$H$8)),_xlfn.XLOOKUP(D230,ConfigSheet!$B$5:$H$5,_xlfn.XLOOKUP(F230,ConfigSheet!$A$6:$A$8,ConfigSheet!$B$6:$H$8)))</f>
        <v>0</v>
      </c>
      <c r="R230">
        <f t="shared" si="28"/>
        <v>0</v>
      </c>
      <c r="S230" s="9">
        <f t="shared" si="26"/>
        <v>0</v>
      </c>
      <c r="W230">
        <f t="shared" si="31"/>
        <v>0</v>
      </c>
      <c r="X230">
        <f t="shared" si="29"/>
        <v>0</v>
      </c>
    </row>
    <row r="231" spans="1:24" x14ac:dyDescent="0.3">
      <c r="A231" s="1">
        <v>229</v>
      </c>
      <c r="B231">
        <v>111</v>
      </c>
      <c r="C231" t="s">
        <v>9</v>
      </c>
      <c r="D231" t="s">
        <v>9</v>
      </c>
      <c r="E231">
        <v>2</v>
      </c>
      <c r="F231">
        <v>2</v>
      </c>
      <c r="G231">
        <v>889893</v>
      </c>
      <c r="H231">
        <v>855769</v>
      </c>
      <c r="I231">
        <v>93.718373775482178</v>
      </c>
      <c r="J231" s="4">
        <f>ConfigSheet!$I$2</f>
        <v>3349.0920000000001</v>
      </c>
      <c r="K231">
        <f>_xlfn.XLOOKUP(D231,ConfigSheet!$A$1:$G$1,ConfigSheet!$A$2:$G$2)</f>
        <v>2.6304883652667002</v>
      </c>
      <c r="L231">
        <f>_xlfn.XLOOKUP(B231,CoinPixels_Config1!A:A,CoinPixels_Config1!I:I)</f>
        <v>1.1422455573505654</v>
      </c>
      <c r="M231">
        <f t="shared" si="24"/>
        <v>1016476.3257673667</v>
      </c>
      <c r="N231">
        <f t="shared" si="25"/>
        <v>977498.33836833597</v>
      </c>
      <c r="O231">
        <f t="shared" si="30"/>
        <v>798.37434997309776</v>
      </c>
      <c r="P231">
        <f t="shared" si="27"/>
        <v>767.75974089258807</v>
      </c>
      <c r="Q231" s="9" cm="1">
        <f t="array" ref="Q231">IF(D231="",_xlfn.XLOOKUP(C231,ConfigSheet!$B$5:$H$5,_xlfn.XLOOKUP(E231,ConfigSheet!$A$6:$A$8,ConfigSheet!$B$6:$H$8)),_xlfn.XLOOKUP(D231,ConfigSheet!$B$5:$H$5,_xlfn.XLOOKUP(F231,ConfigSheet!$A$6:$A$8,ConfigSheet!$B$6:$H$8)))</f>
        <v>937.6</v>
      </c>
      <c r="R231">
        <f t="shared" si="28"/>
        <v>30.614609080509695</v>
      </c>
      <c r="S231" s="9">
        <f t="shared" si="26"/>
        <v>937.25428915242662</v>
      </c>
      <c r="W231">
        <f t="shared" si="31"/>
        <v>169.84025910741195</v>
      </c>
      <c r="X231">
        <f t="shared" si="29"/>
        <v>28845.71361367283</v>
      </c>
    </row>
    <row r="232" spans="1:24" x14ac:dyDescent="0.3">
      <c r="A232" s="1">
        <v>230</v>
      </c>
      <c r="B232">
        <v>112</v>
      </c>
      <c r="C232" t="s">
        <v>8</v>
      </c>
      <c r="D232" t="s">
        <v>8</v>
      </c>
      <c r="E232">
        <v>1</v>
      </c>
      <c r="F232">
        <v>1</v>
      </c>
      <c r="G232">
        <v>14129</v>
      </c>
      <c r="H232">
        <v>13834</v>
      </c>
      <c r="I232">
        <v>93.971973657608032</v>
      </c>
      <c r="J232" s="4">
        <f>ConfigSheet!$I$2</f>
        <v>3349.0920000000001</v>
      </c>
      <c r="K232">
        <f>_xlfn.XLOOKUP(D232,ConfigSheet!$A$1:$G$1,ConfigSheet!$A$2:$G$2)</f>
        <v>0</v>
      </c>
      <c r="L232">
        <f>_xlfn.XLOOKUP(B232,CoinPixels_Config1!A:A,CoinPixels_Config1!I:I)</f>
        <v>1.0213242735289865</v>
      </c>
      <c r="M232">
        <f t="shared" si="24"/>
        <v>14430.290660691049</v>
      </c>
      <c r="N232">
        <f t="shared" si="25"/>
        <v>14128.999999999998</v>
      </c>
      <c r="O232">
        <f t="shared" si="30"/>
        <v>0</v>
      </c>
      <c r="P232">
        <f t="shared" si="27"/>
        <v>0</v>
      </c>
      <c r="Q232" s="9" cm="1">
        <f t="array" ref="Q232">IF(D232="",_xlfn.XLOOKUP(C232,ConfigSheet!$B$5:$H$5,_xlfn.XLOOKUP(E232,ConfigSheet!$A$6:$A$8,ConfigSheet!$B$6:$H$8)),_xlfn.XLOOKUP(D232,ConfigSheet!$B$5:$H$5,_xlfn.XLOOKUP(F232,ConfigSheet!$A$6:$A$8,ConfigSheet!$B$6:$H$8)))</f>
        <v>0</v>
      </c>
      <c r="R232">
        <f t="shared" si="28"/>
        <v>0</v>
      </c>
      <c r="S232" s="9">
        <f t="shared" si="26"/>
        <v>0</v>
      </c>
      <c r="W232">
        <f t="shared" si="31"/>
        <v>0</v>
      </c>
      <c r="X232">
        <f t="shared" si="29"/>
        <v>0</v>
      </c>
    </row>
    <row r="233" spans="1:24" x14ac:dyDescent="0.3">
      <c r="A233" s="1">
        <v>231</v>
      </c>
      <c r="B233">
        <v>112</v>
      </c>
      <c r="C233" t="s">
        <v>10</v>
      </c>
      <c r="D233" t="s">
        <v>10</v>
      </c>
      <c r="E233">
        <v>3</v>
      </c>
      <c r="F233">
        <v>3</v>
      </c>
      <c r="G233">
        <v>297649</v>
      </c>
      <c r="H233">
        <v>272543</v>
      </c>
      <c r="I233">
        <v>91.019624471664429</v>
      </c>
      <c r="J233" s="4">
        <f>ConfigSheet!$I$2</f>
        <v>3349.0920000000001</v>
      </c>
      <c r="K233">
        <f>_xlfn.XLOOKUP(D233,ConfigSheet!$A$1:$G$1,ConfigSheet!$A$2:$G$2)</f>
        <v>3.5680999999999998</v>
      </c>
      <c r="L233">
        <f>_xlfn.XLOOKUP(B233,CoinPixels_Config1!A:A,CoinPixels_Config1!I:I)</f>
        <v>1.0213242735289865</v>
      </c>
      <c r="M233">
        <f t="shared" si="24"/>
        <v>303996.14869162929</v>
      </c>
      <c r="N233">
        <f t="shared" si="25"/>
        <v>278354.78148041054</v>
      </c>
      <c r="O233">
        <f t="shared" si="30"/>
        <v>323.87544389542074</v>
      </c>
      <c r="P233">
        <f t="shared" si="27"/>
        <v>296.55730442766361</v>
      </c>
      <c r="Q233" s="9" cm="1">
        <f t="array" ref="Q233">IF(D233="",_xlfn.XLOOKUP(C233,ConfigSheet!$B$5:$H$5,_xlfn.XLOOKUP(E233,ConfigSheet!$A$6:$A$8,ConfigSheet!$B$6:$H$8)),_xlfn.XLOOKUP(D233,ConfigSheet!$B$5:$H$5,_xlfn.XLOOKUP(F233,ConfigSheet!$A$6:$A$8,ConfigSheet!$B$6:$H$8)))</f>
        <v>289.92</v>
      </c>
      <c r="R233">
        <f t="shared" si="28"/>
        <v>27.318139467757135</v>
      </c>
      <c r="S233" s="9">
        <f t="shared" si="26"/>
        <v>746.28074397983005</v>
      </c>
      <c r="W233">
        <f t="shared" si="31"/>
        <v>-6.6373044276635937</v>
      </c>
      <c r="X233">
        <f t="shared" si="29"/>
        <v>44.053810065482743</v>
      </c>
    </row>
    <row r="234" spans="1:24" x14ac:dyDescent="0.3">
      <c r="A234" s="1">
        <v>232</v>
      </c>
      <c r="B234">
        <v>113</v>
      </c>
      <c r="C234" t="s">
        <v>8</v>
      </c>
      <c r="D234" t="s">
        <v>8</v>
      </c>
      <c r="E234">
        <v>1</v>
      </c>
      <c r="F234">
        <v>1</v>
      </c>
      <c r="G234">
        <v>14744</v>
      </c>
      <c r="H234">
        <v>12828</v>
      </c>
      <c r="I234">
        <v>82.971662282943726</v>
      </c>
      <c r="J234" s="4">
        <f>ConfigSheet!$I$2</f>
        <v>3349.0920000000001</v>
      </c>
      <c r="K234">
        <f>_xlfn.XLOOKUP(D234,ConfigSheet!$A$1:$G$1,ConfigSheet!$A$2:$G$2)</f>
        <v>0</v>
      </c>
      <c r="L234">
        <f>_xlfn.XLOOKUP(B234,CoinPixels_Config1!A:A,CoinPixels_Config1!I:I)</f>
        <v>1.1493607733083879</v>
      </c>
      <c r="M234">
        <f t="shared" si="24"/>
        <v>16946.175241658872</v>
      </c>
      <c r="N234">
        <f t="shared" si="25"/>
        <v>14744</v>
      </c>
      <c r="O234">
        <f t="shared" si="30"/>
        <v>0</v>
      </c>
      <c r="P234">
        <f t="shared" si="27"/>
        <v>0</v>
      </c>
      <c r="Q234" s="9" cm="1">
        <f t="array" ref="Q234">IF(D234="",_xlfn.XLOOKUP(C234,ConfigSheet!$B$5:$H$5,_xlfn.XLOOKUP(E234,ConfigSheet!$A$6:$A$8,ConfigSheet!$B$6:$H$8)),_xlfn.XLOOKUP(D234,ConfigSheet!$B$5:$H$5,_xlfn.XLOOKUP(F234,ConfigSheet!$A$6:$A$8,ConfigSheet!$B$6:$H$8)))</f>
        <v>0</v>
      </c>
      <c r="R234">
        <f t="shared" si="28"/>
        <v>0</v>
      </c>
      <c r="S234" s="9">
        <f t="shared" si="26"/>
        <v>0</v>
      </c>
      <c r="W234">
        <f t="shared" si="31"/>
        <v>0</v>
      </c>
      <c r="X234">
        <f t="shared" si="29"/>
        <v>0</v>
      </c>
    </row>
    <row r="235" spans="1:24" x14ac:dyDescent="0.3">
      <c r="A235" s="1">
        <v>233</v>
      </c>
      <c r="B235">
        <v>113</v>
      </c>
      <c r="C235" t="s">
        <v>10</v>
      </c>
      <c r="D235" t="s">
        <v>10</v>
      </c>
      <c r="E235">
        <v>1</v>
      </c>
      <c r="F235">
        <v>1</v>
      </c>
      <c r="G235">
        <v>88344</v>
      </c>
      <c r="H235">
        <v>81026</v>
      </c>
      <c r="I235">
        <v>90.294820070266724</v>
      </c>
      <c r="J235" s="4">
        <f>ConfigSheet!$I$2</f>
        <v>3349.0920000000001</v>
      </c>
      <c r="K235">
        <f>_xlfn.XLOOKUP(D235,ConfigSheet!$A$1:$G$1,ConfigSheet!$A$2:$G$2)</f>
        <v>3.5680999999999998</v>
      </c>
      <c r="L235">
        <f>_xlfn.XLOOKUP(B235,CoinPixels_Config1!A:A,CoinPixels_Config1!I:I)</f>
        <v>1.1493607733083879</v>
      </c>
      <c r="M235">
        <f t="shared" si="24"/>
        <v>101539.12815715623</v>
      </c>
      <c r="N235">
        <f t="shared" si="25"/>
        <v>93128.10601808544</v>
      </c>
      <c r="O235">
        <f t="shared" si="30"/>
        <v>108.17910143332853</v>
      </c>
      <c r="P235">
        <f t="shared" si="27"/>
        <v>99.218055246953696</v>
      </c>
      <c r="Q235" s="9" cm="1">
        <f t="array" ref="Q235">IF(D235="",_xlfn.XLOOKUP(C235,ConfigSheet!$B$5:$H$5,_xlfn.XLOOKUP(E235,ConfigSheet!$A$6:$A$8,ConfigSheet!$B$6:$H$8)),_xlfn.XLOOKUP(D235,ConfigSheet!$B$5:$H$5,_xlfn.XLOOKUP(F235,ConfigSheet!$A$6:$A$8,ConfigSheet!$B$6:$H$8)))</f>
        <v>96.64</v>
      </c>
      <c r="R235">
        <f t="shared" si="28"/>
        <v>8.9610461863748299</v>
      </c>
      <c r="S235" s="9">
        <f t="shared" si="26"/>
        <v>80.300348754342878</v>
      </c>
      <c r="W235">
        <f t="shared" si="31"/>
        <v>-2.5780552469536957</v>
      </c>
      <c r="X235">
        <f t="shared" si="29"/>
        <v>6.6463688563454806</v>
      </c>
    </row>
    <row r="236" spans="1:24" x14ac:dyDescent="0.3">
      <c r="A236" s="1">
        <v>234</v>
      </c>
      <c r="B236">
        <v>114</v>
      </c>
      <c r="C236" t="s">
        <v>8</v>
      </c>
      <c r="D236" t="s">
        <v>8</v>
      </c>
      <c r="E236">
        <v>1</v>
      </c>
      <c r="F236">
        <v>1</v>
      </c>
      <c r="G236">
        <v>14404</v>
      </c>
      <c r="H236">
        <v>13265</v>
      </c>
      <c r="I236">
        <v>90.649759769439697</v>
      </c>
      <c r="J236" s="4">
        <f>ConfigSheet!$I$2</f>
        <v>3349.0920000000001</v>
      </c>
      <c r="K236">
        <f>_xlfn.XLOOKUP(D236,ConfigSheet!$A$1:$G$1,ConfigSheet!$A$2:$G$2)</f>
        <v>0</v>
      </c>
      <c r="L236">
        <f>_xlfn.XLOOKUP(B236,CoinPixels_Config1!A:A,CoinPixels_Config1!I:I)</f>
        <v>1.0858650584244252</v>
      </c>
      <c r="M236">
        <f t="shared" si="24"/>
        <v>15640.80030154542</v>
      </c>
      <c r="N236">
        <f t="shared" si="25"/>
        <v>14404</v>
      </c>
      <c r="O236">
        <f t="shared" si="30"/>
        <v>0</v>
      </c>
      <c r="P236">
        <f t="shared" si="27"/>
        <v>0</v>
      </c>
      <c r="Q236" s="9" cm="1">
        <f t="array" ref="Q236">IF(D236="",_xlfn.XLOOKUP(C236,ConfigSheet!$B$5:$H$5,_xlfn.XLOOKUP(E236,ConfigSheet!$A$6:$A$8,ConfigSheet!$B$6:$H$8)),_xlfn.XLOOKUP(D236,ConfigSheet!$B$5:$H$5,_xlfn.XLOOKUP(F236,ConfigSheet!$A$6:$A$8,ConfigSheet!$B$6:$H$8)))</f>
        <v>0</v>
      </c>
      <c r="R236">
        <f t="shared" si="28"/>
        <v>0</v>
      </c>
      <c r="S236" s="9">
        <f t="shared" si="26"/>
        <v>0</v>
      </c>
      <c r="W236">
        <f t="shared" si="31"/>
        <v>0</v>
      </c>
      <c r="X236">
        <f t="shared" si="29"/>
        <v>0</v>
      </c>
    </row>
    <row r="237" spans="1:24" x14ac:dyDescent="0.3">
      <c r="A237" s="1">
        <v>235</v>
      </c>
      <c r="B237">
        <v>114</v>
      </c>
      <c r="C237" t="s">
        <v>10</v>
      </c>
      <c r="D237" t="s">
        <v>10</v>
      </c>
      <c r="E237">
        <v>1</v>
      </c>
      <c r="F237">
        <v>1</v>
      </c>
      <c r="G237">
        <v>90947</v>
      </c>
      <c r="H237">
        <v>86181</v>
      </c>
      <c r="I237">
        <v>92.507416009902954</v>
      </c>
      <c r="J237" s="4">
        <f>ConfigSheet!$I$2</f>
        <v>3349.0920000000001</v>
      </c>
      <c r="K237">
        <f>_xlfn.XLOOKUP(D237,ConfigSheet!$A$1:$G$1,ConfigSheet!$A$2:$G$2)</f>
        <v>3.5680999999999998</v>
      </c>
      <c r="L237">
        <f>_xlfn.XLOOKUP(B237,CoinPixels_Config1!A:A,CoinPixels_Config1!I:I)</f>
        <v>1.0858650584244252</v>
      </c>
      <c r="M237">
        <f t="shared" si="24"/>
        <v>98756.16946852619</v>
      </c>
      <c r="N237">
        <f t="shared" si="25"/>
        <v>93580.93660007538</v>
      </c>
      <c r="O237">
        <f t="shared" si="30"/>
        <v>105.2141560400993</v>
      </c>
      <c r="P237">
        <f t="shared" si="27"/>
        <v>99.70049789098924</v>
      </c>
      <c r="Q237" s="9" cm="1">
        <f t="array" ref="Q237">IF(D237="",_xlfn.XLOOKUP(C237,ConfigSheet!$B$5:$H$5,_xlfn.XLOOKUP(E237,ConfigSheet!$A$6:$A$8,ConfigSheet!$B$6:$H$8)),_xlfn.XLOOKUP(D237,ConfigSheet!$B$5:$H$5,_xlfn.XLOOKUP(F237,ConfigSheet!$A$6:$A$8,ConfigSheet!$B$6:$H$8)))</f>
        <v>96.64</v>
      </c>
      <c r="R237">
        <f t="shared" si="28"/>
        <v>5.5136581491100571</v>
      </c>
      <c r="S237" s="9">
        <f t="shared" si="26"/>
        <v>30.400426185247742</v>
      </c>
      <c r="W237">
        <f t="shared" si="31"/>
        <v>-3.0604978909892395</v>
      </c>
      <c r="X237">
        <f t="shared" si="29"/>
        <v>9.3666473407495836</v>
      </c>
    </row>
    <row r="238" spans="1:24" x14ac:dyDescent="0.3">
      <c r="A238" s="1">
        <v>236</v>
      </c>
      <c r="B238">
        <v>115</v>
      </c>
      <c r="C238" t="s">
        <v>8</v>
      </c>
      <c r="D238" t="s">
        <v>8</v>
      </c>
      <c r="E238">
        <v>1</v>
      </c>
      <c r="F238">
        <v>1</v>
      </c>
      <c r="G238">
        <v>13558</v>
      </c>
      <c r="H238">
        <v>13596</v>
      </c>
      <c r="I238">
        <v>92.992180585861206</v>
      </c>
      <c r="J238" s="4">
        <f>ConfigSheet!$I$2</f>
        <v>3349.0920000000001</v>
      </c>
      <c r="K238">
        <f>_xlfn.XLOOKUP(D238,ConfigSheet!$A$1:$G$1,ConfigSheet!$A$2:$G$2)</f>
        <v>0</v>
      </c>
      <c r="L238">
        <f>_xlfn.XLOOKUP(B238,CoinPixels_Config1!A:A,CoinPixels_Config1!I:I)</f>
        <v>0.99720506031185641</v>
      </c>
      <c r="M238">
        <f t="shared" si="24"/>
        <v>13520.10620770815</v>
      </c>
      <c r="N238">
        <f t="shared" si="25"/>
        <v>13558</v>
      </c>
      <c r="O238">
        <f t="shared" si="30"/>
        <v>0</v>
      </c>
      <c r="P238">
        <f t="shared" si="27"/>
        <v>0</v>
      </c>
      <c r="Q238" s="9" cm="1">
        <f t="array" ref="Q238">IF(D238="",_xlfn.XLOOKUP(C238,ConfigSheet!$B$5:$H$5,_xlfn.XLOOKUP(E238,ConfigSheet!$A$6:$A$8,ConfigSheet!$B$6:$H$8)),_xlfn.XLOOKUP(D238,ConfigSheet!$B$5:$H$5,_xlfn.XLOOKUP(F238,ConfigSheet!$A$6:$A$8,ConfigSheet!$B$6:$H$8)))</f>
        <v>0</v>
      </c>
      <c r="R238">
        <f t="shared" si="28"/>
        <v>0</v>
      </c>
      <c r="S238" s="9">
        <f t="shared" si="26"/>
        <v>0</v>
      </c>
      <c r="W238">
        <f t="shared" si="31"/>
        <v>0</v>
      </c>
      <c r="X238">
        <f t="shared" si="29"/>
        <v>0</v>
      </c>
    </row>
    <row r="239" spans="1:24" x14ac:dyDescent="0.3">
      <c r="A239" s="1">
        <v>237</v>
      </c>
      <c r="B239">
        <v>115</v>
      </c>
      <c r="C239" t="s">
        <v>11</v>
      </c>
      <c r="D239" t="s">
        <v>11</v>
      </c>
      <c r="E239">
        <v>1</v>
      </c>
      <c r="F239">
        <v>1</v>
      </c>
      <c r="G239">
        <v>191177</v>
      </c>
      <c r="H239">
        <v>183187</v>
      </c>
      <c r="I239">
        <v>94.776326417922974</v>
      </c>
      <c r="J239" s="4">
        <f>ConfigSheet!$I$2</f>
        <v>3349.0920000000001</v>
      </c>
      <c r="K239">
        <f>_xlfn.XLOOKUP(D239,ConfigSheet!$A$1:$G$1,ConfigSheet!$A$2:$G$2)</f>
        <v>5.6936084651916001</v>
      </c>
      <c r="L239">
        <f>_xlfn.XLOOKUP(B239,CoinPixels_Config1!A:A,CoinPixels_Config1!I:I)</f>
        <v>0.99720506031185641</v>
      </c>
      <c r="M239">
        <f t="shared" si="24"/>
        <v>190642.67181523977</v>
      </c>
      <c r="N239">
        <f t="shared" si="25"/>
        <v>182675.00338334803</v>
      </c>
      <c r="O239">
        <f t="shared" si="30"/>
        <v>324.10119819759899</v>
      </c>
      <c r="P239">
        <f t="shared" si="27"/>
        <v>310.55580009218454</v>
      </c>
      <c r="Q239" s="9" cm="1">
        <f t="array" ref="Q239">IF(D239="",_xlfn.XLOOKUP(C239,ConfigSheet!$B$5:$H$5,_xlfn.XLOOKUP(E239,ConfigSheet!$A$6:$A$8,ConfigSheet!$B$6:$H$8)),_xlfn.XLOOKUP(D239,ConfigSheet!$B$5:$H$5,_xlfn.XLOOKUP(F239,ConfigSheet!$A$6:$A$8,ConfigSheet!$B$6:$H$8)))</f>
        <v>369.42666666666668</v>
      </c>
      <c r="R239">
        <f t="shared" si="28"/>
        <v>13.545398105414449</v>
      </c>
      <c r="S239" s="9">
        <f t="shared" si="26"/>
        <v>183.47780983416536</v>
      </c>
      <c r="W239">
        <f t="shared" si="31"/>
        <v>58.870866574482136</v>
      </c>
      <c r="X239">
        <f t="shared" si="29"/>
        <v>3465.7789312304781</v>
      </c>
    </row>
    <row r="240" spans="1:24" x14ac:dyDescent="0.3">
      <c r="A240" s="1">
        <v>238</v>
      </c>
      <c r="B240">
        <v>116</v>
      </c>
      <c r="C240" t="s">
        <v>8</v>
      </c>
      <c r="D240" t="s">
        <v>8</v>
      </c>
      <c r="E240">
        <v>1</v>
      </c>
      <c r="F240">
        <v>1</v>
      </c>
      <c r="G240">
        <v>11470</v>
      </c>
      <c r="H240">
        <v>11322</v>
      </c>
      <c r="I240">
        <v>93.201661109924316</v>
      </c>
      <c r="J240" s="4">
        <f>ConfigSheet!$I$2</f>
        <v>3349.0920000000001</v>
      </c>
      <c r="K240">
        <f>_xlfn.XLOOKUP(D240,ConfigSheet!$A$1:$G$1,ConfigSheet!$A$2:$G$2)</f>
        <v>0</v>
      </c>
      <c r="L240">
        <f>_xlfn.XLOOKUP(B240,CoinPixels_Config1!A:A,CoinPixels_Config1!I:I)</f>
        <v>1.0130718954248366</v>
      </c>
      <c r="M240">
        <f t="shared" si="24"/>
        <v>11619.934640522875</v>
      </c>
      <c r="N240">
        <f t="shared" si="25"/>
        <v>11470</v>
      </c>
      <c r="O240">
        <f t="shared" si="30"/>
        <v>0</v>
      </c>
      <c r="P240">
        <f t="shared" si="27"/>
        <v>0</v>
      </c>
      <c r="Q240" s="9" cm="1">
        <f t="array" ref="Q240">IF(D240="",_xlfn.XLOOKUP(C240,ConfigSheet!$B$5:$H$5,_xlfn.XLOOKUP(E240,ConfigSheet!$A$6:$A$8,ConfigSheet!$B$6:$H$8)),_xlfn.XLOOKUP(D240,ConfigSheet!$B$5:$H$5,_xlfn.XLOOKUP(F240,ConfigSheet!$A$6:$A$8,ConfigSheet!$B$6:$H$8)))</f>
        <v>0</v>
      </c>
      <c r="R240">
        <f t="shared" si="28"/>
        <v>0</v>
      </c>
      <c r="S240" s="9">
        <f t="shared" si="26"/>
        <v>0</v>
      </c>
      <c r="W240">
        <f t="shared" si="31"/>
        <v>0</v>
      </c>
      <c r="X240">
        <f t="shared" si="29"/>
        <v>0</v>
      </c>
    </row>
    <row r="241" spans="1:24" x14ac:dyDescent="0.3">
      <c r="A241" s="1">
        <v>239</v>
      </c>
      <c r="B241">
        <v>116</v>
      </c>
      <c r="C241" t="s">
        <v>11</v>
      </c>
      <c r="D241" t="s">
        <v>11</v>
      </c>
      <c r="E241">
        <v>1</v>
      </c>
      <c r="F241">
        <v>1</v>
      </c>
      <c r="G241">
        <v>161333</v>
      </c>
      <c r="H241">
        <v>156087</v>
      </c>
      <c r="I241">
        <v>94.900006055831909</v>
      </c>
      <c r="J241" s="4">
        <f>ConfigSheet!$I$2</f>
        <v>3349.0920000000001</v>
      </c>
      <c r="K241">
        <f>_xlfn.XLOOKUP(D241,ConfigSheet!$A$1:$G$1,ConfigSheet!$A$2:$G$2)</f>
        <v>5.6936084651916001</v>
      </c>
      <c r="L241">
        <f>_xlfn.XLOOKUP(B241,CoinPixels_Config1!A:A,CoinPixels_Config1!I:I)</f>
        <v>1.0130718954248366</v>
      </c>
      <c r="M241">
        <f t="shared" si="24"/>
        <v>163441.92810457517</v>
      </c>
      <c r="N241">
        <f t="shared" si="25"/>
        <v>158127.35294117648</v>
      </c>
      <c r="O241">
        <f t="shared" si="30"/>
        <v>277.85869884238656</v>
      </c>
      <c r="P241">
        <f t="shared" si="27"/>
        <v>268.82367975684815</v>
      </c>
      <c r="Q241" s="9" cm="1">
        <f t="array" ref="Q241">IF(D241="",_xlfn.XLOOKUP(C241,ConfigSheet!$B$5:$H$5,_xlfn.XLOOKUP(E241,ConfigSheet!$A$6:$A$8,ConfigSheet!$B$6:$H$8)),_xlfn.XLOOKUP(D241,ConfigSheet!$B$5:$H$5,_xlfn.XLOOKUP(F241,ConfigSheet!$A$6:$A$8,ConfigSheet!$B$6:$H$8)))</f>
        <v>369.42666666666668</v>
      </c>
      <c r="R241">
        <f t="shared" si="28"/>
        <v>9.0350190855384085</v>
      </c>
      <c r="S241" s="9">
        <f t="shared" si="26"/>
        <v>81.631569876043301</v>
      </c>
      <c r="W241">
        <f t="shared" si="31"/>
        <v>100.60298690981853</v>
      </c>
      <c r="X241">
        <f t="shared" si="29"/>
        <v>10120.960975177117</v>
      </c>
    </row>
    <row r="242" spans="1:24" x14ac:dyDescent="0.3">
      <c r="A242" s="1">
        <v>240</v>
      </c>
      <c r="B242">
        <v>117</v>
      </c>
      <c r="C242" t="s">
        <v>8</v>
      </c>
      <c r="D242" t="s">
        <v>8</v>
      </c>
      <c r="E242">
        <v>1</v>
      </c>
      <c r="F242">
        <v>1</v>
      </c>
      <c r="G242">
        <v>13494</v>
      </c>
      <c r="H242">
        <v>11461</v>
      </c>
      <c r="I242">
        <v>83.695250749588013</v>
      </c>
      <c r="J242" s="4">
        <f>ConfigSheet!$I$2</f>
        <v>3349.0920000000001</v>
      </c>
      <c r="K242">
        <f>_xlfn.XLOOKUP(D242,ConfigSheet!$A$1:$G$1,ConfigSheet!$A$2:$G$2)</f>
        <v>0</v>
      </c>
      <c r="L242">
        <f>_xlfn.XLOOKUP(B242,CoinPixels_Config1!A:A,CoinPixels_Config1!I:I)</f>
        <v>1.1773841724107843</v>
      </c>
      <c r="M242">
        <f t="shared" si="24"/>
        <v>15887.622022511123</v>
      </c>
      <c r="N242">
        <f t="shared" si="25"/>
        <v>13493.999999999998</v>
      </c>
      <c r="O242">
        <f t="shared" si="30"/>
        <v>0</v>
      </c>
      <c r="P242">
        <f t="shared" si="27"/>
        <v>0</v>
      </c>
      <c r="Q242" s="9" cm="1">
        <f t="array" ref="Q242">IF(D242="",_xlfn.XLOOKUP(C242,ConfigSheet!$B$5:$H$5,_xlfn.XLOOKUP(E242,ConfigSheet!$A$6:$A$8,ConfigSheet!$B$6:$H$8)),_xlfn.XLOOKUP(D242,ConfigSheet!$B$5:$H$5,_xlfn.XLOOKUP(F242,ConfigSheet!$A$6:$A$8,ConfigSheet!$B$6:$H$8)))</f>
        <v>0</v>
      </c>
      <c r="R242">
        <f t="shared" si="28"/>
        <v>0</v>
      </c>
      <c r="S242" s="9">
        <f t="shared" si="26"/>
        <v>0</v>
      </c>
      <c r="W242">
        <f t="shared" si="31"/>
        <v>0</v>
      </c>
      <c r="X242">
        <f t="shared" si="29"/>
        <v>0</v>
      </c>
    </row>
    <row r="243" spans="1:24" x14ac:dyDescent="0.3">
      <c r="A243" s="1">
        <v>241</v>
      </c>
      <c r="B243">
        <v>117</v>
      </c>
      <c r="C243" t="s">
        <v>11</v>
      </c>
      <c r="D243" t="s">
        <v>11</v>
      </c>
      <c r="E243">
        <v>2</v>
      </c>
      <c r="F243">
        <v>2</v>
      </c>
      <c r="G243">
        <v>331217</v>
      </c>
      <c r="H243">
        <v>312179</v>
      </c>
      <c r="I243">
        <v>92.578601837158203</v>
      </c>
      <c r="J243" s="4">
        <f>ConfigSheet!$I$2</f>
        <v>3349.0920000000001</v>
      </c>
      <c r="K243">
        <f>_xlfn.XLOOKUP(D243,ConfigSheet!$A$1:$G$1,ConfigSheet!$A$2:$G$2)</f>
        <v>5.6936084651916001</v>
      </c>
      <c r="L243">
        <f>_xlfn.XLOOKUP(B243,CoinPixels_Config1!A:A,CoinPixels_Config1!I:I)</f>
        <v>1.1773841724107843</v>
      </c>
      <c r="M243">
        <f t="shared" si="24"/>
        <v>389969.65343338274</v>
      </c>
      <c r="N243">
        <f t="shared" si="25"/>
        <v>367554.61355902621</v>
      </c>
      <c r="O243">
        <f t="shared" si="30"/>
        <v>662.96611737036255</v>
      </c>
      <c r="P243">
        <f t="shared" si="27"/>
        <v>624.85953183128413</v>
      </c>
      <c r="Q243" s="9" cm="1">
        <f t="array" ref="Q243">IF(D243="",_xlfn.XLOOKUP(C243,ConfigSheet!$B$5:$H$5,_xlfn.XLOOKUP(E243,ConfigSheet!$A$6:$A$8,ConfigSheet!$B$6:$H$8)),_xlfn.XLOOKUP(D243,ConfigSheet!$B$5:$H$5,_xlfn.XLOOKUP(F243,ConfigSheet!$A$6:$A$8,ConfigSheet!$B$6:$H$8)))</f>
        <v>738.85333333333335</v>
      </c>
      <c r="R243">
        <f t="shared" si="28"/>
        <v>38.106585539078424</v>
      </c>
      <c r="S243" s="9">
        <f t="shared" si="26"/>
        <v>1452.1118614471009</v>
      </c>
      <c r="W243">
        <f t="shared" si="31"/>
        <v>113.99380150204922</v>
      </c>
      <c r="X243">
        <f t="shared" si="29"/>
        <v>12994.5867808886</v>
      </c>
    </row>
    <row r="244" spans="1:24" x14ac:dyDescent="0.3">
      <c r="A244" s="1">
        <v>242</v>
      </c>
      <c r="B244">
        <v>118</v>
      </c>
      <c r="C244" t="s">
        <v>8</v>
      </c>
      <c r="D244" t="s">
        <v>8</v>
      </c>
      <c r="E244">
        <v>1</v>
      </c>
      <c r="F244">
        <v>1</v>
      </c>
      <c r="G244">
        <v>13447</v>
      </c>
      <c r="H244">
        <v>12722</v>
      </c>
      <c r="I244">
        <v>91.461807489395142</v>
      </c>
      <c r="J244" s="4">
        <f>ConfigSheet!$I$2</f>
        <v>3349.0920000000001</v>
      </c>
      <c r="K244">
        <f>_xlfn.XLOOKUP(D244,ConfigSheet!$A$1:$G$1,ConfigSheet!$A$2:$G$2)</f>
        <v>0</v>
      </c>
      <c r="L244">
        <f>_xlfn.XLOOKUP(B244,CoinPixels_Config1!A:A,CoinPixels_Config1!I:I)</f>
        <v>1.0569878949850653</v>
      </c>
      <c r="M244">
        <f t="shared" si="24"/>
        <v>14213.316223864173</v>
      </c>
      <c r="N244">
        <f t="shared" si="25"/>
        <v>13447</v>
      </c>
      <c r="O244">
        <f t="shared" si="30"/>
        <v>0</v>
      </c>
      <c r="P244">
        <f t="shared" si="27"/>
        <v>0</v>
      </c>
      <c r="Q244" s="9" cm="1">
        <f t="array" ref="Q244">IF(D244="",_xlfn.XLOOKUP(C244,ConfigSheet!$B$5:$H$5,_xlfn.XLOOKUP(E244,ConfigSheet!$A$6:$A$8,ConfigSheet!$B$6:$H$8)),_xlfn.XLOOKUP(D244,ConfigSheet!$B$5:$H$5,_xlfn.XLOOKUP(F244,ConfigSheet!$A$6:$A$8,ConfigSheet!$B$6:$H$8)))</f>
        <v>0</v>
      </c>
      <c r="R244">
        <f t="shared" si="28"/>
        <v>0</v>
      </c>
      <c r="S244" s="9">
        <f t="shared" si="26"/>
        <v>0</v>
      </c>
      <c r="W244">
        <f t="shared" si="31"/>
        <v>0</v>
      </c>
      <c r="X244">
        <f t="shared" si="29"/>
        <v>0</v>
      </c>
    </row>
    <row r="245" spans="1:24" x14ac:dyDescent="0.3">
      <c r="A245" s="1">
        <v>243</v>
      </c>
      <c r="B245">
        <v>118</v>
      </c>
      <c r="C245" t="s">
        <v>11</v>
      </c>
      <c r="D245" t="s">
        <v>11</v>
      </c>
      <c r="E245">
        <v>2</v>
      </c>
      <c r="F245">
        <v>2</v>
      </c>
      <c r="G245">
        <v>355676</v>
      </c>
      <c r="H245">
        <v>344676</v>
      </c>
      <c r="I245">
        <v>94.233861565589905</v>
      </c>
      <c r="J245" s="4">
        <f>ConfigSheet!$I$2</f>
        <v>3349.0920000000001</v>
      </c>
      <c r="K245">
        <f>_xlfn.XLOOKUP(D245,ConfigSheet!$A$1:$G$1,ConfigSheet!$A$2:$G$2)</f>
        <v>5.6936084651916001</v>
      </c>
      <c r="L245">
        <f>_xlfn.XLOOKUP(B245,CoinPixels_Config1!A:A,CoinPixels_Config1!I:I)</f>
        <v>1.0569878949850653</v>
      </c>
      <c r="M245">
        <f t="shared" si="24"/>
        <v>375945.22653670807</v>
      </c>
      <c r="N245">
        <f t="shared" si="25"/>
        <v>364318.35969187238</v>
      </c>
      <c r="O245">
        <f t="shared" si="30"/>
        <v>639.12395486829701</v>
      </c>
      <c r="P245">
        <f t="shared" si="27"/>
        <v>619.35775331533523</v>
      </c>
      <c r="Q245" s="9" cm="1">
        <f t="array" ref="Q245">IF(D245="",_xlfn.XLOOKUP(C245,ConfigSheet!$B$5:$H$5,_xlfn.XLOOKUP(E245,ConfigSheet!$A$6:$A$8,ConfigSheet!$B$6:$H$8)),_xlfn.XLOOKUP(D245,ConfigSheet!$B$5:$H$5,_xlfn.XLOOKUP(F245,ConfigSheet!$A$6:$A$8,ConfigSheet!$B$6:$H$8)))</f>
        <v>738.85333333333335</v>
      </c>
      <c r="R245">
        <f t="shared" si="28"/>
        <v>19.766201552961775</v>
      </c>
      <c r="S245" s="9">
        <f t="shared" si="26"/>
        <v>390.70272383230849</v>
      </c>
      <c r="W245">
        <f t="shared" si="31"/>
        <v>119.49558001799812</v>
      </c>
      <c r="X245">
        <f t="shared" si="29"/>
        <v>14279.193643837792</v>
      </c>
    </row>
    <row r="246" spans="1:24" x14ac:dyDescent="0.3">
      <c r="A246" s="1">
        <v>244</v>
      </c>
      <c r="B246">
        <v>119</v>
      </c>
      <c r="C246" t="s">
        <v>8</v>
      </c>
      <c r="D246" t="s">
        <v>8</v>
      </c>
      <c r="E246">
        <v>1</v>
      </c>
      <c r="F246">
        <v>1</v>
      </c>
      <c r="G246">
        <v>17246</v>
      </c>
      <c r="H246">
        <v>15985</v>
      </c>
      <c r="I246">
        <v>87.090420722961426</v>
      </c>
      <c r="J246" s="4">
        <f>ConfigSheet!$I$2</f>
        <v>3349.0920000000001</v>
      </c>
      <c r="K246">
        <f>_xlfn.XLOOKUP(D246,ConfigSheet!$A$1:$G$1,ConfigSheet!$A$2:$G$2)</f>
        <v>0</v>
      </c>
      <c r="L246">
        <f>_xlfn.XLOOKUP(B246,CoinPixels_Config1!A:A,CoinPixels_Config1!I:I)</f>
        <v>1.0788864560525493</v>
      </c>
      <c r="M246">
        <f t="shared" si="24"/>
        <v>18606.475821082266</v>
      </c>
      <c r="N246">
        <f t="shared" si="25"/>
        <v>17246</v>
      </c>
      <c r="O246">
        <f t="shared" si="30"/>
        <v>0</v>
      </c>
      <c r="P246">
        <f t="shared" si="27"/>
        <v>0</v>
      </c>
      <c r="Q246" s="9" cm="1">
        <f t="array" ref="Q246">IF(D246="",_xlfn.XLOOKUP(C246,ConfigSheet!$B$5:$H$5,_xlfn.XLOOKUP(E246,ConfigSheet!$A$6:$A$8,ConfigSheet!$B$6:$H$8)),_xlfn.XLOOKUP(D246,ConfigSheet!$B$5:$H$5,_xlfn.XLOOKUP(F246,ConfigSheet!$A$6:$A$8,ConfigSheet!$B$6:$H$8)))</f>
        <v>0</v>
      </c>
      <c r="R246">
        <f t="shared" si="28"/>
        <v>0</v>
      </c>
      <c r="S246" s="9">
        <f t="shared" si="26"/>
        <v>0</v>
      </c>
      <c r="W246">
        <f t="shared" si="31"/>
        <v>0</v>
      </c>
      <c r="X246">
        <f t="shared" si="29"/>
        <v>0</v>
      </c>
    </row>
    <row r="247" spans="1:24" x14ac:dyDescent="0.3">
      <c r="A247" s="1">
        <v>245</v>
      </c>
      <c r="B247">
        <v>119</v>
      </c>
      <c r="C247" t="s">
        <v>12</v>
      </c>
      <c r="D247" t="s">
        <v>12</v>
      </c>
      <c r="E247">
        <v>1</v>
      </c>
      <c r="F247">
        <v>1</v>
      </c>
      <c r="G247">
        <v>187896</v>
      </c>
      <c r="H247">
        <v>179829</v>
      </c>
      <c r="I247">
        <v>91.877210140228271</v>
      </c>
      <c r="J247" s="4">
        <f>ConfigSheet!$I$2</f>
        <v>3349.0920000000001</v>
      </c>
      <c r="K247">
        <f>_xlfn.XLOOKUP(D247,ConfigSheet!$A$1:$G$1,ConfigSheet!$A$2:$G$2)</f>
        <v>4.4826302470744004</v>
      </c>
      <c r="L247">
        <f>_xlfn.XLOOKUP(B247,CoinPixels_Config1!A:A,CoinPixels_Config1!I:I)</f>
        <v>1.0788864560525493</v>
      </c>
      <c r="M247">
        <f t="shared" si="24"/>
        <v>202718.44954644979</v>
      </c>
      <c r="N247">
        <f t="shared" si="25"/>
        <v>194015.07250547389</v>
      </c>
      <c r="O247">
        <f t="shared" si="30"/>
        <v>271.33081252379498</v>
      </c>
      <c r="P247">
        <f t="shared" si="27"/>
        <v>259.68167861658327</v>
      </c>
      <c r="Q247" s="9" cm="1">
        <f t="array" ref="Q247">IF(D247="",_xlfn.XLOOKUP(C247,ConfigSheet!$B$5:$H$5,_xlfn.XLOOKUP(E247,ConfigSheet!$A$6:$A$8,ConfigSheet!$B$6:$H$8)),_xlfn.XLOOKUP(D247,ConfigSheet!$B$5:$H$5,_xlfn.XLOOKUP(F247,ConfigSheet!$A$6:$A$8,ConfigSheet!$B$6:$H$8)))</f>
        <v>236.29999999999998</v>
      </c>
      <c r="R247">
        <f t="shared" si="28"/>
        <v>11.649133907211706</v>
      </c>
      <c r="S247" s="9">
        <f t="shared" si="26"/>
        <v>135.70232078814945</v>
      </c>
      <c r="W247">
        <f t="shared" si="31"/>
        <v>-23.381678616583287</v>
      </c>
      <c r="X247">
        <f t="shared" si="29"/>
        <v>546.70289492918812</v>
      </c>
    </row>
    <row r="248" spans="1:24" x14ac:dyDescent="0.3">
      <c r="A248" s="1">
        <v>246</v>
      </c>
      <c r="B248">
        <v>120</v>
      </c>
      <c r="C248" t="s">
        <v>8</v>
      </c>
      <c r="D248" t="s">
        <v>8</v>
      </c>
      <c r="E248">
        <v>1</v>
      </c>
      <c r="F248">
        <v>1</v>
      </c>
      <c r="G248">
        <v>16694</v>
      </c>
      <c r="H248">
        <v>15998</v>
      </c>
      <c r="I248">
        <v>94.213747978210449</v>
      </c>
      <c r="J248" s="4">
        <f>ConfigSheet!$I$2</f>
        <v>3349.0920000000001</v>
      </c>
      <c r="K248">
        <f>_xlfn.XLOOKUP(D248,ConfigSheet!$A$1:$G$1,ConfigSheet!$A$2:$G$2)</f>
        <v>0</v>
      </c>
      <c r="L248">
        <f>_xlfn.XLOOKUP(B248,CoinPixels_Config1!A:A,CoinPixels_Config1!I:I)</f>
        <v>1.0435054381797724</v>
      </c>
      <c r="M248">
        <f t="shared" si="24"/>
        <v>17420.279784973121</v>
      </c>
      <c r="N248">
        <f t="shared" si="25"/>
        <v>16694</v>
      </c>
      <c r="O248">
        <f t="shared" si="30"/>
        <v>0</v>
      </c>
      <c r="P248">
        <f t="shared" si="27"/>
        <v>0</v>
      </c>
      <c r="Q248" s="9" cm="1">
        <f t="array" ref="Q248">IF(D248="",_xlfn.XLOOKUP(C248,ConfigSheet!$B$5:$H$5,_xlfn.XLOOKUP(E248,ConfigSheet!$A$6:$A$8,ConfigSheet!$B$6:$H$8)),_xlfn.XLOOKUP(D248,ConfigSheet!$B$5:$H$5,_xlfn.XLOOKUP(F248,ConfigSheet!$A$6:$A$8,ConfigSheet!$B$6:$H$8)))</f>
        <v>0</v>
      </c>
      <c r="R248">
        <f t="shared" si="28"/>
        <v>0</v>
      </c>
      <c r="S248" s="9">
        <f t="shared" si="26"/>
        <v>0</v>
      </c>
      <c r="W248">
        <f t="shared" si="31"/>
        <v>0</v>
      </c>
      <c r="X248">
        <f t="shared" si="29"/>
        <v>0</v>
      </c>
    </row>
    <row r="249" spans="1:24" x14ac:dyDescent="0.3">
      <c r="A249" s="1">
        <v>247</v>
      </c>
      <c r="B249">
        <v>120</v>
      </c>
      <c r="C249" t="s">
        <v>12</v>
      </c>
      <c r="D249" t="s">
        <v>12</v>
      </c>
      <c r="E249">
        <v>2</v>
      </c>
      <c r="F249">
        <v>2</v>
      </c>
      <c r="G249">
        <v>386691</v>
      </c>
      <c r="H249">
        <v>357372</v>
      </c>
      <c r="I249">
        <v>90.895694494247437</v>
      </c>
      <c r="J249" s="4">
        <f>ConfigSheet!$I$2</f>
        <v>3349.0920000000001</v>
      </c>
      <c r="K249">
        <f>_xlfn.XLOOKUP(D249,ConfigSheet!$A$1:$G$1,ConfigSheet!$A$2:$G$2)</f>
        <v>4.4826302470744004</v>
      </c>
      <c r="L249">
        <f>_xlfn.XLOOKUP(B249,CoinPixels_Config1!A:A,CoinPixels_Config1!I:I)</f>
        <v>1.0435054381797724</v>
      </c>
      <c r="M249">
        <f t="shared" si="24"/>
        <v>403514.16139517433</v>
      </c>
      <c r="N249">
        <f t="shared" si="25"/>
        <v>372919.62545318162</v>
      </c>
      <c r="O249">
        <f t="shared" si="30"/>
        <v>540.08811492573795</v>
      </c>
      <c r="P249">
        <f t="shared" si="27"/>
        <v>499.13851061245504</v>
      </c>
      <c r="Q249" s="9" cm="1">
        <f t="array" ref="Q249">IF(D249="",_xlfn.XLOOKUP(C249,ConfigSheet!$B$5:$H$5,_xlfn.XLOOKUP(E249,ConfigSheet!$A$6:$A$8,ConfigSheet!$B$6:$H$8)),_xlfn.XLOOKUP(D249,ConfigSheet!$B$5:$H$5,_xlfn.XLOOKUP(F249,ConfigSheet!$A$6:$A$8,ConfigSheet!$B$6:$H$8)))</f>
        <v>472.59999999999997</v>
      </c>
      <c r="R249">
        <f t="shared" si="28"/>
        <v>40.949604313282919</v>
      </c>
      <c r="S249" s="9">
        <f t="shared" si="26"/>
        <v>1676.870093414439</v>
      </c>
      <c r="W249">
        <f t="shared" si="31"/>
        <v>-26.53851061245507</v>
      </c>
      <c r="X249">
        <f t="shared" si="29"/>
        <v>704.29254552739042</v>
      </c>
    </row>
    <row r="250" spans="1:24" x14ac:dyDescent="0.3">
      <c r="A250" s="1">
        <v>248</v>
      </c>
      <c r="B250">
        <v>121</v>
      </c>
      <c r="C250" t="s">
        <v>8</v>
      </c>
      <c r="D250" t="s">
        <v>8</v>
      </c>
      <c r="E250">
        <v>1</v>
      </c>
      <c r="F250">
        <v>1</v>
      </c>
      <c r="G250">
        <v>13824</v>
      </c>
      <c r="H250">
        <v>13452</v>
      </c>
      <c r="I250">
        <v>90.063410997390747</v>
      </c>
      <c r="J250" s="4">
        <f>ConfigSheet!$I$2</f>
        <v>3349.0920000000001</v>
      </c>
      <c r="K250">
        <f>_xlfn.XLOOKUP(D250,ConfigSheet!$A$1:$G$1,ConfigSheet!$A$2:$G$2)</f>
        <v>0</v>
      </c>
      <c r="L250">
        <f>_xlfn.XLOOKUP(B250,CoinPixels_Config1!A:A,CoinPixels_Config1!I:I)</f>
        <v>1.0276538804638715</v>
      </c>
      <c r="M250">
        <f t="shared" si="24"/>
        <v>14206.287243532559</v>
      </c>
      <c r="N250">
        <f t="shared" si="25"/>
        <v>13824</v>
      </c>
      <c r="O250">
        <f t="shared" si="30"/>
        <v>0</v>
      </c>
      <c r="P250">
        <f t="shared" si="27"/>
        <v>0</v>
      </c>
      <c r="Q250" s="9" cm="1">
        <f t="array" ref="Q250">IF(D250="",_xlfn.XLOOKUP(C250,ConfigSheet!$B$5:$H$5,_xlfn.XLOOKUP(E250,ConfigSheet!$A$6:$A$8,ConfigSheet!$B$6:$H$8)),_xlfn.XLOOKUP(D250,ConfigSheet!$B$5:$H$5,_xlfn.XLOOKUP(F250,ConfigSheet!$A$6:$A$8,ConfigSheet!$B$6:$H$8)))</f>
        <v>0</v>
      </c>
      <c r="R250">
        <f t="shared" si="28"/>
        <v>0</v>
      </c>
      <c r="S250" s="9">
        <f t="shared" si="26"/>
        <v>0</v>
      </c>
      <c r="W250">
        <f t="shared" si="31"/>
        <v>0</v>
      </c>
      <c r="X250">
        <f t="shared" si="29"/>
        <v>0</v>
      </c>
    </row>
    <row r="251" spans="1:24" x14ac:dyDescent="0.3">
      <c r="A251" s="1">
        <v>249</v>
      </c>
      <c r="B251">
        <v>121</v>
      </c>
      <c r="C251" t="s">
        <v>13</v>
      </c>
      <c r="D251" t="s">
        <v>13</v>
      </c>
      <c r="E251">
        <v>2</v>
      </c>
      <c r="F251">
        <v>2</v>
      </c>
      <c r="G251">
        <v>240077</v>
      </c>
      <c r="H251">
        <v>211965</v>
      </c>
      <c r="I251">
        <v>78.255671262741089</v>
      </c>
      <c r="J251" s="4">
        <f>ConfigSheet!$I$2</f>
        <v>3349.0920000000001</v>
      </c>
      <c r="K251">
        <f>_xlfn.XLOOKUP(D251,ConfigSheet!$A$1:$G$1,ConfigSheet!$A$2:$G$2)</f>
        <v>6.6983512218829002</v>
      </c>
      <c r="L251">
        <f>_xlfn.XLOOKUP(B251,CoinPixels_Config1!A:A,CoinPixels_Config1!I:I)</f>
        <v>1.0276538804638715</v>
      </c>
      <c r="M251">
        <f t="shared" si="24"/>
        <v>246716.06066012487</v>
      </c>
      <c r="N251">
        <f t="shared" si="25"/>
        <v>217826.65477252452</v>
      </c>
      <c r="O251">
        <f t="shared" si="30"/>
        <v>493.44443997981631</v>
      </c>
      <c r="P251">
        <f t="shared" si="27"/>
        <v>435.66418574174861</v>
      </c>
      <c r="Q251" s="9" cm="1">
        <f t="array" ref="Q251">IF(D251="",_xlfn.XLOOKUP(C251,ConfigSheet!$B$5:$H$5,_xlfn.XLOOKUP(E251,ConfigSheet!$A$6:$A$8,ConfigSheet!$B$6:$H$8)),_xlfn.XLOOKUP(D251,ConfigSheet!$B$5:$H$5,_xlfn.XLOOKUP(F251,ConfigSheet!$A$6:$A$8,ConfigSheet!$B$6:$H$8)))</f>
        <v>415.91</v>
      </c>
      <c r="R251">
        <f t="shared" si="28"/>
        <v>57.780254238067698</v>
      </c>
      <c r="S251" s="9">
        <f t="shared" si="26"/>
        <v>3338.5577798157401</v>
      </c>
      <c r="W251">
        <f t="shared" si="31"/>
        <v>-19.754185741748586</v>
      </c>
      <c r="X251">
        <f t="shared" si="29"/>
        <v>390.22785431950314</v>
      </c>
    </row>
    <row r="252" spans="1:24" x14ac:dyDescent="0.3">
      <c r="A252" s="1">
        <v>250</v>
      </c>
      <c r="B252">
        <v>122</v>
      </c>
      <c r="C252" t="s">
        <v>8</v>
      </c>
      <c r="D252" t="s">
        <v>8</v>
      </c>
      <c r="E252">
        <v>1</v>
      </c>
      <c r="F252">
        <v>1</v>
      </c>
      <c r="G252">
        <v>15015</v>
      </c>
      <c r="H252">
        <v>14850</v>
      </c>
      <c r="I252">
        <v>94.992166757583618</v>
      </c>
      <c r="J252" s="4">
        <f>ConfigSheet!$I$2</f>
        <v>3349.0920000000001</v>
      </c>
      <c r="K252">
        <f>_xlfn.XLOOKUP(D252,ConfigSheet!$A$1:$G$1,ConfigSheet!$A$2:$G$2)</f>
        <v>0</v>
      </c>
      <c r="L252">
        <f>_xlfn.XLOOKUP(B252,CoinPixels_Config1!A:A,CoinPixels_Config1!I:I)</f>
        <v>1.0111111111111111</v>
      </c>
      <c r="M252">
        <f t="shared" si="24"/>
        <v>15181.833333333332</v>
      </c>
      <c r="N252">
        <f t="shared" si="25"/>
        <v>15015</v>
      </c>
      <c r="O252">
        <f t="shared" si="30"/>
        <v>0</v>
      </c>
      <c r="P252">
        <f t="shared" si="27"/>
        <v>0</v>
      </c>
      <c r="Q252" s="9" cm="1">
        <f t="array" ref="Q252">IF(D252="",_xlfn.XLOOKUP(C252,ConfigSheet!$B$5:$H$5,_xlfn.XLOOKUP(E252,ConfigSheet!$A$6:$A$8,ConfigSheet!$B$6:$H$8)),_xlfn.XLOOKUP(D252,ConfigSheet!$B$5:$H$5,_xlfn.XLOOKUP(F252,ConfigSheet!$A$6:$A$8,ConfigSheet!$B$6:$H$8)))</f>
        <v>0</v>
      </c>
      <c r="R252">
        <f t="shared" si="28"/>
        <v>0</v>
      </c>
      <c r="S252" s="9">
        <f t="shared" si="26"/>
        <v>0</v>
      </c>
      <c r="W252">
        <f t="shared" si="31"/>
        <v>0</v>
      </c>
      <c r="X252">
        <f t="shared" si="29"/>
        <v>0</v>
      </c>
    </row>
    <row r="253" spans="1:24" x14ac:dyDescent="0.3">
      <c r="A253" s="1">
        <v>251</v>
      </c>
      <c r="B253">
        <v>122</v>
      </c>
      <c r="C253" t="s">
        <v>12</v>
      </c>
      <c r="D253" t="s">
        <v>12</v>
      </c>
      <c r="E253">
        <v>2</v>
      </c>
      <c r="F253">
        <v>3</v>
      </c>
      <c r="G253">
        <v>379385</v>
      </c>
      <c r="H253">
        <v>460424</v>
      </c>
      <c r="I253">
        <v>77.139216661453247</v>
      </c>
      <c r="J253" s="4">
        <f>ConfigSheet!$I$2</f>
        <v>3349.0920000000001</v>
      </c>
      <c r="K253">
        <f>_xlfn.XLOOKUP(D253,ConfigSheet!$A$1:$G$1,ConfigSheet!$A$2:$G$2)</f>
        <v>4.4826302470744004</v>
      </c>
      <c r="L253">
        <f>_xlfn.XLOOKUP(B253,CoinPixels_Config1!A:A,CoinPixels_Config1!I:I)</f>
        <v>1.0111111111111111</v>
      </c>
      <c r="M253">
        <f t="shared" si="24"/>
        <v>383600.38888888888</v>
      </c>
      <c r="N253">
        <f t="shared" si="25"/>
        <v>465539.82222222222</v>
      </c>
      <c r="O253">
        <f t="shared" si="30"/>
        <v>513.43429981106408</v>
      </c>
      <c r="P253">
        <f t="shared" si="27"/>
        <v>623.1070655302907</v>
      </c>
      <c r="Q253" s="9" cm="1">
        <f t="array" ref="Q253">IF(D253="",_xlfn.XLOOKUP(C253,ConfigSheet!$B$5:$H$5,_xlfn.XLOOKUP(E253,ConfigSheet!$A$6:$A$8,ConfigSheet!$B$6:$H$8)),_xlfn.XLOOKUP(D253,ConfigSheet!$B$5:$H$5,_xlfn.XLOOKUP(F253,ConfigSheet!$A$6:$A$8,ConfigSheet!$B$6:$H$8)))</f>
        <v>708.9</v>
      </c>
      <c r="R253">
        <f t="shared" si="28"/>
        <v>-109.67276571922662</v>
      </c>
      <c r="S253" s="9">
        <f t="shared" si="26"/>
        <v>12028.11554050437</v>
      </c>
      <c r="W253">
        <f t="shared" si="31"/>
        <v>85.79293446970928</v>
      </c>
      <c r="X253">
        <f t="shared" si="29"/>
        <v>7360.4276049238306</v>
      </c>
    </row>
    <row r="254" spans="1:24" x14ac:dyDescent="0.3">
      <c r="A254" s="1">
        <v>252</v>
      </c>
      <c r="B254">
        <v>122</v>
      </c>
      <c r="C254" t="s">
        <v>13</v>
      </c>
      <c r="D254" t="s">
        <v>13</v>
      </c>
      <c r="E254">
        <v>2</v>
      </c>
      <c r="F254">
        <v>1</v>
      </c>
      <c r="G254">
        <v>257677</v>
      </c>
      <c r="H254">
        <v>194527</v>
      </c>
      <c r="I254">
        <v>44.629278779029853</v>
      </c>
      <c r="J254" s="4">
        <f>ConfigSheet!$I$2</f>
        <v>3349.0920000000001</v>
      </c>
      <c r="K254">
        <f>_xlfn.XLOOKUP(D254,ConfigSheet!$A$1:$G$1,ConfigSheet!$A$2:$G$2)</f>
        <v>6.6983512218829002</v>
      </c>
      <c r="L254">
        <f>_xlfn.XLOOKUP(B254,CoinPixels_Config1!A:A,CoinPixels_Config1!I:I)</f>
        <v>1.0111111111111111</v>
      </c>
      <c r="M254">
        <f t="shared" si="24"/>
        <v>260540.07777777777</v>
      </c>
      <c r="N254">
        <f t="shared" si="25"/>
        <v>196688.41111111111</v>
      </c>
      <c r="O254">
        <f t="shared" si="30"/>
        <v>521.09316445539366</v>
      </c>
      <c r="P254">
        <f t="shared" si="27"/>
        <v>393.38664297556392</v>
      </c>
      <c r="Q254" s="9" cm="1">
        <f t="array" ref="Q254">IF(D254="",_xlfn.XLOOKUP(C254,ConfigSheet!$B$5:$H$5,_xlfn.XLOOKUP(E254,ConfigSheet!$A$6:$A$8,ConfigSheet!$B$6:$H$8)),_xlfn.XLOOKUP(D254,ConfigSheet!$B$5:$H$5,_xlfn.XLOOKUP(F254,ConfigSheet!$A$6:$A$8,ConfigSheet!$B$6:$H$8)))</f>
        <v>207.95500000000001</v>
      </c>
      <c r="R254">
        <f t="shared" si="28"/>
        <v>127.70652147982975</v>
      </c>
      <c r="S254" s="9">
        <f t="shared" si="26"/>
        <v>16308.955628478216</v>
      </c>
      <c r="W254">
        <f t="shared" si="31"/>
        <v>-185.4316429755639</v>
      </c>
      <c r="X254">
        <f t="shared" si="29"/>
        <v>34384.894216616995</v>
      </c>
    </row>
    <row r="255" spans="1:24" x14ac:dyDescent="0.3">
      <c r="A255" s="1">
        <v>253</v>
      </c>
      <c r="B255">
        <v>123</v>
      </c>
      <c r="C255" t="s">
        <v>8</v>
      </c>
      <c r="D255" t="s">
        <v>8</v>
      </c>
      <c r="E255">
        <v>1</v>
      </c>
      <c r="F255">
        <v>1</v>
      </c>
      <c r="G255">
        <v>18677</v>
      </c>
      <c r="H255">
        <v>17579</v>
      </c>
      <c r="I255">
        <v>93.396276235580444</v>
      </c>
      <c r="J255" s="4">
        <f>ConfigSheet!$I$2</f>
        <v>3349.0920000000001</v>
      </c>
      <c r="K255">
        <f>_xlfn.XLOOKUP(D255,ConfigSheet!$A$1:$G$1,ConfigSheet!$A$2:$G$2)</f>
        <v>0</v>
      </c>
      <c r="L255">
        <f>_xlfn.XLOOKUP(B255,CoinPixels_Config1!A:A,CoinPixels_Config1!I:I)</f>
        <v>1.0624608908356561</v>
      </c>
      <c r="M255">
        <f t="shared" si="24"/>
        <v>19843.582058137548</v>
      </c>
      <c r="N255">
        <f t="shared" si="25"/>
        <v>18677</v>
      </c>
      <c r="O255">
        <f t="shared" si="30"/>
        <v>0</v>
      </c>
      <c r="P255">
        <f t="shared" si="27"/>
        <v>0</v>
      </c>
      <c r="Q255" s="9" cm="1">
        <f t="array" ref="Q255">IF(D255="",_xlfn.XLOOKUP(C255,ConfigSheet!$B$5:$H$5,_xlfn.XLOOKUP(E255,ConfigSheet!$A$6:$A$8,ConfigSheet!$B$6:$H$8)),_xlfn.XLOOKUP(D255,ConfigSheet!$B$5:$H$5,_xlfn.XLOOKUP(F255,ConfigSheet!$A$6:$A$8,ConfigSheet!$B$6:$H$8)))</f>
        <v>0</v>
      </c>
      <c r="R255">
        <f t="shared" si="28"/>
        <v>0</v>
      </c>
      <c r="S255" s="9">
        <f t="shared" si="26"/>
        <v>0</v>
      </c>
      <c r="W255">
        <f t="shared" si="31"/>
        <v>0</v>
      </c>
      <c r="X255">
        <f t="shared" si="29"/>
        <v>0</v>
      </c>
    </row>
    <row r="256" spans="1:24" x14ac:dyDescent="0.3">
      <c r="A256" s="1">
        <v>254</v>
      </c>
      <c r="B256">
        <v>123</v>
      </c>
      <c r="C256" t="s">
        <v>10</v>
      </c>
      <c r="D256" t="s">
        <v>10</v>
      </c>
      <c r="E256">
        <v>3</v>
      </c>
      <c r="F256">
        <v>2</v>
      </c>
      <c r="G256">
        <v>276030</v>
      </c>
      <c r="H256">
        <v>232872</v>
      </c>
      <c r="I256">
        <v>89.35106098651886</v>
      </c>
      <c r="J256" s="4">
        <f>ConfigSheet!$I$2</f>
        <v>3349.0920000000001</v>
      </c>
      <c r="K256">
        <f>_xlfn.XLOOKUP(D256,ConfigSheet!$A$1:$G$1,ConfigSheet!$A$2:$G$2)</f>
        <v>3.5680999999999998</v>
      </c>
      <c r="L256">
        <f>_xlfn.XLOOKUP(B256,CoinPixels_Config1!A:A,CoinPixels_Config1!I:I)</f>
        <v>1.0624608908356561</v>
      </c>
      <c r="M256">
        <f t="shared" si="24"/>
        <v>293271.07969736616</v>
      </c>
      <c r="N256">
        <f t="shared" si="25"/>
        <v>247417.39257068091</v>
      </c>
      <c r="O256">
        <f t="shared" si="30"/>
        <v>312.44902781654616</v>
      </c>
      <c r="P256">
        <f t="shared" si="27"/>
        <v>263.59681920695112</v>
      </c>
      <c r="Q256" s="9" cm="1">
        <f t="array" ref="Q256">IF(D256="",_xlfn.XLOOKUP(C256,ConfigSheet!$B$5:$H$5,_xlfn.XLOOKUP(E256,ConfigSheet!$A$6:$A$8,ConfigSheet!$B$6:$H$8)),_xlfn.XLOOKUP(D256,ConfigSheet!$B$5:$H$5,_xlfn.XLOOKUP(F256,ConfigSheet!$A$6:$A$8,ConfigSheet!$B$6:$H$8)))</f>
        <v>193.28</v>
      </c>
      <c r="R256">
        <f t="shared" si="28"/>
        <v>48.852208609595039</v>
      </c>
      <c r="S256" s="9">
        <f t="shared" si="26"/>
        <v>2386.5382860353916</v>
      </c>
      <c r="W256">
        <f t="shared" si="31"/>
        <v>-70.316819206951124</v>
      </c>
      <c r="X256">
        <f t="shared" si="29"/>
        <v>4944.4550633830504</v>
      </c>
    </row>
    <row r="257" spans="1:24" x14ac:dyDescent="0.3">
      <c r="A257" s="1">
        <v>255</v>
      </c>
      <c r="B257">
        <v>124</v>
      </c>
      <c r="C257" t="s">
        <v>8</v>
      </c>
      <c r="D257" t="s">
        <v>8</v>
      </c>
      <c r="E257">
        <v>1</v>
      </c>
      <c r="F257">
        <v>1</v>
      </c>
      <c r="G257">
        <v>14633</v>
      </c>
      <c r="H257">
        <v>14273</v>
      </c>
      <c r="I257">
        <v>90.008544921875</v>
      </c>
      <c r="J257" s="4">
        <f>ConfigSheet!$I$2</f>
        <v>3349.0920000000001</v>
      </c>
      <c r="K257">
        <f>_xlfn.XLOOKUP(D257,ConfigSheet!$A$1:$G$1,ConfigSheet!$A$2:$G$2)</f>
        <v>0</v>
      </c>
      <c r="L257">
        <f>_xlfn.XLOOKUP(B257,CoinPixels_Config1!A:A,CoinPixels_Config1!I:I)</f>
        <v>1.0252224479787011</v>
      </c>
      <c r="M257">
        <f t="shared" si="24"/>
        <v>15002.080081272334</v>
      </c>
      <c r="N257">
        <f t="shared" si="25"/>
        <v>14633</v>
      </c>
      <c r="O257">
        <f t="shared" si="30"/>
        <v>0</v>
      </c>
      <c r="P257">
        <f t="shared" si="27"/>
        <v>0</v>
      </c>
      <c r="Q257" s="9" cm="1">
        <f t="array" ref="Q257">IF(D257="",_xlfn.XLOOKUP(C257,ConfigSheet!$B$5:$H$5,_xlfn.XLOOKUP(E257,ConfigSheet!$A$6:$A$8,ConfigSheet!$B$6:$H$8)),_xlfn.XLOOKUP(D257,ConfigSheet!$B$5:$H$5,_xlfn.XLOOKUP(F257,ConfigSheet!$A$6:$A$8,ConfigSheet!$B$6:$H$8)))</f>
        <v>0</v>
      </c>
      <c r="R257">
        <f t="shared" si="28"/>
        <v>0</v>
      </c>
      <c r="S257" s="9">
        <f t="shared" si="26"/>
        <v>0</v>
      </c>
      <c r="W257">
        <f t="shared" si="31"/>
        <v>0</v>
      </c>
      <c r="X257">
        <f t="shared" si="29"/>
        <v>0</v>
      </c>
    </row>
    <row r="258" spans="1:24" x14ac:dyDescent="0.3">
      <c r="A258" s="1">
        <v>256</v>
      </c>
      <c r="B258">
        <v>125</v>
      </c>
      <c r="C258" t="s">
        <v>8</v>
      </c>
      <c r="D258" t="s">
        <v>8</v>
      </c>
      <c r="E258">
        <v>1</v>
      </c>
      <c r="F258">
        <v>1</v>
      </c>
      <c r="G258">
        <v>14783</v>
      </c>
      <c r="H258">
        <v>12071</v>
      </c>
      <c r="I258">
        <v>81.654602289199829</v>
      </c>
      <c r="J258" s="4">
        <f>ConfigSheet!$I$2</f>
        <v>3349.0920000000001</v>
      </c>
      <c r="K258">
        <f>_xlfn.XLOOKUP(D258,ConfigSheet!$A$1:$G$1,ConfigSheet!$A$2:$G$2)</f>
        <v>0</v>
      </c>
      <c r="L258">
        <f>_xlfn.XLOOKUP(B258,CoinPixels_Config1!A:A,CoinPixels_Config1!I:I)</f>
        <v>1.2246706983679894</v>
      </c>
      <c r="M258">
        <f t="shared" ref="M258:M321" si="32">G258*L258</f>
        <v>18104.306933973985</v>
      </c>
      <c r="N258">
        <f t="shared" ref="N258:N321" si="33">L258*H258</f>
        <v>14783</v>
      </c>
      <c r="O258">
        <f t="shared" si="30"/>
        <v>0</v>
      </c>
      <c r="P258">
        <f t="shared" si="27"/>
        <v>0</v>
      </c>
      <c r="Q258" s="9" cm="1">
        <f t="array" ref="Q258">IF(D258="",_xlfn.XLOOKUP(C258,ConfigSheet!$B$5:$H$5,_xlfn.XLOOKUP(E258,ConfigSheet!$A$6:$A$8,ConfigSheet!$B$6:$H$8)),_xlfn.XLOOKUP(D258,ConfigSheet!$B$5:$H$5,_xlfn.XLOOKUP(F258,ConfigSheet!$A$6:$A$8,ConfigSheet!$B$6:$H$8)))</f>
        <v>0</v>
      </c>
      <c r="R258">
        <f t="shared" si="28"/>
        <v>0</v>
      </c>
      <c r="S258" s="9">
        <f t="shared" ref="S258:S321" si="34">R258*R258</f>
        <v>0</v>
      </c>
      <c r="W258">
        <f t="shared" si="31"/>
        <v>0</v>
      </c>
      <c r="X258">
        <f t="shared" si="29"/>
        <v>0</v>
      </c>
    </row>
    <row r="259" spans="1:24" x14ac:dyDescent="0.3">
      <c r="A259" s="1">
        <v>257</v>
      </c>
      <c r="B259">
        <v>125</v>
      </c>
      <c r="C259" t="s">
        <v>12</v>
      </c>
      <c r="D259" t="s">
        <v>12</v>
      </c>
      <c r="E259">
        <v>1</v>
      </c>
      <c r="F259">
        <v>1</v>
      </c>
      <c r="G259">
        <v>168196</v>
      </c>
      <c r="H259">
        <v>148677</v>
      </c>
      <c r="I259">
        <v>87.779933214187622</v>
      </c>
      <c r="J259" s="4">
        <f>ConfigSheet!$I$2</f>
        <v>3349.0920000000001</v>
      </c>
      <c r="K259">
        <f>_xlfn.XLOOKUP(D259,ConfigSheet!$A$1:$G$1,ConfigSheet!$A$2:$G$2)</f>
        <v>4.4826302470744004</v>
      </c>
      <c r="L259">
        <f>_xlfn.XLOOKUP(B259,CoinPixels_Config1!A:A,CoinPixels_Config1!I:I)</f>
        <v>1.2246706983679894</v>
      </c>
      <c r="M259">
        <f t="shared" si="32"/>
        <v>205984.71278270235</v>
      </c>
      <c r="N259">
        <f t="shared" si="33"/>
        <v>182080.36542125756</v>
      </c>
      <c r="O259">
        <f t="shared" si="30"/>
        <v>275.70257967075088</v>
      </c>
      <c r="P259">
        <f t="shared" ref="P259:P322" si="35">(N259/J259)*K259</f>
        <v>243.70753429158972</v>
      </c>
      <c r="Q259" s="9" cm="1">
        <f t="array" ref="Q259">IF(D259="",_xlfn.XLOOKUP(C259,ConfigSheet!$B$5:$H$5,_xlfn.XLOOKUP(E259,ConfigSheet!$A$6:$A$8,ConfigSheet!$B$6:$H$8)),_xlfn.XLOOKUP(D259,ConfigSheet!$B$5:$H$5,_xlfn.XLOOKUP(F259,ConfigSheet!$A$6:$A$8,ConfigSheet!$B$6:$H$8)))</f>
        <v>236.29999999999998</v>
      </c>
      <c r="R259">
        <f t="shared" ref="R259:R322" si="36">O259-P259</f>
        <v>31.995045379161155</v>
      </c>
      <c r="S259" s="9">
        <f t="shared" si="34"/>
        <v>1023.6829288145816</v>
      </c>
      <c r="W259">
        <f t="shared" si="31"/>
        <v>-7.4075342915897409</v>
      </c>
      <c r="X259">
        <f t="shared" ref="X259:X322" si="37">W259*W259</f>
        <v>54.871564281077923</v>
      </c>
    </row>
    <row r="260" spans="1:24" x14ac:dyDescent="0.3">
      <c r="A260" s="1">
        <v>258</v>
      </c>
      <c r="B260">
        <v>125</v>
      </c>
      <c r="C260" t="s">
        <v>11</v>
      </c>
      <c r="D260" t="s">
        <v>11</v>
      </c>
      <c r="E260">
        <v>1</v>
      </c>
      <c r="F260">
        <v>1</v>
      </c>
      <c r="G260">
        <v>187114</v>
      </c>
      <c r="H260">
        <v>178256</v>
      </c>
      <c r="I260">
        <v>94.085586071014404</v>
      </c>
      <c r="J260" s="4">
        <f>ConfigSheet!$I$2</f>
        <v>3349.0920000000001</v>
      </c>
      <c r="K260">
        <f>_xlfn.XLOOKUP(D260,ConfigSheet!$A$1:$G$1,ConfigSheet!$A$2:$G$2)</f>
        <v>5.6936084651916001</v>
      </c>
      <c r="L260">
        <f>_xlfn.XLOOKUP(B260,CoinPixels_Config1!A:A,CoinPixels_Config1!I:I)</f>
        <v>1.2246706983679894</v>
      </c>
      <c r="M260">
        <f t="shared" si="32"/>
        <v>229153.03305442797</v>
      </c>
      <c r="N260">
        <f t="shared" si="33"/>
        <v>218304.90000828431</v>
      </c>
      <c r="O260">
        <f t="shared" ref="O260:O323" si="38">(M260/J260)*K260</f>
        <v>389.57056086336883</v>
      </c>
      <c r="P260">
        <f t="shared" si="35"/>
        <v>371.12824212651464</v>
      </c>
      <c r="Q260" s="9" cm="1">
        <f t="array" ref="Q260">IF(D260="",_xlfn.XLOOKUP(C260,ConfigSheet!$B$5:$H$5,_xlfn.XLOOKUP(E260,ConfigSheet!$A$6:$A$8,ConfigSheet!$B$6:$H$8)),_xlfn.XLOOKUP(D260,ConfigSheet!$B$5:$H$5,_xlfn.XLOOKUP(F260,ConfigSheet!$A$6:$A$8,ConfigSheet!$B$6:$H$8)))</f>
        <v>369.42666666666668</v>
      </c>
      <c r="R260">
        <f t="shared" si="36"/>
        <v>18.44231873685419</v>
      </c>
      <c r="S260" s="9">
        <f t="shared" si="34"/>
        <v>340.11912039172313</v>
      </c>
      <c r="W260">
        <f t="shared" si="31"/>
        <v>-1.7015754598479589</v>
      </c>
      <c r="X260">
        <f t="shared" si="37"/>
        <v>2.8953590455567926</v>
      </c>
    </row>
    <row r="261" spans="1:24" x14ac:dyDescent="0.3">
      <c r="A261" s="1">
        <v>259</v>
      </c>
      <c r="B261">
        <v>126</v>
      </c>
      <c r="C261" t="s">
        <v>8</v>
      </c>
      <c r="D261" t="s">
        <v>8</v>
      </c>
      <c r="E261">
        <v>1</v>
      </c>
      <c r="F261">
        <v>1</v>
      </c>
      <c r="G261">
        <v>17432</v>
      </c>
      <c r="H261">
        <v>15272</v>
      </c>
      <c r="I261">
        <v>87.52293586730957</v>
      </c>
      <c r="J261" s="4">
        <f>ConfigSheet!$I$2</f>
        <v>3349.0920000000001</v>
      </c>
      <c r="K261">
        <f>_xlfn.XLOOKUP(D261,ConfigSheet!$A$1:$G$1,ConfigSheet!$A$2:$G$2)</f>
        <v>0</v>
      </c>
      <c r="L261">
        <f>_xlfn.XLOOKUP(B261,CoinPixels_Config1!A:A,CoinPixels_Config1!I:I)</f>
        <v>1.1414353064431639</v>
      </c>
      <c r="M261">
        <f t="shared" si="32"/>
        <v>19897.500261917234</v>
      </c>
      <c r="N261">
        <f t="shared" si="33"/>
        <v>17432</v>
      </c>
      <c r="O261">
        <f t="shared" si="38"/>
        <v>0</v>
      </c>
      <c r="P261">
        <f t="shared" si="35"/>
        <v>0</v>
      </c>
      <c r="Q261" s="9" cm="1">
        <f t="array" ref="Q261">IF(D261="",_xlfn.XLOOKUP(C261,ConfigSheet!$B$5:$H$5,_xlfn.XLOOKUP(E261,ConfigSheet!$A$6:$A$8,ConfigSheet!$B$6:$H$8)),_xlfn.XLOOKUP(D261,ConfigSheet!$B$5:$H$5,_xlfn.XLOOKUP(F261,ConfigSheet!$A$6:$A$8,ConfigSheet!$B$6:$H$8)))</f>
        <v>0</v>
      </c>
      <c r="R261">
        <f t="shared" si="36"/>
        <v>0</v>
      </c>
      <c r="S261" s="9">
        <f t="shared" si="34"/>
        <v>0</v>
      </c>
      <c r="W261">
        <f t="shared" ref="W261:W324" si="39">Q261-P261</f>
        <v>0</v>
      </c>
      <c r="X261">
        <f t="shared" si="37"/>
        <v>0</v>
      </c>
    </row>
    <row r="262" spans="1:24" x14ac:dyDescent="0.3">
      <c r="A262" s="1">
        <v>260</v>
      </c>
      <c r="B262">
        <v>126</v>
      </c>
      <c r="C262" t="s">
        <v>9</v>
      </c>
      <c r="D262" t="s">
        <v>9</v>
      </c>
      <c r="E262">
        <v>1</v>
      </c>
      <c r="F262">
        <v>1</v>
      </c>
      <c r="G262">
        <v>530674</v>
      </c>
      <c r="H262">
        <v>503475</v>
      </c>
      <c r="I262">
        <v>94.791674613952637</v>
      </c>
      <c r="J262" s="4">
        <f>ConfigSheet!$I$2</f>
        <v>3349.0920000000001</v>
      </c>
      <c r="K262">
        <f>_xlfn.XLOOKUP(D262,ConfigSheet!$A$1:$G$1,ConfigSheet!$A$2:$G$2)</f>
        <v>2.6304883652667002</v>
      </c>
      <c r="L262">
        <f>_xlfn.XLOOKUP(B262,CoinPixels_Config1!A:A,CoinPixels_Config1!I:I)</f>
        <v>1.1414353064431639</v>
      </c>
      <c r="M262">
        <f t="shared" si="32"/>
        <v>605730.03981141956</v>
      </c>
      <c r="N262">
        <f t="shared" si="33"/>
        <v>574684.14091147191</v>
      </c>
      <c r="O262">
        <f t="shared" si="38"/>
        <v>475.76054113069279</v>
      </c>
      <c r="P262">
        <f t="shared" si="35"/>
        <v>451.3760584573119</v>
      </c>
      <c r="Q262" s="9" cm="1">
        <f t="array" ref="Q262">IF(D262="",_xlfn.XLOOKUP(C262,ConfigSheet!$B$5:$H$5,_xlfn.XLOOKUP(E262,ConfigSheet!$A$6:$A$8,ConfigSheet!$B$6:$H$8)),_xlfn.XLOOKUP(D262,ConfigSheet!$B$5:$H$5,_xlfn.XLOOKUP(F262,ConfigSheet!$A$6:$A$8,ConfigSheet!$B$6:$H$8)))</f>
        <v>468.8</v>
      </c>
      <c r="R262">
        <f t="shared" si="36"/>
        <v>24.384482673380887</v>
      </c>
      <c r="S262" s="9">
        <f t="shared" si="34"/>
        <v>594.60299524841275</v>
      </c>
      <c r="W262">
        <f t="shared" si="39"/>
        <v>17.423941542688112</v>
      </c>
      <c r="X262">
        <f t="shared" si="37"/>
        <v>303.59373888301258</v>
      </c>
    </row>
    <row r="263" spans="1:24" x14ac:dyDescent="0.3">
      <c r="A263" s="1">
        <v>261</v>
      </c>
      <c r="B263">
        <v>127</v>
      </c>
      <c r="C263" t="s">
        <v>8</v>
      </c>
      <c r="D263" t="s">
        <v>8</v>
      </c>
      <c r="E263">
        <v>1</v>
      </c>
      <c r="F263">
        <v>1</v>
      </c>
      <c r="G263">
        <v>17432</v>
      </c>
      <c r="H263">
        <v>15322</v>
      </c>
      <c r="I263">
        <v>87.465661764144897</v>
      </c>
      <c r="J263" s="4">
        <f>ConfigSheet!$I$2</f>
        <v>3349.0920000000001</v>
      </c>
      <c r="K263">
        <f>_xlfn.XLOOKUP(D263,ConfigSheet!$A$1:$G$1,ConfigSheet!$A$2:$G$2)</f>
        <v>0</v>
      </c>
      <c r="L263">
        <f>_xlfn.XLOOKUP(B263,CoinPixels_Config1!A:A,CoinPixels_Config1!I:I)</f>
        <v>1.1377104816603576</v>
      </c>
      <c r="M263">
        <f t="shared" si="32"/>
        <v>19832.569116303355</v>
      </c>
      <c r="N263">
        <f t="shared" si="33"/>
        <v>17432</v>
      </c>
      <c r="O263">
        <f t="shared" si="38"/>
        <v>0</v>
      </c>
      <c r="P263">
        <f t="shared" si="35"/>
        <v>0</v>
      </c>
      <c r="Q263" s="9" cm="1">
        <f t="array" ref="Q263">IF(D263="",_xlfn.XLOOKUP(C263,ConfigSheet!$B$5:$H$5,_xlfn.XLOOKUP(E263,ConfigSheet!$A$6:$A$8,ConfigSheet!$B$6:$H$8)),_xlfn.XLOOKUP(D263,ConfigSheet!$B$5:$H$5,_xlfn.XLOOKUP(F263,ConfigSheet!$A$6:$A$8,ConfigSheet!$B$6:$H$8)))</f>
        <v>0</v>
      </c>
      <c r="R263">
        <f t="shared" si="36"/>
        <v>0</v>
      </c>
      <c r="S263" s="9">
        <f t="shared" si="34"/>
        <v>0</v>
      </c>
      <c r="W263">
        <f t="shared" si="39"/>
        <v>0</v>
      </c>
      <c r="X263">
        <f t="shared" si="37"/>
        <v>0</v>
      </c>
    </row>
    <row r="264" spans="1:24" x14ac:dyDescent="0.3">
      <c r="A264" s="1">
        <v>262</v>
      </c>
      <c r="B264">
        <v>127</v>
      </c>
      <c r="C264" t="s">
        <v>9</v>
      </c>
      <c r="D264" t="s">
        <v>9</v>
      </c>
      <c r="E264">
        <v>1</v>
      </c>
      <c r="F264">
        <v>1</v>
      </c>
      <c r="G264">
        <v>520088</v>
      </c>
      <c r="H264">
        <v>498815</v>
      </c>
      <c r="I264">
        <v>95.575052499771118</v>
      </c>
      <c r="J264" s="4">
        <f>ConfigSheet!$I$2</f>
        <v>3349.0920000000001</v>
      </c>
      <c r="K264">
        <f>_xlfn.XLOOKUP(D264,ConfigSheet!$A$1:$G$1,ConfigSheet!$A$2:$G$2)</f>
        <v>2.6304883652667002</v>
      </c>
      <c r="L264">
        <f>_xlfn.XLOOKUP(B264,CoinPixels_Config1!A:A,CoinPixels_Config1!I:I)</f>
        <v>1.1377104816603576</v>
      </c>
      <c r="M264">
        <f t="shared" si="32"/>
        <v>591709.56898577209</v>
      </c>
      <c r="N264">
        <f t="shared" si="33"/>
        <v>567507.0539094113</v>
      </c>
      <c r="O264">
        <f t="shared" si="38"/>
        <v>464.74839653077532</v>
      </c>
      <c r="P264">
        <f t="shared" si="35"/>
        <v>445.73893536382053</v>
      </c>
      <c r="Q264" s="9" cm="1">
        <f t="array" ref="Q264">IF(D264="",_xlfn.XLOOKUP(C264,ConfigSheet!$B$5:$H$5,_xlfn.XLOOKUP(E264,ConfigSheet!$A$6:$A$8,ConfigSheet!$B$6:$H$8)),_xlfn.XLOOKUP(D264,ConfigSheet!$B$5:$H$5,_xlfn.XLOOKUP(F264,ConfigSheet!$A$6:$A$8,ConfigSheet!$B$6:$H$8)))</f>
        <v>468.8</v>
      </c>
      <c r="R264">
        <f t="shared" si="36"/>
        <v>19.009461166954793</v>
      </c>
      <c r="S264" s="9">
        <f t="shared" si="34"/>
        <v>361.3596138579623</v>
      </c>
      <c r="W264">
        <f t="shared" si="39"/>
        <v>23.061064636179481</v>
      </c>
      <c r="X264">
        <f t="shared" si="37"/>
        <v>531.81270215404788</v>
      </c>
    </row>
    <row r="265" spans="1:24" x14ac:dyDescent="0.3">
      <c r="A265" s="1">
        <v>263</v>
      </c>
      <c r="B265">
        <v>128</v>
      </c>
      <c r="C265" t="s">
        <v>8</v>
      </c>
      <c r="D265" t="s">
        <v>8</v>
      </c>
      <c r="E265">
        <v>1</v>
      </c>
      <c r="F265">
        <v>1</v>
      </c>
      <c r="G265">
        <v>14124</v>
      </c>
      <c r="H265">
        <v>14054</v>
      </c>
      <c r="I265">
        <v>92.315042018890381</v>
      </c>
      <c r="J265" s="4">
        <f>ConfigSheet!$I$2</f>
        <v>3349.0920000000001</v>
      </c>
      <c r="K265">
        <f>_xlfn.XLOOKUP(D265,ConfigSheet!$A$1:$G$1,ConfigSheet!$A$2:$G$2)</f>
        <v>0</v>
      </c>
      <c r="L265">
        <f>_xlfn.XLOOKUP(B265,CoinPixels_Config1!A:A,CoinPixels_Config1!I:I)</f>
        <v>1.0049807883876476</v>
      </c>
      <c r="M265">
        <f t="shared" si="32"/>
        <v>14194.348655187134</v>
      </c>
      <c r="N265">
        <f t="shared" si="33"/>
        <v>14124</v>
      </c>
      <c r="O265">
        <f t="shared" si="38"/>
        <v>0</v>
      </c>
      <c r="P265">
        <f t="shared" si="35"/>
        <v>0</v>
      </c>
      <c r="Q265" s="9" cm="1">
        <f t="array" ref="Q265">IF(D265="",_xlfn.XLOOKUP(C265,ConfigSheet!$B$5:$H$5,_xlfn.XLOOKUP(E265,ConfigSheet!$A$6:$A$8,ConfigSheet!$B$6:$H$8)),_xlfn.XLOOKUP(D265,ConfigSheet!$B$5:$H$5,_xlfn.XLOOKUP(F265,ConfigSheet!$A$6:$A$8,ConfigSheet!$B$6:$H$8)))</f>
        <v>0</v>
      </c>
      <c r="R265">
        <f t="shared" si="36"/>
        <v>0</v>
      </c>
      <c r="S265" s="9">
        <f t="shared" si="34"/>
        <v>0</v>
      </c>
      <c r="W265">
        <f t="shared" si="39"/>
        <v>0</v>
      </c>
      <c r="X265">
        <f t="shared" si="37"/>
        <v>0</v>
      </c>
    </row>
    <row r="266" spans="1:24" x14ac:dyDescent="0.3">
      <c r="A266" s="1">
        <v>264</v>
      </c>
      <c r="B266">
        <v>128</v>
      </c>
      <c r="C266" t="s">
        <v>9</v>
      </c>
      <c r="D266" t="s">
        <v>9</v>
      </c>
      <c r="E266">
        <v>2</v>
      </c>
      <c r="F266">
        <v>1</v>
      </c>
      <c r="G266">
        <v>922897</v>
      </c>
      <c r="H266">
        <v>619198</v>
      </c>
      <c r="I266">
        <v>54.568123817443848</v>
      </c>
      <c r="J266" s="4">
        <f>ConfigSheet!$I$2</f>
        <v>3349.0920000000001</v>
      </c>
      <c r="K266">
        <f>_xlfn.XLOOKUP(D266,ConfigSheet!$A$1:$G$1,ConfigSheet!$A$2:$G$2)</f>
        <v>2.6304883652667002</v>
      </c>
      <c r="L266">
        <f>_xlfn.XLOOKUP(B266,CoinPixels_Config1!A:A,CoinPixels_Config1!I:I)</f>
        <v>1.0049807883876476</v>
      </c>
      <c r="M266">
        <f t="shared" si="32"/>
        <v>927493.75466059486</v>
      </c>
      <c r="N266">
        <f t="shared" si="33"/>
        <v>622282.09420805459</v>
      </c>
      <c r="O266">
        <f t="shared" si="38"/>
        <v>728.48447593921628</v>
      </c>
      <c r="P266">
        <f t="shared" si="35"/>
        <v>488.761075756678</v>
      </c>
      <c r="Q266" s="9" cm="1">
        <f t="array" ref="Q266">IF(D266="",_xlfn.XLOOKUP(C266,ConfigSheet!$B$5:$H$5,_xlfn.XLOOKUP(E266,ConfigSheet!$A$6:$A$8,ConfigSheet!$B$6:$H$8)),_xlfn.XLOOKUP(D266,ConfigSheet!$B$5:$H$5,_xlfn.XLOOKUP(F266,ConfigSheet!$A$6:$A$8,ConfigSheet!$B$6:$H$8)))</f>
        <v>468.8</v>
      </c>
      <c r="R266">
        <f t="shared" si="36"/>
        <v>239.72340018253828</v>
      </c>
      <c r="S266" s="9">
        <f t="shared" si="34"/>
        <v>57467.308595077397</v>
      </c>
      <c r="W266">
        <f t="shared" si="39"/>
        <v>-19.961075756677985</v>
      </c>
      <c r="X266">
        <f t="shared" si="37"/>
        <v>398.44454536383762</v>
      </c>
    </row>
    <row r="267" spans="1:24" x14ac:dyDescent="0.3">
      <c r="A267" s="1">
        <v>265</v>
      </c>
      <c r="B267">
        <v>129</v>
      </c>
      <c r="C267" t="s">
        <v>8</v>
      </c>
      <c r="D267" t="s">
        <v>8</v>
      </c>
      <c r="E267">
        <v>1</v>
      </c>
      <c r="F267">
        <v>1</v>
      </c>
      <c r="G267">
        <v>14096</v>
      </c>
      <c r="H267">
        <v>13052</v>
      </c>
      <c r="I267">
        <v>89.435487985610962</v>
      </c>
      <c r="J267" s="4">
        <f>ConfigSheet!$I$2</f>
        <v>3349.0920000000001</v>
      </c>
      <c r="K267">
        <f>_xlfn.XLOOKUP(D267,ConfigSheet!$A$1:$G$1,ConfigSheet!$A$2:$G$2)</f>
        <v>0</v>
      </c>
      <c r="L267">
        <f>_xlfn.XLOOKUP(B267,CoinPixels_Config1!A:A,CoinPixels_Config1!I:I)</f>
        <v>1.0799877413423231</v>
      </c>
      <c r="M267">
        <f t="shared" si="32"/>
        <v>15223.507201961387</v>
      </c>
      <c r="N267">
        <f t="shared" si="33"/>
        <v>14096.000000000002</v>
      </c>
      <c r="O267">
        <f t="shared" si="38"/>
        <v>0</v>
      </c>
      <c r="P267">
        <f t="shared" si="35"/>
        <v>0</v>
      </c>
      <c r="Q267" s="9" cm="1">
        <f t="array" ref="Q267">IF(D267="",_xlfn.XLOOKUP(C267,ConfigSheet!$B$5:$H$5,_xlfn.XLOOKUP(E267,ConfigSheet!$A$6:$A$8,ConfigSheet!$B$6:$H$8)),_xlfn.XLOOKUP(D267,ConfigSheet!$B$5:$H$5,_xlfn.XLOOKUP(F267,ConfigSheet!$A$6:$A$8,ConfigSheet!$B$6:$H$8)))</f>
        <v>0</v>
      </c>
      <c r="R267">
        <f t="shared" si="36"/>
        <v>0</v>
      </c>
      <c r="S267" s="9">
        <f t="shared" si="34"/>
        <v>0</v>
      </c>
      <c r="W267">
        <f t="shared" si="39"/>
        <v>0</v>
      </c>
      <c r="X267">
        <f t="shared" si="37"/>
        <v>0</v>
      </c>
    </row>
    <row r="268" spans="1:24" x14ac:dyDescent="0.3">
      <c r="A268" s="1">
        <v>266</v>
      </c>
      <c r="B268">
        <v>129</v>
      </c>
      <c r="C268" t="s">
        <v>9</v>
      </c>
      <c r="D268" t="s">
        <v>9</v>
      </c>
      <c r="E268">
        <v>2</v>
      </c>
      <c r="F268">
        <v>2</v>
      </c>
      <c r="G268">
        <v>889858</v>
      </c>
      <c r="H268">
        <v>866589</v>
      </c>
      <c r="I268">
        <v>94.756045937538147</v>
      </c>
      <c r="J268" s="4">
        <f>ConfigSheet!$I$2</f>
        <v>3349.0920000000001</v>
      </c>
      <c r="K268">
        <f>_xlfn.XLOOKUP(D268,ConfigSheet!$A$1:$G$1,ConfigSheet!$A$2:$G$2)</f>
        <v>2.6304883652667002</v>
      </c>
      <c r="L268">
        <f>_xlfn.XLOOKUP(B268,CoinPixels_Config1!A:A,CoinPixels_Config1!I:I)</f>
        <v>1.0799877413423231</v>
      </c>
      <c r="M268">
        <f t="shared" si="32"/>
        <v>961035.731535397</v>
      </c>
      <c r="N268">
        <f t="shared" si="33"/>
        <v>935905.49678210239</v>
      </c>
      <c r="O268">
        <f t="shared" si="38"/>
        <v>754.8294613612984</v>
      </c>
      <c r="P268">
        <f t="shared" si="35"/>
        <v>735.09133827152891</v>
      </c>
      <c r="Q268" s="9" cm="1">
        <f t="array" ref="Q268">IF(D268="",_xlfn.XLOOKUP(C268,ConfigSheet!$B$5:$H$5,_xlfn.XLOOKUP(E268,ConfigSheet!$A$6:$A$8,ConfigSheet!$B$6:$H$8)),_xlfn.XLOOKUP(D268,ConfigSheet!$B$5:$H$5,_xlfn.XLOOKUP(F268,ConfigSheet!$A$6:$A$8,ConfigSheet!$B$6:$H$8)))</f>
        <v>937.6</v>
      </c>
      <c r="R268">
        <f t="shared" si="36"/>
        <v>19.738123089769488</v>
      </c>
      <c r="S268" s="9">
        <f t="shared" si="34"/>
        <v>389.59350310689138</v>
      </c>
      <c r="W268">
        <f t="shared" si="39"/>
        <v>202.50866172847111</v>
      </c>
      <c r="X268">
        <f t="shared" si="37"/>
        <v>41009.758075056343</v>
      </c>
    </row>
    <row r="269" spans="1:24" x14ac:dyDescent="0.3">
      <c r="A269" s="1">
        <v>267</v>
      </c>
      <c r="B269">
        <v>130</v>
      </c>
      <c r="C269" t="s">
        <v>8</v>
      </c>
      <c r="D269" t="s">
        <v>8</v>
      </c>
      <c r="E269">
        <v>1</v>
      </c>
      <c r="F269">
        <v>1</v>
      </c>
      <c r="G269">
        <v>14096</v>
      </c>
      <c r="H269">
        <v>13080</v>
      </c>
      <c r="I269">
        <v>90.963387489318848</v>
      </c>
      <c r="J269" s="4">
        <f>ConfigSheet!$I$2</f>
        <v>3349.0920000000001</v>
      </c>
      <c r="K269">
        <f>_xlfn.XLOOKUP(D269,ConfigSheet!$A$1:$G$1,ConfigSheet!$A$2:$G$2)</f>
        <v>0</v>
      </c>
      <c r="L269">
        <f>_xlfn.XLOOKUP(B269,CoinPixels_Config1!A:A,CoinPixels_Config1!I:I)</f>
        <v>1.0776758409785934</v>
      </c>
      <c r="M269">
        <f t="shared" si="32"/>
        <v>15190.918654434252</v>
      </c>
      <c r="N269">
        <f t="shared" si="33"/>
        <v>14096.000000000002</v>
      </c>
      <c r="O269">
        <f t="shared" si="38"/>
        <v>0</v>
      </c>
      <c r="P269">
        <f t="shared" si="35"/>
        <v>0</v>
      </c>
      <c r="Q269" s="9" cm="1">
        <f t="array" ref="Q269">IF(D269="",_xlfn.XLOOKUP(C269,ConfigSheet!$B$5:$H$5,_xlfn.XLOOKUP(E269,ConfigSheet!$A$6:$A$8,ConfigSheet!$B$6:$H$8)),_xlfn.XLOOKUP(D269,ConfigSheet!$B$5:$H$5,_xlfn.XLOOKUP(F269,ConfigSheet!$A$6:$A$8,ConfigSheet!$B$6:$H$8)))</f>
        <v>0</v>
      </c>
      <c r="R269">
        <f t="shared" si="36"/>
        <v>0</v>
      </c>
      <c r="S269" s="9">
        <f t="shared" si="34"/>
        <v>0</v>
      </c>
      <c r="W269">
        <f t="shared" si="39"/>
        <v>0</v>
      </c>
      <c r="X269">
        <f t="shared" si="37"/>
        <v>0</v>
      </c>
    </row>
    <row r="270" spans="1:24" x14ac:dyDescent="0.3">
      <c r="A270" s="1">
        <v>268</v>
      </c>
      <c r="B270">
        <v>130</v>
      </c>
      <c r="C270" t="s">
        <v>10</v>
      </c>
      <c r="D270" t="s">
        <v>10</v>
      </c>
      <c r="E270">
        <v>3</v>
      </c>
      <c r="F270">
        <v>3</v>
      </c>
      <c r="G270">
        <v>297316</v>
      </c>
      <c r="H270">
        <v>264001</v>
      </c>
      <c r="I270">
        <v>88.617879152297974</v>
      </c>
      <c r="J270" s="4">
        <f>ConfigSheet!$I$2</f>
        <v>3349.0920000000001</v>
      </c>
      <c r="K270">
        <f>_xlfn.XLOOKUP(D270,ConfigSheet!$A$1:$G$1,ConfigSheet!$A$2:$G$2)</f>
        <v>3.5680999999999998</v>
      </c>
      <c r="L270">
        <f>_xlfn.XLOOKUP(B270,CoinPixels_Config1!A:A,CoinPixels_Config1!I:I)</f>
        <v>1.0776758409785934</v>
      </c>
      <c r="M270">
        <f t="shared" si="32"/>
        <v>320410.27033639146</v>
      </c>
      <c r="N270">
        <f t="shared" si="33"/>
        <v>284507.49969418964</v>
      </c>
      <c r="O270">
        <f t="shared" si="38"/>
        <v>341.36293824931602</v>
      </c>
      <c r="P270">
        <f t="shared" si="35"/>
        <v>303.11236886261645</v>
      </c>
      <c r="Q270" s="9" cm="1">
        <f t="array" ref="Q270">IF(D270="",_xlfn.XLOOKUP(C270,ConfigSheet!$B$5:$H$5,_xlfn.XLOOKUP(E270,ConfigSheet!$A$6:$A$8,ConfigSheet!$B$6:$H$8)),_xlfn.XLOOKUP(D270,ConfigSheet!$B$5:$H$5,_xlfn.XLOOKUP(F270,ConfigSheet!$A$6:$A$8,ConfigSheet!$B$6:$H$8)))</f>
        <v>289.92</v>
      </c>
      <c r="R270">
        <f t="shared" si="36"/>
        <v>38.250569386699567</v>
      </c>
      <c r="S270" s="9">
        <f t="shared" si="34"/>
        <v>1463.1060584067181</v>
      </c>
      <c r="W270">
        <f t="shared" si="39"/>
        <v>-13.192368862616433</v>
      </c>
      <c r="X270">
        <f t="shared" si="37"/>
        <v>174.03859620733161</v>
      </c>
    </row>
    <row r="271" spans="1:24" x14ac:dyDescent="0.3">
      <c r="A271" s="1">
        <v>269</v>
      </c>
      <c r="B271">
        <v>131</v>
      </c>
      <c r="C271" t="s">
        <v>8</v>
      </c>
      <c r="D271" t="s">
        <v>8</v>
      </c>
      <c r="E271">
        <v>1</v>
      </c>
      <c r="F271">
        <v>1</v>
      </c>
      <c r="G271">
        <v>14728</v>
      </c>
      <c r="H271">
        <v>13127</v>
      </c>
      <c r="I271">
        <v>84.861958026885986</v>
      </c>
      <c r="J271" s="4">
        <f>ConfigSheet!$I$2</f>
        <v>3349.0920000000001</v>
      </c>
      <c r="K271">
        <f>_xlfn.XLOOKUP(D271,ConfigSheet!$A$1:$G$1,ConfigSheet!$A$2:$G$2)</f>
        <v>0</v>
      </c>
      <c r="L271">
        <f>_xlfn.XLOOKUP(B271,CoinPixels_Config1!A:A,CoinPixels_Config1!I:I)</f>
        <v>1.121962367639217</v>
      </c>
      <c r="M271">
        <f t="shared" si="32"/>
        <v>16524.261750590387</v>
      </c>
      <c r="N271">
        <f t="shared" si="33"/>
        <v>14728.000000000002</v>
      </c>
      <c r="O271">
        <f t="shared" si="38"/>
        <v>0</v>
      </c>
      <c r="P271">
        <f t="shared" si="35"/>
        <v>0</v>
      </c>
      <c r="Q271" s="9" cm="1">
        <f t="array" ref="Q271">IF(D271="",_xlfn.XLOOKUP(C271,ConfigSheet!$B$5:$H$5,_xlfn.XLOOKUP(E271,ConfigSheet!$A$6:$A$8,ConfigSheet!$B$6:$H$8)),_xlfn.XLOOKUP(D271,ConfigSheet!$B$5:$H$5,_xlfn.XLOOKUP(F271,ConfigSheet!$A$6:$A$8,ConfigSheet!$B$6:$H$8)))</f>
        <v>0</v>
      </c>
      <c r="R271">
        <f t="shared" si="36"/>
        <v>0</v>
      </c>
      <c r="S271" s="9">
        <f t="shared" si="34"/>
        <v>0</v>
      </c>
      <c r="W271">
        <f t="shared" si="39"/>
        <v>0</v>
      </c>
      <c r="X271">
        <f t="shared" si="37"/>
        <v>0</v>
      </c>
    </row>
    <row r="272" spans="1:24" x14ac:dyDescent="0.3">
      <c r="A272" s="1">
        <v>270</v>
      </c>
      <c r="B272">
        <v>131</v>
      </c>
      <c r="C272" t="s">
        <v>10</v>
      </c>
      <c r="D272" t="s">
        <v>10</v>
      </c>
      <c r="E272">
        <v>1</v>
      </c>
      <c r="F272">
        <v>1</v>
      </c>
      <c r="G272">
        <v>88389</v>
      </c>
      <c r="H272">
        <v>75671</v>
      </c>
      <c r="I272">
        <v>85.611331462860107</v>
      </c>
      <c r="J272" s="4">
        <f>ConfigSheet!$I$2</f>
        <v>3349.0920000000001</v>
      </c>
      <c r="K272">
        <f>_xlfn.XLOOKUP(D272,ConfigSheet!$A$1:$G$1,ConfigSheet!$A$2:$G$2)</f>
        <v>3.5680999999999998</v>
      </c>
      <c r="L272">
        <f>_xlfn.XLOOKUP(B272,CoinPixels_Config1!A:A,CoinPixels_Config1!I:I)</f>
        <v>1.121962367639217</v>
      </c>
      <c r="M272">
        <f t="shared" si="32"/>
        <v>99169.131713262745</v>
      </c>
      <c r="N272">
        <f t="shared" si="33"/>
        <v>84900.014321627183</v>
      </c>
      <c r="O272">
        <f t="shared" si="38"/>
        <v>105.65412322686053</v>
      </c>
      <c r="P272">
        <f t="shared" si="35"/>
        <v>90.451901918788124</v>
      </c>
      <c r="Q272" s="9" cm="1">
        <f t="array" ref="Q272">IF(D272="",_xlfn.XLOOKUP(C272,ConfigSheet!$B$5:$H$5,_xlfn.XLOOKUP(E272,ConfigSheet!$A$6:$A$8,ConfigSheet!$B$6:$H$8)),_xlfn.XLOOKUP(D272,ConfigSheet!$B$5:$H$5,_xlfn.XLOOKUP(F272,ConfigSheet!$A$6:$A$8,ConfigSheet!$B$6:$H$8)))</f>
        <v>96.64</v>
      </c>
      <c r="R272">
        <f t="shared" si="36"/>
        <v>15.20222130807241</v>
      </c>
      <c r="S272" s="9">
        <f t="shared" si="34"/>
        <v>231.10753269961083</v>
      </c>
      <c r="W272">
        <f t="shared" si="39"/>
        <v>6.1880980812118764</v>
      </c>
      <c r="X272">
        <f t="shared" si="37"/>
        <v>38.292557862698104</v>
      </c>
    </row>
    <row r="273" spans="1:24" x14ac:dyDescent="0.3">
      <c r="A273" s="1">
        <v>271</v>
      </c>
      <c r="B273">
        <v>132</v>
      </c>
      <c r="C273" t="s">
        <v>8</v>
      </c>
      <c r="D273" t="s">
        <v>8</v>
      </c>
      <c r="E273">
        <v>1</v>
      </c>
      <c r="F273">
        <v>1</v>
      </c>
      <c r="G273">
        <v>14408</v>
      </c>
      <c r="H273">
        <v>12735</v>
      </c>
      <c r="I273">
        <v>87.723910808563232</v>
      </c>
      <c r="J273" s="4">
        <f>ConfigSheet!$I$2</f>
        <v>3349.0920000000001</v>
      </c>
      <c r="K273">
        <f>_xlfn.XLOOKUP(D273,ConfigSheet!$A$1:$G$1,ConfigSheet!$A$2:$G$2)</f>
        <v>0</v>
      </c>
      <c r="L273">
        <f>_xlfn.XLOOKUP(B273,CoinPixels_Config1!A:A,CoinPixels_Config1!I:I)</f>
        <v>1.1313702394974481</v>
      </c>
      <c r="M273">
        <f t="shared" si="32"/>
        <v>16300.782410679232</v>
      </c>
      <c r="N273">
        <f t="shared" si="33"/>
        <v>14408.000000000002</v>
      </c>
      <c r="O273">
        <f t="shared" si="38"/>
        <v>0</v>
      </c>
      <c r="P273">
        <f t="shared" si="35"/>
        <v>0</v>
      </c>
      <c r="Q273" s="9" cm="1">
        <f t="array" ref="Q273">IF(D273="",_xlfn.XLOOKUP(C273,ConfigSheet!$B$5:$H$5,_xlfn.XLOOKUP(E273,ConfigSheet!$A$6:$A$8,ConfigSheet!$B$6:$H$8)),_xlfn.XLOOKUP(D273,ConfigSheet!$B$5:$H$5,_xlfn.XLOOKUP(F273,ConfigSheet!$A$6:$A$8,ConfigSheet!$B$6:$H$8)))</f>
        <v>0</v>
      </c>
      <c r="R273">
        <f t="shared" si="36"/>
        <v>0</v>
      </c>
      <c r="S273" s="9">
        <f t="shared" si="34"/>
        <v>0</v>
      </c>
      <c r="W273">
        <f t="shared" si="39"/>
        <v>0</v>
      </c>
      <c r="X273">
        <f t="shared" si="37"/>
        <v>0</v>
      </c>
    </row>
    <row r="274" spans="1:24" x14ac:dyDescent="0.3">
      <c r="A274" s="1">
        <v>272</v>
      </c>
      <c r="B274">
        <v>132</v>
      </c>
      <c r="C274" t="s">
        <v>10</v>
      </c>
      <c r="D274" t="s">
        <v>10</v>
      </c>
      <c r="E274">
        <v>1</v>
      </c>
      <c r="F274">
        <v>1</v>
      </c>
      <c r="G274">
        <v>90883</v>
      </c>
      <c r="H274">
        <v>83461</v>
      </c>
      <c r="I274">
        <v>91.114276647567749</v>
      </c>
      <c r="J274" s="4">
        <f>ConfigSheet!$I$2</f>
        <v>3349.0920000000001</v>
      </c>
      <c r="K274">
        <f>_xlfn.XLOOKUP(D274,ConfigSheet!$A$1:$G$1,ConfigSheet!$A$2:$G$2)</f>
        <v>3.5680999999999998</v>
      </c>
      <c r="L274">
        <f>_xlfn.XLOOKUP(B274,CoinPixels_Config1!A:A,CoinPixels_Config1!I:I)</f>
        <v>1.1313702394974481</v>
      </c>
      <c r="M274">
        <f t="shared" si="32"/>
        <v>102822.32147624658</v>
      </c>
      <c r="N274">
        <f t="shared" si="33"/>
        <v>94425.29155869651</v>
      </c>
      <c r="O274">
        <f t="shared" si="38"/>
        <v>109.54620692993664</v>
      </c>
      <c r="P274">
        <f t="shared" si="35"/>
        <v>100.60006796187892</v>
      </c>
      <c r="Q274" s="9" cm="1">
        <f t="array" ref="Q274">IF(D274="",_xlfn.XLOOKUP(C274,ConfigSheet!$B$5:$H$5,_xlfn.XLOOKUP(E274,ConfigSheet!$A$6:$A$8,ConfigSheet!$B$6:$H$8)),_xlfn.XLOOKUP(D274,ConfigSheet!$B$5:$H$5,_xlfn.XLOOKUP(F274,ConfigSheet!$A$6:$A$8,ConfigSheet!$B$6:$H$8)))</f>
        <v>96.64</v>
      </c>
      <c r="R274">
        <f t="shared" si="36"/>
        <v>8.9461389680577241</v>
      </c>
      <c r="S274" s="9">
        <f t="shared" si="34"/>
        <v>80.033402435800923</v>
      </c>
      <c r="W274">
        <f t="shared" si="39"/>
        <v>-3.9600679618789201</v>
      </c>
      <c r="X274">
        <f t="shared" si="37"/>
        <v>15.682138262699864</v>
      </c>
    </row>
    <row r="275" spans="1:24" x14ac:dyDescent="0.3">
      <c r="A275" s="1">
        <v>273</v>
      </c>
      <c r="B275">
        <v>133</v>
      </c>
      <c r="C275" t="s">
        <v>8</v>
      </c>
      <c r="D275" t="s">
        <v>8</v>
      </c>
      <c r="E275">
        <v>1</v>
      </c>
      <c r="F275">
        <v>1</v>
      </c>
      <c r="G275">
        <v>13676</v>
      </c>
      <c r="H275">
        <v>13665</v>
      </c>
      <c r="I275">
        <v>92.582941055297852</v>
      </c>
      <c r="J275" s="4">
        <f>ConfigSheet!$I$2</f>
        <v>3349.0920000000001</v>
      </c>
      <c r="K275">
        <f>_xlfn.XLOOKUP(D275,ConfigSheet!$A$1:$G$1,ConfigSheet!$A$2:$G$2)</f>
        <v>0</v>
      </c>
      <c r="L275">
        <f>_xlfn.XLOOKUP(B275,CoinPixels_Config1!A:A,CoinPixels_Config1!I:I)</f>
        <v>1.0008049762166118</v>
      </c>
      <c r="M275">
        <f t="shared" si="32"/>
        <v>13687.008854738382</v>
      </c>
      <c r="N275">
        <f t="shared" si="33"/>
        <v>13676</v>
      </c>
      <c r="O275">
        <f t="shared" si="38"/>
        <v>0</v>
      </c>
      <c r="P275">
        <f t="shared" si="35"/>
        <v>0</v>
      </c>
      <c r="Q275" s="9" cm="1">
        <f t="array" ref="Q275">IF(D275="",_xlfn.XLOOKUP(C275,ConfigSheet!$B$5:$H$5,_xlfn.XLOOKUP(E275,ConfigSheet!$A$6:$A$8,ConfigSheet!$B$6:$H$8)),_xlfn.XLOOKUP(D275,ConfigSheet!$B$5:$H$5,_xlfn.XLOOKUP(F275,ConfigSheet!$A$6:$A$8,ConfigSheet!$B$6:$H$8)))</f>
        <v>0</v>
      </c>
      <c r="R275">
        <f t="shared" si="36"/>
        <v>0</v>
      </c>
      <c r="S275" s="9">
        <f t="shared" si="34"/>
        <v>0</v>
      </c>
      <c r="W275">
        <f t="shared" si="39"/>
        <v>0</v>
      </c>
      <c r="X275">
        <f t="shared" si="37"/>
        <v>0</v>
      </c>
    </row>
    <row r="276" spans="1:24" x14ac:dyDescent="0.3">
      <c r="A276" s="1">
        <v>274</v>
      </c>
      <c r="B276">
        <v>133</v>
      </c>
      <c r="C276" t="s">
        <v>11</v>
      </c>
      <c r="D276" t="s">
        <v>11</v>
      </c>
      <c r="E276">
        <v>1</v>
      </c>
      <c r="F276">
        <v>1</v>
      </c>
      <c r="G276">
        <v>191243</v>
      </c>
      <c r="H276">
        <v>188167</v>
      </c>
      <c r="I276">
        <v>96.174848079681396</v>
      </c>
      <c r="J276" s="4">
        <f>ConfigSheet!$I$2</f>
        <v>3349.0920000000001</v>
      </c>
      <c r="K276">
        <f>_xlfn.XLOOKUP(D276,ConfigSheet!$A$1:$G$1,ConfigSheet!$A$2:$G$2)</f>
        <v>5.6936084651916001</v>
      </c>
      <c r="L276">
        <f>_xlfn.XLOOKUP(B276,CoinPixels_Config1!A:A,CoinPixels_Config1!I:I)</f>
        <v>1.0008049762166118</v>
      </c>
      <c r="M276">
        <f t="shared" si="32"/>
        <v>191396.94606659349</v>
      </c>
      <c r="N276">
        <f t="shared" si="33"/>
        <v>188318.46995975118</v>
      </c>
      <c r="O276">
        <f t="shared" si="38"/>
        <v>325.38349867264822</v>
      </c>
      <c r="P276">
        <f t="shared" si="35"/>
        <v>320.14994951311257</v>
      </c>
      <c r="Q276" s="9" cm="1">
        <f t="array" ref="Q276">IF(D276="",_xlfn.XLOOKUP(C276,ConfigSheet!$B$5:$H$5,_xlfn.XLOOKUP(E276,ConfigSheet!$A$6:$A$8,ConfigSheet!$B$6:$H$8)),_xlfn.XLOOKUP(D276,ConfigSheet!$B$5:$H$5,_xlfn.XLOOKUP(F276,ConfigSheet!$A$6:$A$8,ConfigSheet!$B$6:$H$8)))</f>
        <v>369.42666666666668</v>
      </c>
      <c r="R276">
        <f t="shared" si="36"/>
        <v>5.2335491595356416</v>
      </c>
      <c r="S276" s="9">
        <f t="shared" si="34"/>
        <v>27.390036805276221</v>
      </c>
      <c r="W276">
        <f t="shared" si="39"/>
        <v>49.276717153554102</v>
      </c>
      <c r="X276">
        <f t="shared" si="37"/>
        <v>2428.1948534313733</v>
      </c>
    </row>
    <row r="277" spans="1:24" x14ac:dyDescent="0.3">
      <c r="A277" s="1">
        <v>275</v>
      </c>
      <c r="B277">
        <v>134</v>
      </c>
      <c r="C277" t="s">
        <v>8</v>
      </c>
      <c r="D277" t="s">
        <v>8</v>
      </c>
      <c r="E277">
        <v>1</v>
      </c>
      <c r="F277">
        <v>1</v>
      </c>
      <c r="G277">
        <v>11516</v>
      </c>
      <c r="H277">
        <v>11394</v>
      </c>
      <c r="I277">
        <v>96.45000696182251</v>
      </c>
      <c r="J277" s="4">
        <f>ConfigSheet!$I$2</f>
        <v>3349.0920000000001</v>
      </c>
      <c r="K277">
        <f>_xlfn.XLOOKUP(D277,ConfigSheet!$A$1:$G$1,ConfigSheet!$A$2:$G$2)</f>
        <v>0</v>
      </c>
      <c r="L277">
        <f>_xlfn.XLOOKUP(B277,CoinPixels_Config1!A:A,CoinPixels_Config1!I:I)</f>
        <v>1.0107073898543093</v>
      </c>
      <c r="M277">
        <f t="shared" si="32"/>
        <v>11639.306301562227</v>
      </c>
      <c r="N277">
        <f t="shared" si="33"/>
        <v>11516</v>
      </c>
      <c r="O277">
        <f t="shared" si="38"/>
        <v>0</v>
      </c>
      <c r="P277">
        <f t="shared" si="35"/>
        <v>0</v>
      </c>
      <c r="Q277" s="9" cm="1">
        <f t="array" ref="Q277">IF(D277="",_xlfn.XLOOKUP(C277,ConfigSheet!$B$5:$H$5,_xlfn.XLOOKUP(E277,ConfigSheet!$A$6:$A$8,ConfigSheet!$B$6:$H$8)),_xlfn.XLOOKUP(D277,ConfigSheet!$B$5:$H$5,_xlfn.XLOOKUP(F277,ConfigSheet!$A$6:$A$8,ConfigSheet!$B$6:$H$8)))</f>
        <v>0</v>
      </c>
      <c r="R277">
        <f t="shared" si="36"/>
        <v>0</v>
      </c>
      <c r="S277" s="9">
        <f t="shared" si="34"/>
        <v>0</v>
      </c>
      <c r="W277">
        <f t="shared" si="39"/>
        <v>0</v>
      </c>
      <c r="X277">
        <f t="shared" si="37"/>
        <v>0</v>
      </c>
    </row>
    <row r="278" spans="1:24" x14ac:dyDescent="0.3">
      <c r="A278" s="1">
        <v>276</v>
      </c>
      <c r="B278">
        <v>134</v>
      </c>
      <c r="C278" t="s">
        <v>11</v>
      </c>
      <c r="D278" t="s">
        <v>11</v>
      </c>
      <c r="E278">
        <v>1</v>
      </c>
      <c r="F278">
        <v>1</v>
      </c>
      <c r="G278">
        <v>161323</v>
      </c>
      <c r="H278">
        <v>156567</v>
      </c>
      <c r="I278">
        <v>94.981473684310913</v>
      </c>
      <c r="J278" s="4">
        <f>ConfigSheet!$I$2</f>
        <v>3349.0920000000001</v>
      </c>
      <c r="K278">
        <f>_xlfn.XLOOKUP(D278,ConfigSheet!$A$1:$G$1,ConfigSheet!$A$2:$G$2)</f>
        <v>5.6936084651916001</v>
      </c>
      <c r="L278">
        <f>_xlfn.XLOOKUP(B278,CoinPixels_Config1!A:A,CoinPixels_Config1!I:I)</f>
        <v>1.0107073898543093</v>
      </c>
      <c r="M278">
        <f t="shared" si="32"/>
        <v>163050.34825346674</v>
      </c>
      <c r="N278">
        <f t="shared" si="33"/>
        <v>158243.42390731964</v>
      </c>
      <c r="O278">
        <f t="shared" si="38"/>
        <v>277.19299531585773</v>
      </c>
      <c r="P278">
        <f t="shared" si="35"/>
        <v>269.02100566948235</v>
      </c>
      <c r="Q278" s="9" cm="1">
        <f t="array" ref="Q278">IF(D278="",_xlfn.XLOOKUP(C278,ConfigSheet!$B$5:$H$5,_xlfn.XLOOKUP(E278,ConfigSheet!$A$6:$A$8,ConfigSheet!$B$6:$H$8)),_xlfn.XLOOKUP(D278,ConfigSheet!$B$5:$H$5,_xlfn.XLOOKUP(F278,ConfigSheet!$A$6:$A$8,ConfigSheet!$B$6:$H$8)))</f>
        <v>369.42666666666668</v>
      </c>
      <c r="R278">
        <f t="shared" si="36"/>
        <v>8.1719896463753798</v>
      </c>
      <c r="S278" s="9">
        <f t="shared" si="34"/>
        <v>66.781414780466406</v>
      </c>
      <c r="W278">
        <f t="shared" si="39"/>
        <v>100.40566099718433</v>
      </c>
      <c r="X278">
        <f t="shared" si="37"/>
        <v>10081.296760281502</v>
      </c>
    </row>
    <row r="279" spans="1:24" x14ac:dyDescent="0.3">
      <c r="A279" s="1">
        <v>277</v>
      </c>
      <c r="B279">
        <v>135</v>
      </c>
      <c r="C279" t="s">
        <v>8</v>
      </c>
      <c r="D279" t="s">
        <v>8</v>
      </c>
      <c r="E279">
        <v>1</v>
      </c>
      <c r="F279">
        <v>1</v>
      </c>
      <c r="G279">
        <v>13496</v>
      </c>
      <c r="H279">
        <v>11251</v>
      </c>
      <c r="I279">
        <v>82.621210813522339</v>
      </c>
      <c r="J279" s="4">
        <f>ConfigSheet!$I$2</f>
        <v>3349.0920000000001</v>
      </c>
      <c r="K279">
        <f>_xlfn.XLOOKUP(D279,ConfigSheet!$A$1:$G$1,ConfigSheet!$A$2:$G$2)</f>
        <v>0</v>
      </c>
      <c r="L279">
        <f>_xlfn.XLOOKUP(B279,CoinPixels_Config1!A:A,CoinPixels_Config1!I:I)</f>
        <v>1.1995378188605457</v>
      </c>
      <c r="M279">
        <f t="shared" si="32"/>
        <v>16188.962403341924</v>
      </c>
      <c r="N279">
        <f t="shared" si="33"/>
        <v>13496</v>
      </c>
      <c r="O279">
        <f t="shared" si="38"/>
        <v>0</v>
      </c>
      <c r="P279">
        <f t="shared" si="35"/>
        <v>0</v>
      </c>
      <c r="Q279" s="9" cm="1">
        <f t="array" ref="Q279">IF(D279="",_xlfn.XLOOKUP(C279,ConfigSheet!$B$5:$H$5,_xlfn.XLOOKUP(E279,ConfigSheet!$A$6:$A$8,ConfigSheet!$B$6:$H$8)),_xlfn.XLOOKUP(D279,ConfigSheet!$B$5:$H$5,_xlfn.XLOOKUP(F279,ConfigSheet!$A$6:$A$8,ConfigSheet!$B$6:$H$8)))</f>
        <v>0</v>
      </c>
      <c r="R279">
        <f t="shared" si="36"/>
        <v>0</v>
      </c>
      <c r="S279" s="9">
        <f t="shared" si="34"/>
        <v>0</v>
      </c>
      <c r="W279">
        <f t="shared" si="39"/>
        <v>0</v>
      </c>
      <c r="X279">
        <f t="shared" si="37"/>
        <v>0</v>
      </c>
    </row>
    <row r="280" spans="1:24" x14ac:dyDescent="0.3">
      <c r="A280" s="1">
        <v>278</v>
      </c>
      <c r="B280">
        <v>135</v>
      </c>
      <c r="C280" t="s">
        <v>11</v>
      </c>
      <c r="D280" t="s">
        <v>11</v>
      </c>
      <c r="E280">
        <v>2</v>
      </c>
      <c r="F280">
        <v>2</v>
      </c>
      <c r="G280">
        <v>331225</v>
      </c>
      <c r="H280">
        <v>314445</v>
      </c>
      <c r="I280">
        <v>92.176002264022827</v>
      </c>
      <c r="J280" s="4">
        <f>ConfigSheet!$I$2</f>
        <v>3349.0920000000001</v>
      </c>
      <c r="K280">
        <f>_xlfn.XLOOKUP(D280,ConfigSheet!$A$1:$G$1,ConfigSheet!$A$2:$G$2)</f>
        <v>5.6936084651916001</v>
      </c>
      <c r="L280">
        <f>_xlfn.XLOOKUP(B280,CoinPixels_Config1!A:A,CoinPixels_Config1!I:I)</f>
        <v>1.1995378188605457</v>
      </c>
      <c r="M280">
        <f t="shared" si="32"/>
        <v>397316.91405208426</v>
      </c>
      <c r="N280">
        <f t="shared" si="33"/>
        <v>377188.66945160431</v>
      </c>
      <c r="O280">
        <f t="shared" si="38"/>
        <v>675.45679402379824</v>
      </c>
      <c r="P280">
        <f t="shared" si="35"/>
        <v>641.23786428202345</v>
      </c>
      <c r="Q280" s="9" cm="1">
        <f t="array" ref="Q280">IF(D280="",_xlfn.XLOOKUP(C280,ConfigSheet!$B$5:$H$5,_xlfn.XLOOKUP(E280,ConfigSheet!$A$6:$A$8,ConfigSheet!$B$6:$H$8)),_xlfn.XLOOKUP(D280,ConfigSheet!$B$5:$H$5,_xlfn.XLOOKUP(F280,ConfigSheet!$A$6:$A$8,ConfigSheet!$B$6:$H$8)))</f>
        <v>738.85333333333335</v>
      </c>
      <c r="R280">
        <f t="shared" si="36"/>
        <v>34.218929741774787</v>
      </c>
      <c r="S280" s="9">
        <f t="shared" si="34"/>
        <v>1170.9351526725191</v>
      </c>
      <c r="W280">
        <f t="shared" si="39"/>
        <v>97.615469051309901</v>
      </c>
      <c r="X280">
        <f t="shared" si="37"/>
        <v>9528.7797981072417</v>
      </c>
    </row>
    <row r="281" spans="1:24" x14ac:dyDescent="0.3">
      <c r="A281" s="1">
        <v>279</v>
      </c>
      <c r="B281">
        <v>136</v>
      </c>
      <c r="C281" t="s">
        <v>8</v>
      </c>
      <c r="D281" t="s">
        <v>8</v>
      </c>
      <c r="E281">
        <v>1</v>
      </c>
      <c r="F281">
        <v>1</v>
      </c>
      <c r="G281">
        <v>13384</v>
      </c>
      <c r="H281">
        <v>12747</v>
      </c>
      <c r="I281">
        <v>91.674613952636719</v>
      </c>
      <c r="J281" s="4">
        <f>ConfigSheet!$I$2</f>
        <v>3349.0920000000001</v>
      </c>
      <c r="K281">
        <f>_xlfn.XLOOKUP(D281,ConfigSheet!$A$1:$G$1,ConfigSheet!$A$2:$G$2)</f>
        <v>0</v>
      </c>
      <c r="L281">
        <f>_xlfn.XLOOKUP(B281,CoinPixels_Config1!A:A,CoinPixels_Config1!I:I)</f>
        <v>1.0499725425590336</v>
      </c>
      <c r="M281">
        <f t="shared" si="32"/>
        <v>14052.832509610105</v>
      </c>
      <c r="N281">
        <f t="shared" si="33"/>
        <v>13384.000000000002</v>
      </c>
      <c r="O281">
        <f t="shared" si="38"/>
        <v>0</v>
      </c>
      <c r="P281">
        <f t="shared" si="35"/>
        <v>0</v>
      </c>
      <c r="Q281" s="9" cm="1">
        <f t="array" ref="Q281">IF(D281="",_xlfn.XLOOKUP(C281,ConfigSheet!$B$5:$H$5,_xlfn.XLOOKUP(E281,ConfigSheet!$A$6:$A$8,ConfigSheet!$B$6:$H$8)),_xlfn.XLOOKUP(D281,ConfigSheet!$B$5:$H$5,_xlfn.XLOOKUP(F281,ConfigSheet!$A$6:$A$8,ConfigSheet!$B$6:$H$8)))</f>
        <v>0</v>
      </c>
      <c r="R281">
        <f t="shared" si="36"/>
        <v>0</v>
      </c>
      <c r="S281" s="9">
        <f t="shared" si="34"/>
        <v>0</v>
      </c>
      <c r="W281">
        <f t="shared" si="39"/>
        <v>0</v>
      </c>
      <c r="X281">
        <f t="shared" si="37"/>
        <v>0</v>
      </c>
    </row>
    <row r="282" spans="1:24" x14ac:dyDescent="0.3">
      <c r="A282" s="1">
        <v>280</v>
      </c>
      <c r="B282">
        <v>136</v>
      </c>
      <c r="C282" t="s">
        <v>11</v>
      </c>
      <c r="D282" t="s">
        <v>11</v>
      </c>
      <c r="E282">
        <v>2</v>
      </c>
      <c r="F282">
        <v>2</v>
      </c>
      <c r="G282">
        <v>355690</v>
      </c>
      <c r="H282">
        <v>344860</v>
      </c>
      <c r="I282">
        <v>94.122022390365601</v>
      </c>
      <c r="J282" s="4">
        <f>ConfigSheet!$I$2</f>
        <v>3349.0920000000001</v>
      </c>
      <c r="K282">
        <f>_xlfn.XLOOKUP(D282,ConfigSheet!$A$1:$G$1,ConfigSheet!$A$2:$G$2)</f>
        <v>5.6936084651916001</v>
      </c>
      <c r="L282">
        <f>_xlfn.XLOOKUP(B282,CoinPixels_Config1!A:A,CoinPixels_Config1!I:I)</f>
        <v>1.0499725425590336</v>
      </c>
      <c r="M282">
        <f t="shared" si="32"/>
        <v>373464.73366282269</v>
      </c>
      <c r="N282">
        <f t="shared" si="33"/>
        <v>362093.53102690831</v>
      </c>
      <c r="O282">
        <f t="shared" si="38"/>
        <v>634.90700435615793</v>
      </c>
      <c r="P282">
        <f t="shared" si="35"/>
        <v>615.57544356677045</v>
      </c>
      <c r="Q282" s="9" cm="1">
        <f t="array" ref="Q282">IF(D282="",_xlfn.XLOOKUP(C282,ConfigSheet!$B$5:$H$5,_xlfn.XLOOKUP(E282,ConfigSheet!$A$6:$A$8,ConfigSheet!$B$6:$H$8)),_xlfn.XLOOKUP(D282,ConfigSheet!$B$5:$H$5,_xlfn.XLOOKUP(F282,ConfigSheet!$A$6:$A$8,ConfigSheet!$B$6:$H$8)))</f>
        <v>738.85333333333335</v>
      </c>
      <c r="R282">
        <f t="shared" si="36"/>
        <v>19.331560789387481</v>
      </c>
      <c r="S282" s="9">
        <f t="shared" si="34"/>
        <v>373.70924255378355</v>
      </c>
      <c r="W282">
        <f t="shared" si="39"/>
        <v>123.27788976656291</v>
      </c>
      <c r="X282">
        <f t="shared" si="37"/>
        <v>15197.438105296837</v>
      </c>
    </row>
    <row r="283" spans="1:24" x14ac:dyDescent="0.3">
      <c r="A283" s="1">
        <v>281</v>
      </c>
      <c r="B283">
        <v>137</v>
      </c>
      <c r="C283" t="s">
        <v>8</v>
      </c>
      <c r="D283" t="s">
        <v>8</v>
      </c>
      <c r="E283">
        <v>1</v>
      </c>
      <c r="F283">
        <v>1</v>
      </c>
      <c r="G283">
        <v>17276</v>
      </c>
      <c r="H283">
        <v>15324</v>
      </c>
      <c r="I283">
        <v>86.296361684799194</v>
      </c>
      <c r="J283" s="4">
        <f>ConfigSheet!$I$2</f>
        <v>3349.0920000000001</v>
      </c>
      <c r="K283">
        <f>_xlfn.XLOOKUP(D283,ConfigSheet!$A$1:$G$1,ConfigSheet!$A$2:$G$2)</f>
        <v>0</v>
      </c>
      <c r="L283">
        <f>_xlfn.XLOOKUP(B283,CoinPixels_Config1!A:A,CoinPixels_Config1!I:I)</f>
        <v>1.1273818846254242</v>
      </c>
      <c r="M283">
        <f t="shared" si="32"/>
        <v>19476.649438788827</v>
      </c>
      <c r="N283">
        <f t="shared" si="33"/>
        <v>17276</v>
      </c>
      <c r="O283">
        <f t="shared" si="38"/>
        <v>0</v>
      </c>
      <c r="P283">
        <f t="shared" si="35"/>
        <v>0</v>
      </c>
      <c r="Q283" s="9" cm="1">
        <f t="array" ref="Q283">IF(D283="",_xlfn.XLOOKUP(C283,ConfigSheet!$B$5:$H$5,_xlfn.XLOOKUP(E283,ConfigSheet!$A$6:$A$8,ConfigSheet!$B$6:$H$8)),_xlfn.XLOOKUP(D283,ConfigSheet!$B$5:$H$5,_xlfn.XLOOKUP(F283,ConfigSheet!$A$6:$A$8,ConfigSheet!$B$6:$H$8)))</f>
        <v>0</v>
      </c>
      <c r="R283">
        <f t="shared" si="36"/>
        <v>0</v>
      </c>
      <c r="S283" s="9">
        <f t="shared" si="34"/>
        <v>0</v>
      </c>
      <c r="W283">
        <f t="shared" si="39"/>
        <v>0</v>
      </c>
      <c r="X283">
        <f t="shared" si="37"/>
        <v>0</v>
      </c>
    </row>
    <row r="284" spans="1:24" x14ac:dyDescent="0.3">
      <c r="A284" s="1">
        <v>282</v>
      </c>
      <c r="B284">
        <v>137</v>
      </c>
      <c r="C284" t="s">
        <v>12</v>
      </c>
      <c r="D284" t="s">
        <v>12</v>
      </c>
      <c r="E284">
        <v>1</v>
      </c>
      <c r="F284">
        <v>1</v>
      </c>
      <c r="G284">
        <v>187936</v>
      </c>
      <c r="H284">
        <v>178610</v>
      </c>
      <c r="I284">
        <v>91.888809204101563</v>
      </c>
      <c r="J284" s="4">
        <f>ConfigSheet!$I$2</f>
        <v>3349.0920000000001</v>
      </c>
      <c r="K284">
        <f>_xlfn.XLOOKUP(D284,ConfigSheet!$A$1:$G$1,ConfigSheet!$A$2:$G$2)</f>
        <v>4.4826302470744004</v>
      </c>
      <c r="L284">
        <f>_xlfn.XLOOKUP(B284,CoinPixels_Config1!A:A,CoinPixels_Config1!I:I)</f>
        <v>1.1273818846254242</v>
      </c>
      <c r="M284">
        <f t="shared" si="32"/>
        <v>211875.64186896372</v>
      </c>
      <c r="N284">
        <f t="shared" si="33"/>
        <v>201361.67841294702</v>
      </c>
      <c r="O284">
        <f t="shared" si="38"/>
        <v>283.58736065181847</v>
      </c>
      <c r="P284">
        <f t="shared" si="35"/>
        <v>269.51482678157083</v>
      </c>
      <c r="Q284" s="9" cm="1">
        <f t="array" ref="Q284">IF(D284="",_xlfn.XLOOKUP(C284,ConfigSheet!$B$5:$H$5,_xlfn.XLOOKUP(E284,ConfigSheet!$A$6:$A$8,ConfigSheet!$B$6:$H$8)),_xlfn.XLOOKUP(D284,ConfigSheet!$B$5:$H$5,_xlfn.XLOOKUP(F284,ConfigSheet!$A$6:$A$8,ConfigSheet!$B$6:$H$8)))</f>
        <v>236.29999999999998</v>
      </c>
      <c r="R284">
        <f t="shared" si="36"/>
        <v>14.072533870247639</v>
      </c>
      <c r="S284" s="9">
        <f t="shared" si="34"/>
        <v>198.03620952926701</v>
      </c>
      <c r="W284">
        <f t="shared" si="39"/>
        <v>-33.214826781570849</v>
      </c>
      <c r="X284">
        <f t="shared" si="37"/>
        <v>1103.2247181297562</v>
      </c>
    </row>
    <row r="285" spans="1:24" x14ac:dyDescent="0.3">
      <c r="A285" s="1">
        <v>283</v>
      </c>
      <c r="B285">
        <v>138</v>
      </c>
      <c r="C285" t="s">
        <v>8</v>
      </c>
      <c r="D285" t="s">
        <v>8</v>
      </c>
      <c r="E285">
        <v>1</v>
      </c>
      <c r="F285">
        <v>1</v>
      </c>
      <c r="G285">
        <v>16696</v>
      </c>
      <c r="H285">
        <v>16311</v>
      </c>
      <c r="I285">
        <v>95.180654525756836</v>
      </c>
      <c r="J285" s="4">
        <f>ConfigSheet!$I$2</f>
        <v>3349.0920000000001</v>
      </c>
      <c r="K285">
        <f>_xlfn.XLOOKUP(D285,ConfigSheet!$A$1:$G$1,ConfigSheet!$A$2:$G$2)</f>
        <v>0</v>
      </c>
      <c r="L285">
        <f>_xlfn.XLOOKUP(B285,CoinPixels_Config1!A:A,CoinPixels_Config1!I:I)</f>
        <v>1.0236037030225003</v>
      </c>
      <c r="M285">
        <f t="shared" si="32"/>
        <v>17090.087425663663</v>
      </c>
      <c r="N285">
        <f t="shared" si="33"/>
        <v>16696</v>
      </c>
      <c r="O285">
        <f t="shared" si="38"/>
        <v>0</v>
      </c>
      <c r="P285">
        <f t="shared" si="35"/>
        <v>0</v>
      </c>
      <c r="Q285" s="9" cm="1">
        <f t="array" ref="Q285">IF(D285="",_xlfn.XLOOKUP(C285,ConfigSheet!$B$5:$H$5,_xlfn.XLOOKUP(E285,ConfigSheet!$A$6:$A$8,ConfigSheet!$B$6:$H$8)),_xlfn.XLOOKUP(D285,ConfigSheet!$B$5:$H$5,_xlfn.XLOOKUP(F285,ConfigSheet!$A$6:$A$8,ConfigSheet!$B$6:$H$8)))</f>
        <v>0</v>
      </c>
      <c r="R285">
        <f t="shared" si="36"/>
        <v>0</v>
      </c>
      <c r="S285" s="9">
        <f t="shared" si="34"/>
        <v>0</v>
      </c>
      <c r="W285">
        <f t="shared" si="39"/>
        <v>0</v>
      </c>
      <c r="X285">
        <f t="shared" si="37"/>
        <v>0</v>
      </c>
    </row>
    <row r="286" spans="1:24" x14ac:dyDescent="0.3">
      <c r="A286" s="1">
        <v>284</v>
      </c>
      <c r="B286">
        <v>138</v>
      </c>
      <c r="C286" t="s">
        <v>12</v>
      </c>
      <c r="D286" t="s">
        <v>12</v>
      </c>
      <c r="E286">
        <v>2</v>
      </c>
      <c r="F286">
        <v>2</v>
      </c>
      <c r="G286">
        <v>386775</v>
      </c>
      <c r="H286">
        <v>359595</v>
      </c>
      <c r="I286">
        <v>91.047379374504089</v>
      </c>
      <c r="J286" s="4">
        <f>ConfigSheet!$I$2</f>
        <v>3349.0920000000001</v>
      </c>
      <c r="K286">
        <f>_xlfn.XLOOKUP(D286,ConfigSheet!$A$1:$G$1,ConfigSheet!$A$2:$G$2)</f>
        <v>4.4826302470744004</v>
      </c>
      <c r="L286">
        <f>_xlfn.XLOOKUP(B286,CoinPixels_Config1!A:A,CoinPixels_Config1!I:I)</f>
        <v>1.0236037030225003</v>
      </c>
      <c r="M286">
        <f t="shared" si="32"/>
        <v>395904.32223652751</v>
      </c>
      <c r="N286">
        <f t="shared" si="33"/>
        <v>368082.773588376</v>
      </c>
      <c r="O286">
        <f t="shared" si="38"/>
        <v>529.90263922428778</v>
      </c>
      <c r="P286">
        <f t="shared" si="35"/>
        <v>492.66457126716512</v>
      </c>
      <c r="Q286" s="9" cm="1">
        <f t="array" ref="Q286">IF(D286="",_xlfn.XLOOKUP(C286,ConfigSheet!$B$5:$H$5,_xlfn.XLOOKUP(E286,ConfigSheet!$A$6:$A$8,ConfigSheet!$B$6:$H$8)),_xlfn.XLOOKUP(D286,ConfigSheet!$B$5:$H$5,_xlfn.XLOOKUP(F286,ConfigSheet!$A$6:$A$8,ConfigSheet!$B$6:$H$8)))</f>
        <v>472.59999999999997</v>
      </c>
      <c r="R286">
        <f t="shared" si="36"/>
        <v>37.238067957122666</v>
      </c>
      <c r="S286" s="9">
        <f t="shared" si="34"/>
        <v>1386.6737051792859</v>
      </c>
      <c r="W286">
        <f t="shared" si="39"/>
        <v>-20.064571267165149</v>
      </c>
      <c r="X286">
        <f t="shared" si="37"/>
        <v>402.58702013514932</v>
      </c>
    </row>
    <row r="287" spans="1:24" x14ac:dyDescent="0.3">
      <c r="A287" s="1">
        <v>285</v>
      </c>
      <c r="B287">
        <v>139</v>
      </c>
      <c r="C287" t="s">
        <v>8</v>
      </c>
      <c r="D287" t="s">
        <v>8</v>
      </c>
      <c r="E287">
        <v>1</v>
      </c>
      <c r="F287">
        <v>1</v>
      </c>
      <c r="G287">
        <v>13748</v>
      </c>
      <c r="H287">
        <v>13567</v>
      </c>
      <c r="I287">
        <v>91.241335868835449</v>
      </c>
      <c r="J287" s="4">
        <f>ConfigSheet!$I$2</f>
        <v>3349.0920000000001</v>
      </c>
      <c r="K287">
        <f>_xlfn.XLOOKUP(D287,ConfigSheet!$A$1:$G$1,ConfigSheet!$A$2:$G$2)</f>
        <v>0</v>
      </c>
      <c r="L287">
        <f>_xlfn.XLOOKUP(B287,CoinPixels_Config1!A:A,CoinPixels_Config1!I:I)</f>
        <v>1.0133411955480209</v>
      </c>
      <c r="M287">
        <f t="shared" si="32"/>
        <v>13931.414756394191</v>
      </c>
      <c r="N287">
        <f t="shared" si="33"/>
        <v>13748</v>
      </c>
      <c r="O287">
        <f t="shared" si="38"/>
        <v>0</v>
      </c>
      <c r="P287">
        <f t="shared" si="35"/>
        <v>0</v>
      </c>
      <c r="Q287" s="9" cm="1">
        <f t="array" ref="Q287">IF(D287="",_xlfn.XLOOKUP(C287,ConfigSheet!$B$5:$H$5,_xlfn.XLOOKUP(E287,ConfigSheet!$A$6:$A$8,ConfigSheet!$B$6:$H$8)),_xlfn.XLOOKUP(D287,ConfigSheet!$B$5:$H$5,_xlfn.XLOOKUP(F287,ConfigSheet!$A$6:$A$8,ConfigSheet!$B$6:$H$8)))</f>
        <v>0</v>
      </c>
      <c r="R287">
        <f t="shared" si="36"/>
        <v>0</v>
      </c>
      <c r="S287" s="9">
        <f t="shared" si="34"/>
        <v>0</v>
      </c>
      <c r="W287">
        <f t="shared" si="39"/>
        <v>0</v>
      </c>
      <c r="X287">
        <f t="shared" si="37"/>
        <v>0</v>
      </c>
    </row>
    <row r="288" spans="1:24" x14ac:dyDescent="0.3">
      <c r="A288" s="1">
        <v>286</v>
      </c>
      <c r="B288">
        <v>139</v>
      </c>
      <c r="C288" t="s">
        <v>13</v>
      </c>
      <c r="D288" t="s">
        <v>13</v>
      </c>
      <c r="E288">
        <v>2</v>
      </c>
      <c r="F288">
        <v>2</v>
      </c>
      <c r="G288">
        <v>240314</v>
      </c>
      <c r="H288">
        <v>217075</v>
      </c>
      <c r="I288">
        <v>78.638038039207458</v>
      </c>
      <c r="J288" s="4">
        <f>ConfigSheet!$I$2</f>
        <v>3349.0920000000001</v>
      </c>
      <c r="K288">
        <f>_xlfn.XLOOKUP(D288,ConfigSheet!$A$1:$G$1,ConfigSheet!$A$2:$G$2)</f>
        <v>6.6983512218829002</v>
      </c>
      <c r="L288">
        <f>_xlfn.XLOOKUP(B288,CoinPixels_Config1!A:A,CoinPixels_Config1!I:I)</f>
        <v>1.0133411955480209</v>
      </c>
      <c r="M288">
        <f t="shared" si="32"/>
        <v>243520.07606692711</v>
      </c>
      <c r="N288">
        <f t="shared" si="33"/>
        <v>219971.04002358665</v>
      </c>
      <c r="O288">
        <f t="shared" si="38"/>
        <v>487.0523112162694</v>
      </c>
      <c r="P288">
        <f t="shared" si="35"/>
        <v>439.95306331412934</v>
      </c>
      <c r="Q288" s="9" cm="1">
        <f t="array" ref="Q288">IF(D288="",_xlfn.XLOOKUP(C288,ConfigSheet!$B$5:$H$5,_xlfn.XLOOKUP(E288,ConfigSheet!$A$6:$A$8,ConfigSheet!$B$6:$H$8)),_xlfn.XLOOKUP(D288,ConfigSheet!$B$5:$H$5,_xlfn.XLOOKUP(F288,ConfigSheet!$A$6:$A$8,ConfigSheet!$B$6:$H$8)))</f>
        <v>415.91</v>
      </c>
      <c r="R288">
        <f t="shared" si="36"/>
        <v>47.099247902140064</v>
      </c>
      <c r="S288" s="9">
        <f t="shared" si="34"/>
        <v>2218.3391529472451</v>
      </c>
      <c r="W288">
        <f t="shared" si="39"/>
        <v>-24.043063314129313</v>
      </c>
      <c r="X288">
        <f t="shared" si="37"/>
        <v>578.06889352723078</v>
      </c>
    </row>
    <row r="289" spans="1:24" x14ac:dyDescent="0.3">
      <c r="A289" s="1">
        <v>287</v>
      </c>
      <c r="B289">
        <v>140</v>
      </c>
      <c r="C289" t="s">
        <v>8</v>
      </c>
      <c r="D289" t="s">
        <v>8</v>
      </c>
      <c r="E289">
        <v>1</v>
      </c>
      <c r="F289">
        <v>1</v>
      </c>
      <c r="G289">
        <v>15056</v>
      </c>
      <c r="H289">
        <v>14142</v>
      </c>
      <c r="I289">
        <v>93.30022931098938</v>
      </c>
      <c r="J289" s="4">
        <f>ConfigSheet!$I$2</f>
        <v>3349.0920000000001</v>
      </c>
      <c r="K289">
        <f>_xlfn.XLOOKUP(D289,ConfigSheet!$A$1:$G$1,ConfigSheet!$A$2:$G$2)</f>
        <v>0</v>
      </c>
      <c r="L289">
        <f>_xlfn.XLOOKUP(B289,CoinPixels_Config1!A:A,CoinPixels_Config1!I:I)</f>
        <v>1.0646301796068449</v>
      </c>
      <c r="M289">
        <f t="shared" si="32"/>
        <v>16029.071984160657</v>
      </c>
      <c r="N289">
        <f t="shared" si="33"/>
        <v>15056</v>
      </c>
      <c r="O289">
        <f t="shared" si="38"/>
        <v>0</v>
      </c>
      <c r="P289">
        <f t="shared" si="35"/>
        <v>0</v>
      </c>
      <c r="Q289" s="9" cm="1">
        <f t="array" ref="Q289">IF(D289="",_xlfn.XLOOKUP(C289,ConfigSheet!$B$5:$H$5,_xlfn.XLOOKUP(E289,ConfigSheet!$A$6:$A$8,ConfigSheet!$B$6:$H$8)),_xlfn.XLOOKUP(D289,ConfigSheet!$B$5:$H$5,_xlfn.XLOOKUP(F289,ConfigSheet!$A$6:$A$8,ConfigSheet!$B$6:$H$8)))</f>
        <v>0</v>
      </c>
      <c r="R289">
        <f t="shared" si="36"/>
        <v>0</v>
      </c>
      <c r="S289" s="9">
        <f t="shared" si="34"/>
        <v>0</v>
      </c>
      <c r="W289">
        <f t="shared" si="39"/>
        <v>0</v>
      </c>
      <c r="X289">
        <f t="shared" si="37"/>
        <v>0</v>
      </c>
    </row>
    <row r="290" spans="1:24" x14ac:dyDescent="0.3">
      <c r="A290" s="1">
        <v>288</v>
      </c>
      <c r="B290">
        <v>140</v>
      </c>
      <c r="C290" t="s">
        <v>12</v>
      </c>
      <c r="D290" t="s">
        <v>12</v>
      </c>
      <c r="E290">
        <v>2</v>
      </c>
      <c r="F290">
        <v>2</v>
      </c>
      <c r="G290">
        <v>379585</v>
      </c>
      <c r="H290">
        <v>329210</v>
      </c>
      <c r="I290">
        <v>85.250064730644226</v>
      </c>
      <c r="J290" s="4">
        <f>ConfigSheet!$I$2</f>
        <v>3349.0920000000001</v>
      </c>
      <c r="K290">
        <f>_xlfn.XLOOKUP(D290,ConfigSheet!$A$1:$G$1,ConfigSheet!$A$2:$G$2)</f>
        <v>4.4826302470744004</v>
      </c>
      <c r="L290">
        <f>_xlfn.XLOOKUP(B290,CoinPixels_Config1!A:A,CoinPixels_Config1!I:I)</f>
        <v>1.0646301796068449</v>
      </c>
      <c r="M290">
        <f t="shared" si="32"/>
        <v>404117.64672606421</v>
      </c>
      <c r="N290">
        <f t="shared" si="33"/>
        <v>350486.9014283694</v>
      </c>
      <c r="O290">
        <f t="shared" si="38"/>
        <v>540.89585672498174</v>
      </c>
      <c r="P290">
        <f t="shared" si="35"/>
        <v>469.11317621199788</v>
      </c>
      <c r="Q290" s="9" cm="1">
        <f t="array" ref="Q290">IF(D290="",_xlfn.XLOOKUP(C290,ConfigSheet!$B$5:$H$5,_xlfn.XLOOKUP(E290,ConfigSheet!$A$6:$A$8,ConfigSheet!$B$6:$H$8)),_xlfn.XLOOKUP(D290,ConfigSheet!$B$5:$H$5,_xlfn.XLOOKUP(F290,ConfigSheet!$A$6:$A$8,ConfigSheet!$B$6:$H$8)))</f>
        <v>472.59999999999997</v>
      </c>
      <c r="R290">
        <f t="shared" si="36"/>
        <v>71.782680512983859</v>
      </c>
      <c r="S290" s="9">
        <f t="shared" si="34"/>
        <v>5152.7532216291129</v>
      </c>
      <c r="W290">
        <f t="shared" si="39"/>
        <v>3.4868237880020843</v>
      </c>
      <c r="X290">
        <f t="shared" si="37"/>
        <v>12.157940128577204</v>
      </c>
    </row>
    <row r="291" spans="1:24" x14ac:dyDescent="0.3">
      <c r="A291" s="1">
        <v>289</v>
      </c>
      <c r="B291">
        <v>140</v>
      </c>
      <c r="C291" t="s">
        <v>13</v>
      </c>
      <c r="D291" t="s">
        <v>13</v>
      </c>
      <c r="E291">
        <v>2</v>
      </c>
      <c r="F291">
        <v>1</v>
      </c>
      <c r="G291">
        <v>257837</v>
      </c>
      <c r="H291">
        <v>120373</v>
      </c>
      <c r="I291">
        <v>71.779817342758179</v>
      </c>
      <c r="J291" s="4">
        <f>ConfigSheet!$I$2</f>
        <v>3349.0920000000001</v>
      </c>
      <c r="K291">
        <f>_xlfn.XLOOKUP(D291,ConfigSheet!$A$1:$G$1,ConfigSheet!$A$2:$G$2)</f>
        <v>6.6983512218829002</v>
      </c>
      <c r="L291">
        <f>_xlfn.XLOOKUP(B291,CoinPixels_Config1!A:A,CoinPixels_Config1!I:I)</f>
        <v>1.0646301796068449</v>
      </c>
      <c r="M291">
        <f t="shared" si="32"/>
        <v>274501.05161929008</v>
      </c>
      <c r="N291">
        <f t="shared" si="33"/>
        <v>128152.72860981475</v>
      </c>
      <c r="O291">
        <f t="shared" si="38"/>
        <v>549.01580921700952</v>
      </c>
      <c r="P291">
        <f t="shared" si="35"/>
        <v>256.31185595115937</v>
      </c>
      <c r="Q291" s="9" cm="1">
        <f t="array" ref="Q291">IF(D291="",_xlfn.XLOOKUP(C291,ConfigSheet!$B$5:$H$5,_xlfn.XLOOKUP(E291,ConfigSheet!$A$6:$A$8,ConfigSheet!$B$6:$H$8)),_xlfn.XLOOKUP(D291,ConfigSheet!$B$5:$H$5,_xlfn.XLOOKUP(F291,ConfigSheet!$A$6:$A$8,ConfigSheet!$B$6:$H$8)))</f>
        <v>207.95500000000001</v>
      </c>
      <c r="R291">
        <f t="shared" si="36"/>
        <v>292.70395326585015</v>
      </c>
      <c r="S291" s="9">
        <f t="shared" si="34"/>
        <v>85675.604257456987</v>
      </c>
      <c r="W291">
        <f t="shared" si="39"/>
        <v>-48.356855951159361</v>
      </c>
      <c r="X291">
        <f t="shared" si="37"/>
        <v>2338.3855174811765</v>
      </c>
    </row>
    <row r="292" spans="1:24" x14ac:dyDescent="0.3">
      <c r="A292" s="1">
        <v>290</v>
      </c>
      <c r="B292">
        <v>141</v>
      </c>
      <c r="C292" t="s">
        <v>8</v>
      </c>
      <c r="D292" t="s">
        <v>8</v>
      </c>
      <c r="E292">
        <v>1</v>
      </c>
      <c r="F292">
        <v>1</v>
      </c>
      <c r="G292">
        <v>18660</v>
      </c>
      <c r="H292">
        <v>17407</v>
      </c>
      <c r="I292">
        <v>92.08073616027832</v>
      </c>
      <c r="J292" s="4">
        <f>ConfigSheet!$I$2</f>
        <v>3349.0920000000001</v>
      </c>
      <c r="K292">
        <f>_xlfn.XLOOKUP(D292,ConfigSheet!$A$1:$G$1,ConfigSheet!$A$2:$G$2)</f>
        <v>0</v>
      </c>
      <c r="L292">
        <f>_xlfn.XLOOKUP(B292,CoinPixels_Config1!A:A,CoinPixels_Config1!I:I)</f>
        <v>1.0719825357614752</v>
      </c>
      <c r="M292">
        <f t="shared" si="32"/>
        <v>20003.194117309125</v>
      </c>
      <c r="N292">
        <f t="shared" si="33"/>
        <v>18660</v>
      </c>
      <c r="O292">
        <f t="shared" si="38"/>
        <v>0</v>
      </c>
      <c r="P292">
        <f t="shared" si="35"/>
        <v>0</v>
      </c>
      <c r="Q292" s="9" cm="1">
        <f t="array" ref="Q292">IF(D292="",_xlfn.XLOOKUP(C292,ConfigSheet!$B$5:$H$5,_xlfn.XLOOKUP(E292,ConfigSheet!$A$6:$A$8,ConfigSheet!$B$6:$H$8)),_xlfn.XLOOKUP(D292,ConfigSheet!$B$5:$H$5,_xlfn.XLOOKUP(F292,ConfigSheet!$A$6:$A$8,ConfigSheet!$B$6:$H$8)))</f>
        <v>0</v>
      </c>
      <c r="R292">
        <f t="shared" si="36"/>
        <v>0</v>
      </c>
      <c r="S292" s="9">
        <f t="shared" si="34"/>
        <v>0</v>
      </c>
      <c r="W292">
        <f t="shared" si="39"/>
        <v>0</v>
      </c>
      <c r="X292">
        <f t="shared" si="37"/>
        <v>0</v>
      </c>
    </row>
    <row r="293" spans="1:24" x14ac:dyDescent="0.3">
      <c r="A293" s="1">
        <v>291</v>
      </c>
      <c r="B293">
        <v>141</v>
      </c>
      <c r="C293" t="s">
        <v>10</v>
      </c>
      <c r="D293" t="s">
        <v>10</v>
      </c>
      <c r="E293">
        <v>3</v>
      </c>
      <c r="F293">
        <v>2</v>
      </c>
      <c r="G293">
        <v>276126</v>
      </c>
      <c r="H293">
        <v>224700</v>
      </c>
      <c r="I293">
        <v>90.977060794830322</v>
      </c>
      <c r="J293" s="4">
        <f>ConfigSheet!$I$2</f>
        <v>3349.0920000000001</v>
      </c>
      <c r="K293">
        <f>_xlfn.XLOOKUP(D293,ConfigSheet!$A$1:$G$1,ConfigSheet!$A$2:$G$2)</f>
        <v>3.5680999999999998</v>
      </c>
      <c r="L293">
        <f>_xlfn.XLOOKUP(B293,CoinPixels_Config1!A:A,CoinPixels_Config1!I:I)</f>
        <v>1.0719825357614752</v>
      </c>
      <c r="M293">
        <f t="shared" si="32"/>
        <v>296002.2496696731</v>
      </c>
      <c r="N293">
        <f t="shared" si="33"/>
        <v>240874.47578560348</v>
      </c>
      <c r="O293">
        <f t="shared" si="38"/>
        <v>315.35879786113981</v>
      </c>
      <c r="P293">
        <f t="shared" si="35"/>
        <v>256.62603984919252</v>
      </c>
      <c r="Q293" s="9" cm="1">
        <f t="array" ref="Q293">IF(D293="",_xlfn.XLOOKUP(C293,ConfigSheet!$B$5:$H$5,_xlfn.XLOOKUP(E293,ConfigSheet!$A$6:$A$8,ConfigSheet!$B$6:$H$8)),_xlfn.XLOOKUP(D293,ConfigSheet!$B$5:$H$5,_xlfn.XLOOKUP(F293,ConfigSheet!$A$6:$A$8,ConfigSheet!$B$6:$H$8)))</f>
        <v>193.28</v>
      </c>
      <c r="R293">
        <f t="shared" si="36"/>
        <v>58.732758011947283</v>
      </c>
      <c r="S293" s="9">
        <f t="shared" si="34"/>
        <v>3449.536863689958</v>
      </c>
      <c r="W293">
        <f t="shared" si="39"/>
        <v>-63.346039849192522</v>
      </c>
      <c r="X293">
        <f t="shared" si="37"/>
        <v>4012.720764575487</v>
      </c>
    </row>
    <row r="294" spans="1:24" x14ac:dyDescent="0.3">
      <c r="A294" s="1">
        <v>292</v>
      </c>
      <c r="B294">
        <v>142</v>
      </c>
      <c r="C294" t="s">
        <v>8</v>
      </c>
      <c r="D294" t="s">
        <v>8</v>
      </c>
      <c r="E294">
        <v>1</v>
      </c>
      <c r="F294">
        <v>1</v>
      </c>
      <c r="G294">
        <v>14584</v>
      </c>
      <c r="H294">
        <v>14368</v>
      </c>
      <c r="I294">
        <v>92.8333580493927</v>
      </c>
      <c r="J294" s="4">
        <f>ConfigSheet!$I$2</f>
        <v>3349.0920000000001</v>
      </c>
      <c r="K294">
        <f>_xlfn.XLOOKUP(D294,ConfigSheet!$A$1:$G$1,ConfigSheet!$A$2:$G$2)</f>
        <v>0</v>
      </c>
      <c r="L294">
        <f>_xlfn.XLOOKUP(B294,CoinPixels_Config1!A:A,CoinPixels_Config1!I:I)</f>
        <v>1.015033407572383</v>
      </c>
      <c r="M294">
        <f t="shared" si="32"/>
        <v>14803.247216035634</v>
      </c>
      <c r="N294">
        <f t="shared" si="33"/>
        <v>14584</v>
      </c>
      <c r="O294">
        <f t="shared" si="38"/>
        <v>0</v>
      </c>
      <c r="P294">
        <f t="shared" si="35"/>
        <v>0</v>
      </c>
      <c r="Q294" s="9" cm="1">
        <f t="array" ref="Q294">IF(D294="",_xlfn.XLOOKUP(C294,ConfigSheet!$B$5:$H$5,_xlfn.XLOOKUP(E294,ConfigSheet!$A$6:$A$8,ConfigSheet!$B$6:$H$8)),_xlfn.XLOOKUP(D294,ConfigSheet!$B$5:$H$5,_xlfn.XLOOKUP(F294,ConfigSheet!$A$6:$A$8,ConfigSheet!$B$6:$H$8)))</f>
        <v>0</v>
      </c>
      <c r="R294">
        <f t="shared" si="36"/>
        <v>0</v>
      </c>
      <c r="S294" s="9">
        <f t="shared" si="34"/>
        <v>0</v>
      </c>
      <c r="W294">
        <f t="shared" si="39"/>
        <v>0</v>
      </c>
      <c r="X294">
        <f t="shared" si="37"/>
        <v>0</v>
      </c>
    </row>
    <row r="295" spans="1:24" x14ac:dyDescent="0.3">
      <c r="A295" s="1">
        <v>293</v>
      </c>
      <c r="B295">
        <v>143</v>
      </c>
      <c r="C295" t="s">
        <v>8</v>
      </c>
      <c r="D295" t="s">
        <v>8</v>
      </c>
      <c r="E295">
        <v>1</v>
      </c>
      <c r="F295">
        <v>1</v>
      </c>
      <c r="G295">
        <v>14728</v>
      </c>
      <c r="H295">
        <v>12200</v>
      </c>
      <c r="I295">
        <v>82.835417985916138</v>
      </c>
      <c r="J295" s="4">
        <f>ConfigSheet!$I$2</f>
        <v>3349.0920000000001</v>
      </c>
      <c r="K295">
        <f>_xlfn.XLOOKUP(D295,ConfigSheet!$A$1:$G$1,ConfigSheet!$A$2:$G$2)</f>
        <v>0</v>
      </c>
      <c r="L295">
        <f>_xlfn.XLOOKUP(B295,CoinPixels_Config1!A:A,CoinPixels_Config1!I:I)</f>
        <v>1.2072131147540983</v>
      </c>
      <c r="M295">
        <f t="shared" si="32"/>
        <v>17779.83475409836</v>
      </c>
      <c r="N295">
        <f t="shared" si="33"/>
        <v>14728</v>
      </c>
      <c r="O295">
        <f t="shared" si="38"/>
        <v>0</v>
      </c>
      <c r="P295">
        <f t="shared" si="35"/>
        <v>0</v>
      </c>
      <c r="Q295" s="9" cm="1">
        <f t="array" ref="Q295">IF(D295="",_xlfn.XLOOKUP(C295,ConfigSheet!$B$5:$H$5,_xlfn.XLOOKUP(E295,ConfigSheet!$A$6:$A$8,ConfigSheet!$B$6:$H$8)),_xlfn.XLOOKUP(D295,ConfigSheet!$B$5:$H$5,_xlfn.XLOOKUP(F295,ConfigSheet!$A$6:$A$8,ConfigSheet!$B$6:$H$8)))</f>
        <v>0</v>
      </c>
      <c r="R295">
        <f t="shared" si="36"/>
        <v>0</v>
      </c>
      <c r="S295" s="9">
        <f t="shared" si="34"/>
        <v>0</v>
      </c>
      <c r="W295">
        <f t="shared" si="39"/>
        <v>0</v>
      </c>
      <c r="X295">
        <f t="shared" si="37"/>
        <v>0</v>
      </c>
    </row>
    <row r="296" spans="1:24" x14ac:dyDescent="0.3">
      <c r="A296" s="1">
        <v>294</v>
      </c>
      <c r="B296">
        <v>143</v>
      </c>
      <c r="C296" t="s">
        <v>12</v>
      </c>
      <c r="D296" t="s">
        <v>12</v>
      </c>
      <c r="E296">
        <v>1</v>
      </c>
      <c r="F296">
        <v>1</v>
      </c>
      <c r="G296">
        <v>168234</v>
      </c>
      <c r="H296">
        <v>152411</v>
      </c>
      <c r="I296">
        <v>88.742387294769287</v>
      </c>
      <c r="J296" s="4">
        <f>ConfigSheet!$I$2</f>
        <v>3349.0920000000001</v>
      </c>
      <c r="K296">
        <f>_xlfn.XLOOKUP(D296,ConfigSheet!$A$1:$G$1,ConfigSheet!$A$2:$G$2)</f>
        <v>4.4826302470744004</v>
      </c>
      <c r="L296">
        <f>_xlfn.XLOOKUP(B296,CoinPixels_Config1!A:A,CoinPixels_Config1!I:I)</f>
        <v>1.2072131147540983</v>
      </c>
      <c r="M296">
        <f t="shared" si="32"/>
        <v>203094.29114754096</v>
      </c>
      <c r="N296">
        <f t="shared" si="33"/>
        <v>183992.55803278688</v>
      </c>
      <c r="O296">
        <f t="shared" si="38"/>
        <v>271.83386198590591</v>
      </c>
      <c r="P296">
        <f t="shared" si="35"/>
        <v>246.26693022298653</v>
      </c>
      <c r="Q296" s="9" cm="1">
        <f t="array" ref="Q296">IF(D296="",_xlfn.XLOOKUP(C296,ConfigSheet!$B$5:$H$5,_xlfn.XLOOKUP(E296,ConfigSheet!$A$6:$A$8,ConfigSheet!$B$6:$H$8)),_xlfn.XLOOKUP(D296,ConfigSheet!$B$5:$H$5,_xlfn.XLOOKUP(F296,ConfigSheet!$A$6:$A$8,ConfigSheet!$B$6:$H$8)))</f>
        <v>236.29999999999998</v>
      </c>
      <c r="R296">
        <f t="shared" si="36"/>
        <v>25.566931762919381</v>
      </c>
      <c r="S296" s="9">
        <f t="shared" si="34"/>
        <v>653.66799976977597</v>
      </c>
      <c r="W296">
        <f t="shared" si="39"/>
        <v>-9.966930222986548</v>
      </c>
      <c r="X296">
        <f t="shared" si="37"/>
        <v>99.339698069882672</v>
      </c>
    </row>
    <row r="297" spans="1:24" x14ac:dyDescent="0.3">
      <c r="A297" s="1">
        <v>295</v>
      </c>
      <c r="B297">
        <v>143</v>
      </c>
      <c r="C297" t="s">
        <v>11</v>
      </c>
      <c r="D297" t="s">
        <v>11</v>
      </c>
      <c r="E297">
        <v>1</v>
      </c>
      <c r="F297">
        <v>1</v>
      </c>
      <c r="G297">
        <v>187135</v>
      </c>
      <c r="H297">
        <v>179172</v>
      </c>
      <c r="I297">
        <v>95.035034418106079</v>
      </c>
      <c r="J297" s="4">
        <f>ConfigSheet!$I$2</f>
        <v>3349.0920000000001</v>
      </c>
      <c r="K297">
        <f>_xlfn.XLOOKUP(D297,ConfigSheet!$A$1:$G$1,ConfigSheet!$A$2:$G$2)</f>
        <v>5.6936084651916001</v>
      </c>
      <c r="L297">
        <f>_xlfn.XLOOKUP(B297,CoinPixels_Config1!A:A,CoinPixels_Config1!I:I)</f>
        <v>1.2072131147540983</v>
      </c>
      <c r="M297">
        <f t="shared" si="32"/>
        <v>225911.82622950818</v>
      </c>
      <c r="N297">
        <f t="shared" si="33"/>
        <v>216298.78819672129</v>
      </c>
      <c r="O297">
        <f t="shared" si="38"/>
        <v>384.06036209432932</v>
      </c>
      <c r="P297">
        <f t="shared" si="35"/>
        <v>367.7177609595488</v>
      </c>
      <c r="Q297" s="9" cm="1">
        <f t="array" ref="Q297">IF(D297="",_xlfn.XLOOKUP(C297,ConfigSheet!$B$5:$H$5,_xlfn.XLOOKUP(E297,ConfigSheet!$A$6:$A$8,ConfigSheet!$B$6:$H$8)),_xlfn.XLOOKUP(D297,ConfigSheet!$B$5:$H$5,_xlfn.XLOOKUP(F297,ConfigSheet!$A$6:$A$8,ConfigSheet!$B$6:$H$8)))</f>
        <v>369.42666666666668</v>
      </c>
      <c r="R297">
        <f t="shared" si="36"/>
        <v>16.342601134780523</v>
      </c>
      <c r="S297" s="9">
        <f t="shared" si="34"/>
        <v>267.08061185052964</v>
      </c>
      <c r="W297">
        <f t="shared" si="39"/>
        <v>1.7089057071178786</v>
      </c>
      <c r="X297">
        <f t="shared" si="37"/>
        <v>2.9203587158200568</v>
      </c>
    </row>
    <row r="298" spans="1:24" x14ac:dyDescent="0.3">
      <c r="A298" s="1">
        <v>296</v>
      </c>
      <c r="B298">
        <v>144</v>
      </c>
      <c r="C298" t="s">
        <v>8</v>
      </c>
      <c r="D298" t="s">
        <v>8</v>
      </c>
      <c r="E298">
        <v>1</v>
      </c>
      <c r="F298">
        <v>1</v>
      </c>
      <c r="G298">
        <v>17404</v>
      </c>
      <c r="H298">
        <v>15274</v>
      </c>
      <c r="I298">
        <v>87.761431932449341</v>
      </c>
      <c r="J298" s="4">
        <f>ConfigSheet!$I$2</f>
        <v>3349.0920000000001</v>
      </c>
      <c r="K298">
        <f>_xlfn.XLOOKUP(D298,ConfigSheet!$A$1:$G$1,ConfigSheet!$A$2:$G$2)</f>
        <v>0</v>
      </c>
      <c r="L298">
        <f>_xlfn.XLOOKUP(B298,CoinPixels_Config1!A:A,CoinPixels_Config1!I:I)</f>
        <v>1.1394526646588974</v>
      </c>
      <c r="M298">
        <f t="shared" si="32"/>
        <v>19831.034175723449</v>
      </c>
      <c r="N298">
        <f t="shared" si="33"/>
        <v>17404</v>
      </c>
      <c r="O298">
        <f t="shared" si="38"/>
        <v>0</v>
      </c>
      <c r="P298">
        <f t="shared" si="35"/>
        <v>0</v>
      </c>
      <c r="Q298" s="9" cm="1">
        <f t="array" ref="Q298">IF(D298="",_xlfn.XLOOKUP(C298,ConfigSheet!$B$5:$H$5,_xlfn.XLOOKUP(E298,ConfigSheet!$A$6:$A$8,ConfigSheet!$B$6:$H$8)),_xlfn.XLOOKUP(D298,ConfigSheet!$B$5:$H$5,_xlfn.XLOOKUP(F298,ConfigSheet!$A$6:$A$8,ConfigSheet!$B$6:$H$8)))</f>
        <v>0</v>
      </c>
      <c r="R298">
        <f t="shared" si="36"/>
        <v>0</v>
      </c>
      <c r="S298" s="9">
        <f t="shared" si="34"/>
        <v>0</v>
      </c>
      <c r="W298">
        <f t="shared" si="39"/>
        <v>0</v>
      </c>
      <c r="X298">
        <f t="shared" si="37"/>
        <v>0</v>
      </c>
    </row>
    <row r="299" spans="1:24" x14ac:dyDescent="0.3">
      <c r="A299" s="1">
        <v>297</v>
      </c>
      <c r="B299">
        <v>144</v>
      </c>
      <c r="C299" t="s">
        <v>9</v>
      </c>
      <c r="D299" t="s">
        <v>9</v>
      </c>
      <c r="E299">
        <v>1</v>
      </c>
      <c r="F299">
        <v>1</v>
      </c>
      <c r="G299">
        <v>530264</v>
      </c>
      <c r="H299">
        <v>510169</v>
      </c>
      <c r="I299">
        <v>95.174628496170044</v>
      </c>
      <c r="J299" s="4">
        <f>ConfigSheet!$I$2</f>
        <v>3349.0920000000001</v>
      </c>
      <c r="K299">
        <f>_xlfn.XLOOKUP(D299,ConfigSheet!$A$1:$G$1,ConfigSheet!$A$2:$G$2)</f>
        <v>2.6304883652667002</v>
      </c>
      <c r="L299">
        <f>_xlfn.XLOOKUP(B299,CoinPixels_Config1!A:A,CoinPixels_Config1!I:I)</f>
        <v>1.1394526646588974</v>
      </c>
      <c r="M299">
        <f t="shared" si="32"/>
        <v>604210.72777268558</v>
      </c>
      <c r="N299">
        <f t="shared" si="33"/>
        <v>581313.42647636507</v>
      </c>
      <c r="O299">
        <f t="shared" si="38"/>
        <v>474.56722286977327</v>
      </c>
      <c r="P299">
        <f t="shared" si="35"/>
        <v>456.58292006292976</v>
      </c>
      <c r="Q299" s="9" cm="1">
        <f t="array" ref="Q299">IF(D299="",_xlfn.XLOOKUP(C299,ConfigSheet!$B$5:$H$5,_xlfn.XLOOKUP(E299,ConfigSheet!$A$6:$A$8,ConfigSheet!$B$6:$H$8)),_xlfn.XLOOKUP(D299,ConfigSheet!$B$5:$H$5,_xlfn.XLOOKUP(F299,ConfigSheet!$A$6:$A$8,ConfigSheet!$B$6:$H$8)))</f>
        <v>468.8</v>
      </c>
      <c r="R299">
        <f t="shared" si="36"/>
        <v>17.984302806843516</v>
      </c>
      <c r="S299" s="9">
        <f t="shared" si="34"/>
        <v>323.43514744823955</v>
      </c>
      <c r="W299">
        <f t="shared" si="39"/>
        <v>12.217079937070253</v>
      </c>
      <c r="X299">
        <f t="shared" si="37"/>
        <v>149.25704218876447</v>
      </c>
    </row>
    <row r="300" spans="1:24" x14ac:dyDescent="0.3">
      <c r="A300" s="1">
        <v>298</v>
      </c>
      <c r="B300">
        <v>145</v>
      </c>
      <c r="C300" t="s">
        <v>8</v>
      </c>
      <c r="D300" t="s">
        <v>8</v>
      </c>
      <c r="E300">
        <v>1</v>
      </c>
      <c r="F300">
        <v>1</v>
      </c>
      <c r="G300">
        <v>17432</v>
      </c>
      <c r="H300">
        <v>15058</v>
      </c>
      <c r="I300">
        <v>86.178439855575562</v>
      </c>
      <c r="J300" s="4">
        <f>ConfigSheet!$I$2</f>
        <v>3349.0920000000001</v>
      </c>
      <c r="K300">
        <f>_xlfn.XLOOKUP(D300,ConfigSheet!$A$1:$G$1,ConfigSheet!$A$2:$G$2)</f>
        <v>0</v>
      </c>
      <c r="L300">
        <f>_xlfn.XLOOKUP(B300,CoinPixels_Config1!A:A,CoinPixels_Config1!I:I)</f>
        <v>1.1576570593704343</v>
      </c>
      <c r="M300">
        <f t="shared" si="32"/>
        <v>20180.27785894541</v>
      </c>
      <c r="N300">
        <f t="shared" si="33"/>
        <v>17432</v>
      </c>
      <c r="O300">
        <f t="shared" si="38"/>
        <v>0</v>
      </c>
      <c r="P300">
        <f t="shared" si="35"/>
        <v>0</v>
      </c>
      <c r="Q300" s="9" cm="1">
        <f t="array" ref="Q300">IF(D300="",_xlfn.XLOOKUP(C300,ConfigSheet!$B$5:$H$5,_xlfn.XLOOKUP(E300,ConfigSheet!$A$6:$A$8,ConfigSheet!$B$6:$H$8)),_xlfn.XLOOKUP(D300,ConfigSheet!$B$5:$H$5,_xlfn.XLOOKUP(F300,ConfigSheet!$A$6:$A$8,ConfigSheet!$B$6:$H$8)))</f>
        <v>0</v>
      </c>
      <c r="R300">
        <f t="shared" si="36"/>
        <v>0</v>
      </c>
      <c r="S300" s="9">
        <f t="shared" si="34"/>
        <v>0</v>
      </c>
      <c r="W300">
        <f t="shared" si="39"/>
        <v>0</v>
      </c>
      <c r="X300">
        <f t="shared" si="37"/>
        <v>0</v>
      </c>
    </row>
    <row r="301" spans="1:24" x14ac:dyDescent="0.3">
      <c r="A301" s="1">
        <v>299</v>
      </c>
      <c r="B301">
        <v>145</v>
      </c>
      <c r="C301" t="s">
        <v>9</v>
      </c>
      <c r="D301" t="s">
        <v>9</v>
      </c>
      <c r="E301">
        <v>1</v>
      </c>
      <c r="F301">
        <v>1</v>
      </c>
      <c r="G301">
        <v>520194</v>
      </c>
      <c r="H301">
        <v>501182</v>
      </c>
      <c r="I301">
        <v>95.536667108535767</v>
      </c>
      <c r="J301" s="4">
        <f>ConfigSheet!$I$2</f>
        <v>3349.0920000000001</v>
      </c>
      <c r="K301">
        <f>_xlfn.XLOOKUP(D301,ConfigSheet!$A$1:$G$1,ConfigSheet!$A$2:$G$2)</f>
        <v>2.6304883652667002</v>
      </c>
      <c r="L301">
        <f>_xlfn.XLOOKUP(B301,CoinPixels_Config1!A:A,CoinPixels_Config1!I:I)</f>
        <v>1.1576570593704343</v>
      </c>
      <c r="M301">
        <f t="shared" si="32"/>
        <v>602206.25634214364</v>
      </c>
      <c r="N301">
        <f t="shared" si="33"/>
        <v>580196.88032939297</v>
      </c>
      <c r="O301">
        <f t="shared" si="38"/>
        <v>472.99284426908088</v>
      </c>
      <c r="P301">
        <f t="shared" si="35"/>
        <v>455.70594754354437</v>
      </c>
      <c r="Q301" s="9" cm="1">
        <f t="array" ref="Q301">IF(D301="",_xlfn.XLOOKUP(C301,ConfigSheet!$B$5:$H$5,_xlfn.XLOOKUP(E301,ConfigSheet!$A$6:$A$8,ConfigSheet!$B$6:$H$8)),_xlfn.XLOOKUP(D301,ConfigSheet!$B$5:$H$5,_xlfn.XLOOKUP(F301,ConfigSheet!$A$6:$A$8,ConfigSheet!$B$6:$H$8)))</f>
        <v>468.8</v>
      </c>
      <c r="R301">
        <f t="shared" si="36"/>
        <v>17.286896725536508</v>
      </c>
      <c r="S301" s="9">
        <f t="shared" si="34"/>
        <v>298.83679839936485</v>
      </c>
      <c r="W301">
        <f t="shared" si="39"/>
        <v>13.094052456455643</v>
      </c>
      <c r="X301">
        <f t="shared" si="37"/>
        <v>171.45420973241204</v>
      </c>
    </row>
    <row r="302" spans="1:24" x14ac:dyDescent="0.3">
      <c r="A302" s="1">
        <v>300</v>
      </c>
      <c r="B302">
        <v>146</v>
      </c>
      <c r="C302" t="s">
        <v>8</v>
      </c>
      <c r="D302" t="s">
        <v>8</v>
      </c>
      <c r="E302">
        <v>1</v>
      </c>
      <c r="F302">
        <v>1</v>
      </c>
      <c r="G302">
        <v>14148</v>
      </c>
      <c r="H302">
        <v>13620</v>
      </c>
      <c r="I302">
        <v>93.775296211242676</v>
      </c>
      <c r="J302" s="4">
        <f>ConfigSheet!$I$2</f>
        <v>3349.0920000000001</v>
      </c>
      <c r="K302">
        <f>_xlfn.XLOOKUP(D302,ConfigSheet!$A$1:$G$1,ConfigSheet!$A$2:$G$2)</f>
        <v>0</v>
      </c>
      <c r="L302">
        <f>_xlfn.XLOOKUP(B302,CoinPixels_Config1!A:A,CoinPixels_Config1!I:I)</f>
        <v>1.0387665198237885</v>
      </c>
      <c r="M302">
        <f t="shared" si="32"/>
        <v>14696.46872246696</v>
      </c>
      <c r="N302">
        <f t="shared" si="33"/>
        <v>14148</v>
      </c>
      <c r="O302">
        <f t="shared" si="38"/>
        <v>0</v>
      </c>
      <c r="P302">
        <f t="shared" si="35"/>
        <v>0</v>
      </c>
      <c r="Q302" s="9" cm="1">
        <f t="array" ref="Q302">IF(D302="",_xlfn.XLOOKUP(C302,ConfigSheet!$B$5:$H$5,_xlfn.XLOOKUP(E302,ConfigSheet!$A$6:$A$8,ConfigSheet!$B$6:$H$8)),_xlfn.XLOOKUP(D302,ConfigSheet!$B$5:$H$5,_xlfn.XLOOKUP(F302,ConfigSheet!$A$6:$A$8,ConfigSheet!$B$6:$H$8)))</f>
        <v>0</v>
      </c>
      <c r="R302">
        <f t="shared" si="36"/>
        <v>0</v>
      </c>
      <c r="S302" s="9">
        <f t="shared" si="34"/>
        <v>0</v>
      </c>
      <c r="W302">
        <f t="shared" si="39"/>
        <v>0</v>
      </c>
      <c r="X302">
        <f t="shared" si="37"/>
        <v>0</v>
      </c>
    </row>
    <row r="303" spans="1:24" x14ac:dyDescent="0.3">
      <c r="A303" s="1">
        <v>301</v>
      </c>
      <c r="B303">
        <v>146</v>
      </c>
      <c r="C303" t="s">
        <v>9</v>
      </c>
      <c r="D303" t="s">
        <v>9</v>
      </c>
      <c r="E303">
        <v>2</v>
      </c>
      <c r="F303">
        <v>2</v>
      </c>
      <c r="G303">
        <v>922805</v>
      </c>
      <c r="H303">
        <v>954437</v>
      </c>
      <c r="I303">
        <v>85.509464144706726</v>
      </c>
      <c r="J303" s="4">
        <f>ConfigSheet!$I$2</f>
        <v>3349.0920000000001</v>
      </c>
      <c r="K303">
        <f>_xlfn.XLOOKUP(D303,ConfigSheet!$A$1:$G$1,ConfigSheet!$A$2:$G$2)</f>
        <v>2.6304883652667002</v>
      </c>
      <c r="L303">
        <f>_xlfn.XLOOKUP(B303,CoinPixels_Config1!A:A,CoinPixels_Config1!I:I)</f>
        <v>1.0387665198237885</v>
      </c>
      <c r="M303">
        <f t="shared" si="32"/>
        <v>958578.93832599116</v>
      </c>
      <c r="N303">
        <f t="shared" si="33"/>
        <v>991437.2008810573</v>
      </c>
      <c r="O303">
        <f t="shared" si="38"/>
        <v>752.89981417537206</v>
      </c>
      <c r="P303">
        <f t="shared" si="35"/>
        <v>778.7077876063737</v>
      </c>
      <c r="Q303" s="9" cm="1">
        <f t="array" ref="Q303">IF(D303="",_xlfn.XLOOKUP(C303,ConfigSheet!$B$5:$H$5,_xlfn.XLOOKUP(E303,ConfigSheet!$A$6:$A$8,ConfigSheet!$B$6:$H$8)),_xlfn.XLOOKUP(D303,ConfigSheet!$B$5:$H$5,_xlfn.XLOOKUP(F303,ConfigSheet!$A$6:$A$8,ConfigSheet!$B$6:$H$8)))</f>
        <v>937.6</v>
      </c>
      <c r="R303">
        <f t="shared" si="36"/>
        <v>-25.807973431001642</v>
      </c>
      <c r="S303" s="9">
        <f t="shared" si="34"/>
        <v>666.05149261528663</v>
      </c>
      <c r="W303">
        <f t="shared" si="39"/>
        <v>158.89221239362632</v>
      </c>
      <c r="X303">
        <f t="shared" si="37"/>
        <v>25246.735159341257</v>
      </c>
    </row>
    <row r="304" spans="1:24" x14ac:dyDescent="0.3">
      <c r="A304" s="1">
        <v>302</v>
      </c>
      <c r="B304">
        <v>147</v>
      </c>
      <c r="C304" t="s">
        <v>8</v>
      </c>
      <c r="D304" t="s">
        <v>8</v>
      </c>
      <c r="E304">
        <v>1</v>
      </c>
      <c r="F304">
        <v>1</v>
      </c>
      <c r="G304">
        <v>14087</v>
      </c>
      <c r="H304">
        <v>13258</v>
      </c>
      <c r="I304">
        <v>91.706395149230957</v>
      </c>
      <c r="J304" s="4">
        <f>ConfigSheet!$I$2</f>
        <v>3349.0920000000001</v>
      </c>
      <c r="K304">
        <f>_xlfn.XLOOKUP(D304,ConfigSheet!$A$1:$G$1,ConfigSheet!$A$2:$G$2)</f>
        <v>0</v>
      </c>
      <c r="L304">
        <f>_xlfn.XLOOKUP(B304,CoinPixels_Config1!A:A,CoinPixels_Config1!I:I)</f>
        <v>1.0625282848091717</v>
      </c>
      <c r="M304">
        <f t="shared" si="32"/>
        <v>14967.835948106802</v>
      </c>
      <c r="N304">
        <f t="shared" si="33"/>
        <v>14086.999999999998</v>
      </c>
      <c r="O304">
        <f t="shared" si="38"/>
        <v>0</v>
      </c>
      <c r="P304">
        <f t="shared" si="35"/>
        <v>0</v>
      </c>
      <c r="Q304" s="9" cm="1">
        <f t="array" ref="Q304">IF(D304="",_xlfn.XLOOKUP(C304,ConfigSheet!$B$5:$H$5,_xlfn.XLOOKUP(E304,ConfigSheet!$A$6:$A$8,ConfigSheet!$B$6:$H$8)),_xlfn.XLOOKUP(D304,ConfigSheet!$B$5:$H$5,_xlfn.XLOOKUP(F304,ConfigSheet!$A$6:$A$8,ConfigSheet!$B$6:$H$8)))</f>
        <v>0</v>
      </c>
      <c r="R304">
        <f t="shared" si="36"/>
        <v>0</v>
      </c>
      <c r="S304" s="9">
        <f t="shared" si="34"/>
        <v>0</v>
      </c>
      <c r="W304">
        <f t="shared" si="39"/>
        <v>0</v>
      </c>
      <c r="X304">
        <f t="shared" si="37"/>
        <v>0</v>
      </c>
    </row>
    <row r="305" spans="1:24" x14ac:dyDescent="0.3">
      <c r="A305" s="1">
        <v>303</v>
      </c>
      <c r="B305">
        <v>147</v>
      </c>
      <c r="C305" t="s">
        <v>9</v>
      </c>
      <c r="D305" t="s">
        <v>9</v>
      </c>
      <c r="E305">
        <v>2</v>
      </c>
      <c r="F305">
        <v>2</v>
      </c>
      <c r="G305">
        <v>889626</v>
      </c>
      <c r="H305">
        <v>861434</v>
      </c>
      <c r="I305">
        <v>95.184969902038574</v>
      </c>
      <c r="J305" s="4">
        <f>ConfigSheet!$I$2</f>
        <v>3349.0920000000001</v>
      </c>
      <c r="K305">
        <f>_xlfn.XLOOKUP(D305,ConfigSheet!$A$1:$G$1,ConfigSheet!$A$2:$G$2)</f>
        <v>2.6304883652667002</v>
      </c>
      <c r="L305">
        <f>_xlfn.XLOOKUP(B305,CoinPixels_Config1!A:A,CoinPixels_Config1!I:I)</f>
        <v>1.0625282848091717</v>
      </c>
      <c r="M305">
        <f t="shared" si="32"/>
        <v>945252.78790164425</v>
      </c>
      <c r="N305">
        <f t="shared" si="33"/>
        <v>915297.990496304</v>
      </c>
      <c r="O305">
        <f t="shared" si="38"/>
        <v>742.43301193612695</v>
      </c>
      <c r="P305">
        <f t="shared" si="35"/>
        <v>718.9055167049811</v>
      </c>
      <c r="Q305" s="9" cm="1">
        <f t="array" ref="Q305">IF(D305="",_xlfn.XLOOKUP(C305,ConfigSheet!$B$5:$H$5,_xlfn.XLOOKUP(E305,ConfigSheet!$A$6:$A$8,ConfigSheet!$B$6:$H$8)),_xlfn.XLOOKUP(D305,ConfigSheet!$B$5:$H$5,_xlfn.XLOOKUP(F305,ConfigSheet!$A$6:$A$8,ConfigSheet!$B$6:$H$8)))</f>
        <v>937.6</v>
      </c>
      <c r="R305">
        <f t="shared" si="36"/>
        <v>23.527495231145849</v>
      </c>
      <c r="S305" s="9">
        <f t="shared" si="34"/>
        <v>553.54303185159063</v>
      </c>
      <c r="W305">
        <f t="shared" si="39"/>
        <v>218.69448329501893</v>
      </c>
      <c r="X305">
        <f t="shared" si="37"/>
        <v>47827.277023675313</v>
      </c>
    </row>
    <row r="306" spans="1:24" x14ac:dyDescent="0.3">
      <c r="A306" s="1">
        <v>304</v>
      </c>
      <c r="B306">
        <v>148</v>
      </c>
      <c r="C306" t="s">
        <v>8</v>
      </c>
      <c r="D306" t="s">
        <v>8</v>
      </c>
      <c r="E306">
        <v>1</v>
      </c>
      <c r="F306">
        <v>1</v>
      </c>
      <c r="G306">
        <v>14091</v>
      </c>
      <c r="H306">
        <v>13379</v>
      </c>
      <c r="I306">
        <v>93.997174501419067</v>
      </c>
      <c r="J306" s="4">
        <f>ConfigSheet!$I$2</f>
        <v>3349.0920000000001</v>
      </c>
      <c r="K306">
        <f>_xlfn.XLOOKUP(D306,ConfigSheet!$A$1:$G$1,ConfigSheet!$A$2:$G$2)</f>
        <v>0</v>
      </c>
      <c r="L306">
        <f>_xlfn.XLOOKUP(B306,CoinPixels_Config1!A:A,CoinPixels_Config1!I:I)</f>
        <v>1.0532177292772256</v>
      </c>
      <c r="M306">
        <f t="shared" si="32"/>
        <v>14840.891023245385</v>
      </c>
      <c r="N306">
        <f t="shared" si="33"/>
        <v>14091</v>
      </c>
      <c r="O306">
        <f t="shared" si="38"/>
        <v>0</v>
      </c>
      <c r="P306">
        <f t="shared" si="35"/>
        <v>0</v>
      </c>
      <c r="Q306" s="9" cm="1">
        <f t="array" ref="Q306">IF(D306="",_xlfn.XLOOKUP(C306,ConfigSheet!$B$5:$H$5,_xlfn.XLOOKUP(E306,ConfigSheet!$A$6:$A$8,ConfigSheet!$B$6:$H$8)),_xlfn.XLOOKUP(D306,ConfigSheet!$B$5:$H$5,_xlfn.XLOOKUP(F306,ConfigSheet!$A$6:$A$8,ConfigSheet!$B$6:$H$8)))</f>
        <v>0</v>
      </c>
      <c r="R306">
        <f t="shared" si="36"/>
        <v>0</v>
      </c>
      <c r="S306" s="9">
        <f t="shared" si="34"/>
        <v>0</v>
      </c>
      <c r="W306">
        <f t="shared" si="39"/>
        <v>0</v>
      </c>
      <c r="X306">
        <f t="shared" si="37"/>
        <v>0</v>
      </c>
    </row>
    <row r="307" spans="1:24" x14ac:dyDescent="0.3">
      <c r="A307" s="1">
        <v>305</v>
      </c>
      <c r="B307">
        <v>148</v>
      </c>
      <c r="C307" t="s">
        <v>10</v>
      </c>
      <c r="D307" t="s">
        <v>10</v>
      </c>
      <c r="E307">
        <v>3</v>
      </c>
      <c r="F307">
        <v>3</v>
      </c>
      <c r="G307">
        <v>297366</v>
      </c>
      <c r="H307">
        <v>264551</v>
      </c>
      <c r="I307">
        <v>88.155762354532882</v>
      </c>
      <c r="J307" s="4">
        <f>ConfigSheet!$I$2</f>
        <v>3349.0920000000001</v>
      </c>
      <c r="K307">
        <f>_xlfn.XLOOKUP(D307,ConfigSheet!$A$1:$G$1,ConfigSheet!$A$2:$G$2)</f>
        <v>3.5680999999999998</v>
      </c>
      <c r="L307">
        <f>_xlfn.XLOOKUP(B307,CoinPixels_Config1!A:A,CoinPixels_Config1!I:I)</f>
        <v>1.0532177292772256</v>
      </c>
      <c r="M307">
        <f t="shared" si="32"/>
        <v>313191.14328425145</v>
      </c>
      <c r="N307">
        <f t="shared" si="33"/>
        <v>278629.80349801929</v>
      </c>
      <c r="O307">
        <f t="shared" si="38"/>
        <v>333.67172903955384</v>
      </c>
      <c r="P307">
        <f t="shared" si="35"/>
        <v>296.85031102796893</v>
      </c>
      <c r="Q307" s="9" cm="1">
        <f t="array" ref="Q307">IF(D307="",_xlfn.XLOOKUP(C307,ConfigSheet!$B$5:$H$5,_xlfn.XLOOKUP(E307,ConfigSheet!$A$6:$A$8,ConfigSheet!$B$6:$H$8)),_xlfn.XLOOKUP(D307,ConfigSheet!$B$5:$H$5,_xlfn.XLOOKUP(F307,ConfigSheet!$A$6:$A$8,ConfigSheet!$B$6:$H$8)))</f>
        <v>289.92</v>
      </c>
      <c r="R307">
        <f t="shared" si="36"/>
        <v>36.82141801158491</v>
      </c>
      <c r="S307" s="9">
        <f t="shared" si="34"/>
        <v>1355.8168243838697</v>
      </c>
      <c r="W307">
        <f t="shared" si="39"/>
        <v>-6.9303110279689122</v>
      </c>
      <c r="X307">
        <f t="shared" si="37"/>
        <v>48.029210944387522</v>
      </c>
    </row>
    <row r="308" spans="1:24" x14ac:dyDescent="0.3">
      <c r="A308" s="1">
        <v>306</v>
      </c>
      <c r="B308">
        <v>149</v>
      </c>
      <c r="C308" t="s">
        <v>8</v>
      </c>
      <c r="D308" t="s">
        <v>8</v>
      </c>
      <c r="E308">
        <v>1</v>
      </c>
      <c r="F308">
        <v>1</v>
      </c>
      <c r="G308">
        <v>14742</v>
      </c>
      <c r="H308">
        <v>13789</v>
      </c>
      <c r="I308">
        <v>87.358814477920532</v>
      </c>
      <c r="J308" s="4">
        <f>ConfigSheet!$I$2</f>
        <v>3349.0920000000001</v>
      </c>
      <c r="K308">
        <f>_xlfn.XLOOKUP(D308,ConfigSheet!$A$1:$G$1,ConfigSheet!$A$2:$G$2)</f>
        <v>0</v>
      </c>
      <c r="L308">
        <f>_xlfn.XLOOKUP(B308,CoinPixels_Config1!A:A,CoinPixels_Config1!I:I)</f>
        <v>1.0691130611356878</v>
      </c>
      <c r="M308">
        <f t="shared" si="32"/>
        <v>15760.864747262311</v>
      </c>
      <c r="N308">
        <f t="shared" si="33"/>
        <v>14742</v>
      </c>
      <c r="O308">
        <f t="shared" si="38"/>
        <v>0</v>
      </c>
      <c r="P308">
        <f t="shared" si="35"/>
        <v>0</v>
      </c>
      <c r="Q308" s="9" cm="1">
        <f t="array" ref="Q308">IF(D308="",_xlfn.XLOOKUP(C308,ConfigSheet!$B$5:$H$5,_xlfn.XLOOKUP(E308,ConfigSheet!$A$6:$A$8,ConfigSheet!$B$6:$H$8)),_xlfn.XLOOKUP(D308,ConfigSheet!$B$5:$H$5,_xlfn.XLOOKUP(F308,ConfigSheet!$A$6:$A$8,ConfigSheet!$B$6:$H$8)))</f>
        <v>0</v>
      </c>
      <c r="R308">
        <f t="shared" si="36"/>
        <v>0</v>
      </c>
      <c r="S308" s="9">
        <f t="shared" si="34"/>
        <v>0</v>
      </c>
      <c r="W308">
        <f t="shared" si="39"/>
        <v>0</v>
      </c>
      <c r="X308">
        <f t="shared" si="37"/>
        <v>0</v>
      </c>
    </row>
    <row r="309" spans="1:24" x14ac:dyDescent="0.3">
      <c r="A309" s="1">
        <v>307</v>
      </c>
      <c r="B309">
        <v>149</v>
      </c>
      <c r="C309" t="s">
        <v>10</v>
      </c>
      <c r="D309" t="s">
        <v>10</v>
      </c>
      <c r="E309">
        <v>1</v>
      </c>
      <c r="F309">
        <v>1</v>
      </c>
      <c r="G309">
        <v>88470</v>
      </c>
      <c r="H309">
        <v>80839</v>
      </c>
      <c r="I309">
        <v>91.298794746398926</v>
      </c>
      <c r="J309" s="4">
        <f>ConfigSheet!$I$2</f>
        <v>3349.0920000000001</v>
      </c>
      <c r="K309">
        <f>_xlfn.XLOOKUP(D309,ConfigSheet!$A$1:$G$1,ConfigSheet!$A$2:$G$2)</f>
        <v>3.5680999999999998</v>
      </c>
      <c r="L309">
        <f>_xlfn.XLOOKUP(B309,CoinPixels_Config1!A:A,CoinPixels_Config1!I:I)</f>
        <v>1.0691130611356878</v>
      </c>
      <c r="M309">
        <f t="shared" si="32"/>
        <v>94584.432518674308</v>
      </c>
      <c r="N309">
        <f t="shared" si="33"/>
        <v>86426.030749147874</v>
      </c>
      <c r="O309">
        <f t="shared" si="38"/>
        <v>100.76961566594221</v>
      </c>
      <c r="P309">
        <f t="shared" si="35"/>
        <v>92.077709515305799</v>
      </c>
      <c r="Q309" s="9" cm="1">
        <f t="array" ref="Q309">IF(D309="",_xlfn.XLOOKUP(C309,ConfigSheet!$B$5:$H$5,_xlfn.XLOOKUP(E309,ConfigSheet!$A$6:$A$8,ConfigSheet!$B$6:$H$8)),_xlfn.XLOOKUP(D309,ConfigSheet!$B$5:$H$5,_xlfn.XLOOKUP(F309,ConfigSheet!$A$6:$A$8,ConfigSheet!$B$6:$H$8)))</f>
        <v>96.64</v>
      </c>
      <c r="R309">
        <f t="shared" si="36"/>
        <v>8.691906150636413</v>
      </c>
      <c r="S309" s="9">
        <f t="shared" si="34"/>
        <v>75.549232531471105</v>
      </c>
      <c r="W309">
        <f t="shared" si="39"/>
        <v>4.5622904846942021</v>
      </c>
      <c r="X309">
        <f t="shared" si="37"/>
        <v>20.814494466731258</v>
      </c>
    </row>
    <row r="310" spans="1:24" x14ac:dyDescent="0.3">
      <c r="A310" s="1">
        <v>308</v>
      </c>
      <c r="B310">
        <v>150</v>
      </c>
      <c r="C310" t="s">
        <v>8</v>
      </c>
      <c r="D310" t="s">
        <v>8</v>
      </c>
      <c r="E310">
        <v>1</v>
      </c>
      <c r="F310">
        <v>1</v>
      </c>
      <c r="G310">
        <v>14384</v>
      </c>
      <c r="H310">
        <v>13429</v>
      </c>
      <c r="I310">
        <v>93.145835399627686</v>
      </c>
      <c r="J310" s="4">
        <f>ConfigSheet!$I$2</f>
        <v>3349.0920000000001</v>
      </c>
      <c r="K310">
        <f>_xlfn.XLOOKUP(D310,ConfigSheet!$A$1:$G$1,ConfigSheet!$A$2:$G$2)</f>
        <v>0</v>
      </c>
      <c r="L310">
        <f>_xlfn.XLOOKUP(B310,CoinPixels_Config1!A:A,CoinPixels_Config1!I:I)</f>
        <v>1.071114751656862</v>
      </c>
      <c r="M310">
        <f t="shared" si="32"/>
        <v>15406.914587832303</v>
      </c>
      <c r="N310">
        <f t="shared" si="33"/>
        <v>14384</v>
      </c>
      <c r="O310">
        <f t="shared" si="38"/>
        <v>0</v>
      </c>
      <c r="P310">
        <f t="shared" si="35"/>
        <v>0</v>
      </c>
      <c r="Q310" s="9" cm="1">
        <f t="array" ref="Q310">IF(D310="",_xlfn.XLOOKUP(C310,ConfigSheet!$B$5:$H$5,_xlfn.XLOOKUP(E310,ConfigSheet!$A$6:$A$8,ConfigSheet!$B$6:$H$8)),_xlfn.XLOOKUP(D310,ConfigSheet!$B$5:$H$5,_xlfn.XLOOKUP(F310,ConfigSheet!$A$6:$A$8,ConfigSheet!$B$6:$H$8)))</f>
        <v>0</v>
      </c>
      <c r="R310">
        <f t="shared" si="36"/>
        <v>0</v>
      </c>
      <c r="S310" s="9">
        <f t="shared" si="34"/>
        <v>0</v>
      </c>
      <c r="W310">
        <f t="shared" si="39"/>
        <v>0</v>
      </c>
      <c r="X310">
        <f t="shared" si="37"/>
        <v>0</v>
      </c>
    </row>
    <row r="311" spans="1:24" x14ac:dyDescent="0.3">
      <c r="A311" s="1">
        <v>309</v>
      </c>
      <c r="B311">
        <v>150</v>
      </c>
      <c r="C311" t="s">
        <v>10</v>
      </c>
      <c r="D311" t="s">
        <v>10</v>
      </c>
      <c r="E311">
        <v>1</v>
      </c>
      <c r="F311">
        <v>1</v>
      </c>
      <c r="G311">
        <v>90827</v>
      </c>
      <c r="H311">
        <v>85584</v>
      </c>
      <c r="I311">
        <v>92.108160257339478</v>
      </c>
      <c r="J311" s="4">
        <f>ConfigSheet!$I$2</f>
        <v>3349.0920000000001</v>
      </c>
      <c r="K311">
        <f>_xlfn.XLOOKUP(D311,ConfigSheet!$A$1:$G$1,ConfigSheet!$A$2:$G$2)</f>
        <v>3.5680999999999998</v>
      </c>
      <c r="L311">
        <f>_xlfn.XLOOKUP(B311,CoinPixels_Config1!A:A,CoinPixels_Config1!I:I)</f>
        <v>1.071114751656862</v>
      </c>
      <c r="M311">
        <f t="shared" si="32"/>
        <v>97286.139548737803</v>
      </c>
      <c r="N311">
        <f t="shared" si="33"/>
        <v>91670.284905800872</v>
      </c>
      <c r="O311">
        <f t="shared" si="38"/>
        <v>103.64799609083636</v>
      </c>
      <c r="P311">
        <f t="shared" si="35"/>
        <v>97.664902478757853</v>
      </c>
      <c r="Q311" s="9" cm="1">
        <f t="array" ref="Q311">IF(D311="",_xlfn.XLOOKUP(C311,ConfigSheet!$B$5:$H$5,_xlfn.XLOOKUP(E311,ConfigSheet!$A$6:$A$8,ConfigSheet!$B$6:$H$8)),_xlfn.XLOOKUP(D311,ConfigSheet!$B$5:$H$5,_xlfn.XLOOKUP(F311,ConfigSheet!$A$6:$A$8,ConfigSheet!$B$6:$H$8)))</f>
        <v>96.64</v>
      </c>
      <c r="R311">
        <f t="shared" si="36"/>
        <v>5.9830936120785054</v>
      </c>
      <c r="S311" s="9">
        <f t="shared" si="34"/>
        <v>35.797409170894618</v>
      </c>
      <c r="W311">
        <f t="shared" si="39"/>
        <v>-1.024902478757852</v>
      </c>
      <c r="X311">
        <f t="shared" si="37"/>
        <v>1.0504250909639894</v>
      </c>
    </row>
    <row r="312" spans="1:24" x14ac:dyDescent="0.3">
      <c r="A312" s="1">
        <v>310</v>
      </c>
      <c r="B312">
        <v>151</v>
      </c>
      <c r="C312" t="s">
        <v>8</v>
      </c>
      <c r="D312" t="s">
        <v>8</v>
      </c>
      <c r="E312">
        <v>1</v>
      </c>
      <c r="F312">
        <v>1</v>
      </c>
      <c r="G312">
        <v>13542</v>
      </c>
      <c r="H312">
        <v>13676</v>
      </c>
      <c r="I312">
        <v>94.581067562103271</v>
      </c>
      <c r="J312" s="4">
        <f>ConfigSheet!$I$2</f>
        <v>3349.0920000000001</v>
      </c>
      <c r="K312">
        <f>_xlfn.XLOOKUP(D312,ConfigSheet!$A$1:$G$1,ConfigSheet!$A$2:$G$2)</f>
        <v>0</v>
      </c>
      <c r="L312">
        <f>_xlfn.XLOOKUP(B312,CoinPixels_Config1!A:A,CoinPixels_Config1!I:I)</f>
        <v>0.99020181339572977</v>
      </c>
      <c r="M312">
        <f t="shared" si="32"/>
        <v>13409.312957004973</v>
      </c>
      <c r="N312">
        <f t="shared" si="33"/>
        <v>13542</v>
      </c>
      <c r="O312">
        <f t="shared" si="38"/>
        <v>0</v>
      </c>
      <c r="P312">
        <f t="shared" si="35"/>
        <v>0</v>
      </c>
      <c r="Q312" s="9" cm="1">
        <f t="array" ref="Q312">IF(D312="",_xlfn.XLOOKUP(C312,ConfigSheet!$B$5:$H$5,_xlfn.XLOOKUP(E312,ConfigSheet!$A$6:$A$8,ConfigSheet!$B$6:$H$8)),_xlfn.XLOOKUP(D312,ConfigSheet!$B$5:$H$5,_xlfn.XLOOKUP(F312,ConfigSheet!$A$6:$A$8,ConfigSheet!$B$6:$H$8)))</f>
        <v>0</v>
      </c>
      <c r="R312">
        <f t="shared" si="36"/>
        <v>0</v>
      </c>
      <c r="S312" s="9">
        <f t="shared" si="34"/>
        <v>0</v>
      </c>
      <c r="W312">
        <f t="shared" si="39"/>
        <v>0</v>
      </c>
      <c r="X312">
        <f t="shared" si="37"/>
        <v>0</v>
      </c>
    </row>
    <row r="313" spans="1:24" x14ac:dyDescent="0.3">
      <c r="A313" s="1">
        <v>311</v>
      </c>
      <c r="B313">
        <v>151</v>
      </c>
      <c r="C313" t="s">
        <v>11</v>
      </c>
      <c r="D313" t="s">
        <v>11</v>
      </c>
      <c r="E313">
        <v>1</v>
      </c>
      <c r="F313">
        <v>1</v>
      </c>
      <c r="G313">
        <v>191185</v>
      </c>
      <c r="H313">
        <v>188545</v>
      </c>
      <c r="I313">
        <v>94.868242740631104</v>
      </c>
      <c r="J313" s="4">
        <f>ConfigSheet!$I$2</f>
        <v>3349.0920000000001</v>
      </c>
      <c r="K313">
        <f>_xlfn.XLOOKUP(D313,ConfigSheet!$A$1:$G$1,ConfigSheet!$A$2:$G$2)</f>
        <v>5.6936084651916001</v>
      </c>
      <c r="L313">
        <f>_xlfn.XLOOKUP(B313,CoinPixels_Config1!A:A,CoinPixels_Config1!I:I)</f>
        <v>0.99020181339572977</v>
      </c>
      <c r="M313">
        <f t="shared" si="32"/>
        <v>189311.7336940626</v>
      </c>
      <c r="N313">
        <f t="shared" si="33"/>
        <v>186697.60090669786</v>
      </c>
      <c r="O313">
        <f t="shared" si="38"/>
        <v>321.83854296048378</v>
      </c>
      <c r="P313">
        <f t="shared" si="35"/>
        <v>317.39439852752264</v>
      </c>
      <c r="Q313" s="9" cm="1">
        <f t="array" ref="Q313">IF(D313="",_xlfn.XLOOKUP(C313,ConfigSheet!$B$5:$H$5,_xlfn.XLOOKUP(E313,ConfigSheet!$A$6:$A$8,ConfigSheet!$B$6:$H$8)),_xlfn.XLOOKUP(D313,ConfigSheet!$B$5:$H$5,_xlfn.XLOOKUP(F313,ConfigSheet!$A$6:$A$8,ConfigSheet!$B$6:$H$8)))</f>
        <v>369.42666666666668</v>
      </c>
      <c r="R313">
        <f t="shared" si="36"/>
        <v>4.4441444329611386</v>
      </c>
      <c r="S313" s="9">
        <f t="shared" si="34"/>
        <v>19.750419741019481</v>
      </c>
      <c r="W313">
        <f t="shared" si="39"/>
        <v>52.032268139144037</v>
      </c>
      <c r="X313">
        <f t="shared" si="37"/>
        <v>2707.3569277037836</v>
      </c>
    </row>
    <row r="314" spans="1:24" x14ac:dyDescent="0.3">
      <c r="A314" s="1">
        <v>312</v>
      </c>
      <c r="B314">
        <v>152</v>
      </c>
      <c r="C314" t="s">
        <v>8</v>
      </c>
      <c r="D314" t="s">
        <v>8</v>
      </c>
      <c r="E314">
        <v>1</v>
      </c>
      <c r="F314">
        <v>1</v>
      </c>
      <c r="G314">
        <v>11516</v>
      </c>
      <c r="H314">
        <v>11381</v>
      </c>
      <c r="I314">
        <v>95.985621213912964</v>
      </c>
      <c r="J314" s="4">
        <f>ConfigSheet!$I$2</f>
        <v>3349.0920000000001</v>
      </c>
      <c r="K314">
        <f>_xlfn.XLOOKUP(D314,ConfigSheet!$A$1:$G$1,ConfigSheet!$A$2:$G$2)</f>
        <v>0</v>
      </c>
      <c r="L314">
        <f>_xlfn.XLOOKUP(B314,CoinPixels_Config1!A:A,CoinPixels_Config1!I:I)</f>
        <v>1.011861875054916</v>
      </c>
      <c r="M314">
        <f t="shared" si="32"/>
        <v>11652.601353132413</v>
      </c>
      <c r="N314">
        <f t="shared" si="33"/>
        <v>11515.999999999998</v>
      </c>
      <c r="O314">
        <f t="shared" si="38"/>
        <v>0</v>
      </c>
      <c r="P314">
        <f t="shared" si="35"/>
        <v>0</v>
      </c>
      <c r="Q314" s="9" cm="1">
        <f t="array" ref="Q314">IF(D314="",_xlfn.XLOOKUP(C314,ConfigSheet!$B$5:$H$5,_xlfn.XLOOKUP(E314,ConfigSheet!$A$6:$A$8,ConfigSheet!$B$6:$H$8)),_xlfn.XLOOKUP(D314,ConfigSheet!$B$5:$H$5,_xlfn.XLOOKUP(F314,ConfigSheet!$A$6:$A$8,ConfigSheet!$B$6:$H$8)))</f>
        <v>0</v>
      </c>
      <c r="R314">
        <f t="shared" si="36"/>
        <v>0</v>
      </c>
      <c r="S314" s="9">
        <f t="shared" si="34"/>
        <v>0</v>
      </c>
      <c r="W314">
        <f t="shared" si="39"/>
        <v>0</v>
      </c>
      <c r="X314">
        <f t="shared" si="37"/>
        <v>0</v>
      </c>
    </row>
    <row r="315" spans="1:24" x14ac:dyDescent="0.3">
      <c r="A315" s="1">
        <v>313</v>
      </c>
      <c r="B315">
        <v>152</v>
      </c>
      <c r="C315" t="s">
        <v>11</v>
      </c>
      <c r="D315" t="s">
        <v>11</v>
      </c>
      <c r="E315">
        <v>1</v>
      </c>
      <c r="F315">
        <v>1</v>
      </c>
      <c r="G315">
        <v>161381</v>
      </c>
      <c r="H315">
        <v>156621</v>
      </c>
      <c r="I315">
        <v>94.609713554382324</v>
      </c>
      <c r="J315" s="4">
        <f>ConfigSheet!$I$2</f>
        <v>3349.0920000000001</v>
      </c>
      <c r="K315">
        <f>_xlfn.XLOOKUP(D315,ConfigSheet!$A$1:$G$1,ConfigSheet!$A$2:$G$2)</f>
        <v>5.6936084651916001</v>
      </c>
      <c r="L315">
        <f>_xlfn.XLOOKUP(B315,CoinPixels_Config1!A:A,CoinPixels_Config1!I:I)</f>
        <v>1.011861875054916</v>
      </c>
      <c r="M315">
        <f t="shared" si="32"/>
        <v>163295.2812582374</v>
      </c>
      <c r="N315">
        <f t="shared" si="33"/>
        <v>158478.81873297598</v>
      </c>
      <c r="O315">
        <f t="shared" si="38"/>
        <v>277.60939254512675</v>
      </c>
      <c r="P315">
        <f t="shared" si="35"/>
        <v>269.42118756117691</v>
      </c>
      <c r="Q315" s="9" cm="1">
        <f t="array" ref="Q315">IF(D315="",_xlfn.XLOOKUP(C315,ConfigSheet!$B$5:$H$5,_xlfn.XLOOKUP(E315,ConfigSheet!$A$6:$A$8,ConfigSheet!$B$6:$H$8)),_xlfn.XLOOKUP(D315,ConfigSheet!$B$5:$H$5,_xlfn.XLOOKUP(F315,ConfigSheet!$A$6:$A$8,ConfigSheet!$B$6:$H$8)))</f>
        <v>369.42666666666668</v>
      </c>
      <c r="R315">
        <f t="shared" si="36"/>
        <v>8.188204983949845</v>
      </c>
      <c r="S315" s="9">
        <f t="shared" si="34"/>
        <v>67.046700859181087</v>
      </c>
      <c r="W315">
        <f t="shared" si="39"/>
        <v>100.00547910548977</v>
      </c>
      <c r="X315">
        <f t="shared" si="37"/>
        <v>10001.095851118551</v>
      </c>
    </row>
    <row r="316" spans="1:24" x14ac:dyDescent="0.3">
      <c r="A316" s="1">
        <v>314</v>
      </c>
      <c r="B316">
        <v>153</v>
      </c>
      <c r="C316" t="s">
        <v>8</v>
      </c>
      <c r="D316" t="s">
        <v>8</v>
      </c>
      <c r="E316">
        <v>1</v>
      </c>
      <c r="F316">
        <v>1</v>
      </c>
      <c r="G316">
        <v>13492</v>
      </c>
      <c r="H316">
        <v>11469</v>
      </c>
      <c r="I316">
        <v>84.704750776290894</v>
      </c>
      <c r="J316" s="4">
        <f>ConfigSheet!$I$2</f>
        <v>3349.0920000000001</v>
      </c>
      <c r="K316">
        <f>_xlfn.XLOOKUP(D316,ConfigSheet!$A$1:$G$1,ConfigSheet!$A$2:$G$2)</f>
        <v>0</v>
      </c>
      <c r="L316">
        <f>_xlfn.XLOOKUP(B316,CoinPixels_Config1!A:A,CoinPixels_Config1!I:I)</f>
        <v>1.1763885255907227</v>
      </c>
      <c r="M316">
        <f t="shared" si="32"/>
        <v>15871.833987270031</v>
      </c>
      <c r="N316">
        <f t="shared" si="33"/>
        <v>13491.999999999998</v>
      </c>
      <c r="O316">
        <f t="shared" si="38"/>
        <v>0</v>
      </c>
      <c r="P316">
        <f t="shared" si="35"/>
        <v>0</v>
      </c>
      <c r="Q316" s="9" cm="1">
        <f t="array" ref="Q316">IF(D316="",_xlfn.XLOOKUP(C316,ConfigSheet!$B$5:$H$5,_xlfn.XLOOKUP(E316,ConfigSheet!$A$6:$A$8,ConfigSheet!$B$6:$H$8)),_xlfn.XLOOKUP(D316,ConfigSheet!$B$5:$H$5,_xlfn.XLOOKUP(F316,ConfigSheet!$A$6:$A$8,ConfigSheet!$B$6:$H$8)))</f>
        <v>0</v>
      </c>
      <c r="R316">
        <f t="shared" si="36"/>
        <v>0</v>
      </c>
      <c r="S316" s="9">
        <f t="shared" si="34"/>
        <v>0</v>
      </c>
      <c r="W316">
        <f t="shared" si="39"/>
        <v>0</v>
      </c>
      <c r="X316">
        <f t="shared" si="37"/>
        <v>0</v>
      </c>
    </row>
    <row r="317" spans="1:24" x14ac:dyDescent="0.3">
      <c r="A317" s="1">
        <v>315</v>
      </c>
      <c r="B317">
        <v>153</v>
      </c>
      <c r="C317" t="s">
        <v>11</v>
      </c>
      <c r="D317" t="s">
        <v>11</v>
      </c>
      <c r="E317">
        <v>2</v>
      </c>
      <c r="F317">
        <v>2</v>
      </c>
      <c r="G317">
        <v>331302</v>
      </c>
      <c r="H317">
        <v>317672</v>
      </c>
      <c r="I317">
        <v>93.755191564559937</v>
      </c>
      <c r="J317" s="4">
        <f>ConfigSheet!$I$2</f>
        <v>3349.0920000000001</v>
      </c>
      <c r="K317">
        <f>_xlfn.XLOOKUP(D317,ConfigSheet!$A$1:$G$1,ConfigSheet!$A$2:$G$2)</f>
        <v>5.6936084651916001</v>
      </c>
      <c r="L317">
        <f>_xlfn.XLOOKUP(B317,CoinPixels_Config1!A:A,CoinPixels_Config1!I:I)</f>
        <v>1.1763885255907227</v>
      </c>
      <c r="M317">
        <f t="shared" si="32"/>
        <v>389739.87130525761</v>
      </c>
      <c r="N317">
        <f t="shared" si="33"/>
        <v>373705.69570145605</v>
      </c>
      <c r="O317">
        <f t="shared" si="38"/>
        <v>662.57547731931504</v>
      </c>
      <c r="P317">
        <f t="shared" si="35"/>
        <v>635.31665076269212</v>
      </c>
      <c r="Q317" s="9" cm="1">
        <f t="array" ref="Q317">IF(D317="",_xlfn.XLOOKUP(C317,ConfigSheet!$B$5:$H$5,_xlfn.XLOOKUP(E317,ConfigSheet!$A$6:$A$8,ConfigSheet!$B$6:$H$8)),_xlfn.XLOOKUP(D317,ConfigSheet!$B$5:$H$5,_xlfn.XLOOKUP(F317,ConfigSheet!$A$6:$A$8,ConfigSheet!$B$6:$H$8)))</f>
        <v>738.85333333333335</v>
      </c>
      <c r="R317">
        <f t="shared" si="36"/>
        <v>27.258826556622921</v>
      </c>
      <c r="S317" s="9">
        <f t="shared" si="34"/>
        <v>743.04362524405099</v>
      </c>
      <c r="W317">
        <f t="shared" si="39"/>
        <v>103.53668257064123</v>
      </c>
      <c r="X317">
        <f t="shared" si="37"/>
        <v>10719.844637733724</v>
      </c>
    </row>
    <row r="318" spans="1:24" x14ac:dyDescent="0.3">
      <c r="A318" s="1">
        <v>316</v>
      </c>
      <c r="B318">
        <v>154</v>
      </c>
      <c r="C318" t="s">
        <v>8</v>
      </c>
      <c r="D318" t="s">
        <v>8</v>
      </c>
      <c r="E318">
        <v>1</v>
      </c>
      <c r="F318">
        <v>1</v>
      </c>
      <c r="G318">
        <v>13455</v>
      </c>
      <c r="H318">
        <v>12127</v>
      </c>
      <c r="I318">
        <v>89.062154293060303</v>
      </c>
      <c r="J318" s="4">
        <f>ConfigSheet!$I$2</f>
        <v>3349.0920000000001</v>
      </c>
      <c r="K318">
        <f>_xlfn.XLOOKUP(D318,ConfigSheet!$A$1:$G$1,ConfigSheet!$A$2:$G$2)</f>
        <v>0</v>
      </c>
      <c r="L318">
        <f>_xlfn.XLOOKUP(B318,CoinPixels_Config1!A:A,CoinPixels_Config1!I:I)</f>
        <v>1.1095077100684423</v>
      </c>
      <c r="M318">
        <f t="shared" si="32"/>
        <v>14928.426238970891</v>
      </c>
      <c r="N318">
        <f t="shared" si="33"/>
        <v>13455</v>
      </c>
      <c r="O318">
        <f t="shared" si="38"/>
        <v>0</v>
      </c>
      <c r="P318">
        <f t="shared" si="35"/>
        <v>0</v>
      </c>
      <c r="Q318" s="9" cm="1">
        <f t="array" ref="Q318">IF(D318="",_xlfn.XLOOKUP(C318,ConfigSheet!$B$5:$H$5,_xlfn.XLOOKUP(E318,ConfigSheet!$A$6:$A$8,ConfigSheet!$B$6:$H$8)),_xlfn.XLOOKUP(D318,ConfigSheet!$B$5:$H$5,_xlfn.XLOOKUP(F318,ConfigSheet!$A$6:$A$8,ConfigSheet!$B$6:$H$8)))</f>
        <v>0</v>
      </c>
      <c r="R318">
        <f t="shared" si="36"/>
        <v>0</v>
      </c>
      <c r="S318" s="9">
        <f t="shared" si="34"/>
        <v>0</v>
      </c>
      <c r="W318">
        <f t="shared" si="39"/>
        <v>0</v>
      </c>
      <c r="X318">
        <f t="shared" si="37"/>
        <v>0</v>
      </c>
    </row>
    <row r="319" spans="1:24" x14ac:dyDescent="0.3">
      <c r="A319" s="1">
        <v>317</v>
      </c>
      <c r="B319">
        <v>154</v>
      </c>
      <c r="C319" t="s">
        <v>11</v>
      </c>
      <c r="D319" t="s">
        <v>11</v>
      </c>
      <c r="E319">
        <v>2</v>
      </c>
      <c r="F319">
        <v>2</v>
      </c>
      <c r="G319">
        <v>355495</v>
      </c>
      <c r="H319">
        <v>343186</v>
      </c>
      <c r="I319">
        <v>94.299644231796265</v>
      </c>
      <c r="J319" s="4">
        <f>ConfigSheet!$I$2</f>
        <v>3349.0920000000001</v>
      </c>
      <c r="K319">
        <f>_xlfn.XLOOKUP(D319,ConfigSheet!$A$1:$G$1,ConfigSheet!$A$2:$G$2)</f>
        <v>5.6936084651916001</v>
      </c>
      <c r="L319">
        <f>_xlfn.XLOOKUP(B319,CoinPixels_Config1!A:A,CoinPixels_Config1!I:I)</f>
        <v>1.1095077100684423</v>
      </c>
      <c r="M319">
        <f t="shared" si="32"/>
        <v>394424.44339078089</v>
      </c>
      <c r="N319">
        <f t="shared" si="33"/>
        <v>380767.51298754843</v>
      </c>
      <c r="O319">
        <f t="shared" si="38"/>
        <v>670.53946256723759</v>
      </c>
      <c r="P319">
        <f t="shared" si="35"/>
        <v>647.32206079016589</v>
      </c>
      <c r="Q319" s="9" cm="1">
        <f t="array" ref="Q319">IF(D319="",_xlfn.XLOOKUP(C319,ConfigSheet!$B$5:$H$5,_xlfn.XLOOKUP(E319,ConfigSheet!$A$6:$A$8,ConfigSheet!$B$6:$H$8)),_xlfn.XLOOKUP(D319,ConfigSheet!$B$5:$H$5,_xlfn.XLOOKUP(F319,ConfigSheet!$A$6:$A$8,ConfigSheet!$B$6:$H$8)))</f>
        <v>738.85333333333335</v>
      </c>
      <c r="R319">
        <f t="shared" si="36"/>
        <v>23.2174017770717</v>
      </c>
      <c r="S319" s="9">
        <f t="shared" si="34"/>
        <v>539.04774527797213</v>
      </c>
      <c r="W319">
        <f t="shared" si="39"/>
        <v>91.531272543167461</v>
      </c>
      <c r="X319">
        <f t="shared" si="37"/>
        <v>8377.9738533716009</v>
      </c>
    </row>
    <row r="320" spans="1:24" x14ac:dyDescent="0.3">
      <c r="A320" s="1">
        <v>318</v>
      </c>
      <c r="B320">
        <v>155</v>
      </c>
      <c r="C320" t="s">
        <v>8</v>
      </c>
      <c r="D320" t="s">
        <v>8</v>
      </c>
      <c r="E320">
        <v>1</v>
      </c>
      <c r="F320">
        <v>1</v>
      </c>
      <c r="G320">
        <v>17232</v>
      </c>
      <c r="H320">
        <v>15955</v>
      </c>
      <c r="I320">
        <v>87.560755014419556</v>
      </c>
      <c r="J320" s="4">
        <f>ConfigSheet!$I$2</f>
        <v>3349.0920000000001</v>
      </c>
      <c r="K320">
        <f>_xlfn.XLOOKUP(D320,ConfigSheet!$A$1:$G$1,ConfigSheet!$A$2:$G$2)</f>
        <v>0</v>
      </c>
      <c r="L320">
        <f>_xlfn.XLOOKUP(B320,CoinPixels_Config1!A:A,CoinPixels_Config1!I:I)</f>
        <v>1.0800376057662175</v>
      </c>
      <c r="M320">
        <f t="shared" si="32"/>
        <v>18611.20802256346</v>
      </c>
      <c r="N320">
        <f t="shared" si="33"/>
        <v>17232</v>
      </c>
      <c r="O320">
        <f t="shared" si="38"/>
        <v>0</v>
      </c>
      <c r="P320">
        <f t="shared" si="35"/>
        <v>0</v>
      </c>
      <c r="Q320" s="9" cm="1">
        <f t="array" ref="Q320">IF(D320="",_xlfn.XLOOKUP(C320,ConfigSheet!$B$5:$H$5,_xlfn.XLOOKUP(E320,ConfigSheet!$A$6:$A$8,ConfigSheet!$B$6:$H$8)),_xlfn.XLOOKUP(D320,ConfigSheet!$B$5:$H$5,_xlfn.XLOOKUP(F320,ConfigSheet!$A$6:$A$8,ConfigSheet!$B$6:$H$8)))</f>
        <v>0</v>
      </c>
      <c r="R320">
        <f t="shared" si="36"/>
        <v>0</v>
      </c>
      <c r="S320" s="9">
        <f t="shared" si="34"/>
        <v>0</v>
      </c>
      <c r="W320">
        <f t="shared" si="39"/>
        <v>0</v>
      </c>
      <c r="X320">
        <f t="shared" si="37"/>
        <v>0</v>
      </c>
    </row>
    <row r="321" spans="1:24" x14ac:dyDescent="0.3">
      <c r="A321" s="1">
        <v>319</v>
      </c>
      <c r="B321">
        <v>155</v>
      </c>
      <c r="C321" t="s">
        <v>12</v>
      </c>
      <c r="D321" t="s">
        <v>12</v>
      </c>
      <c r="E321">
        <v>1</v>
      </c>
      <c r="F321">
        <v>1</v>
      </c>
      <c r="G321">
        <v>187959</v>
      </c>
      <c r="H321">
        <v>177580</v>
      </c>
      <c r="I321">
        <v>92.189675569534302</v>
      </c>
      <c r="J321" s="4">
        <f>ConfigSheet!$I$2</f>
        <v>3349.0920000000001</v>
      </c>
      <c r="K321">
        <f>_xlfn.XLOOKUP(D321,ConfigSheet!$A$1:$G$1,ConfigSheet!$A$2:$G$2)</f>
        <v>4.4826302470744004</v>
      </c>
      <c r="L321">
        <f>_xlfn.XLOOKUP(B321,CoinPixels_Config1!A:A,CoinPixels_Config1!I:I)</f>
        <v>1.0800376057662175</v>
      </c>
      <c r="M321">
        <f t="shared" si="32"/>
        <v>203002.78834221247</v>
      </c>
      <c r="N321">
        <f t="shared" si="33"/>
        <v>191793.07803196492</v>
      </c>
      <c r="O321">
        <f t="shared" si="38"/>
        <v>271.71138901625994</v>
      </c>
      <c r="P321">
        <f t="shared" si="35"/>
        <v>256.70762486237663</v>
      </c>
      <c r="Q321" s="9" cm="1">
        <f t="array" ref="Q321">IF(D321="",_xlfn.XLOOKUP(C321,ConfigSheet!$B$5:$H$5,_xlfn.XLOOKUP(E321,ConfigSheet!$A$6:$A$8,ConfigSheet!$B$6:$H$8)),_xlfn.XLOOKUP(D321,ConfigSheet!$B$5:$H$5,_xlfn.XLOOKUP(F321,ConfigSheet!$A$6:$A$8,ConfigSheet!$B$6:$H$8)))</f>
        <v>236.29999999999998</v>
      </c>
      <c r="R321">
        <f t="shared" si="36"/>
        <v>15.00376415388331</v>
      </c>
      <c r="S321" s="9">
        <f t="shared" si="34"/>
        <v>225.11293878535375</v>
      </c>
      <c r="W321">
        <f t="shared" si="39"/>
        <v>-20.40762486237665</v>
      </c>
      <c r="X321">
        <f t="shared" si="37"/>
        <v>416.47115252349357</v>
      </c>
    </row>
    <row r="322" spans="1:24" x14ac:dyDescent="0.3">
      <c r="A322" s="1">
        <v>320</v>
      </c>
      <c r="B322">
        <v>156</v>
      </c>
      <c r="C322" t="s">
        <v>8</v>
      </c>
      <c r="D322" t="s">
        <v>8</v>
      </c>
      <c r="E322">
        <v>1</v>
      </c>
      <c r="F322">
        <v>1</v>
      </c>
      <c r="G322">
        <v>16642</v>
      </c>
      <c r="H322">
        <v>15934</v>
      </c>
      <c r="I322">
        <v>94.159018993377686</v>
      </c>
      <c r="J322" s="4">
        <f>ConfigSheet!$I$2</f>
        <v>3349.0920000000001</v>
      </c>
      <c r="K322">
        <f>_xlfn.XLOOKUP(D322,ConfigSheet!$A$1:$G$1,ConfigSheet!$A$2:$G$2)</f>
        <v>0</v>
      </c>
      <c r="L322">
        <f>_xlfn.XLOOKUP(B322,CoinPixels_Config1!A:A,CoinPixels_Config1!I:I)</f>
        <v>1.0444332873101543</v>
      </c>
      <c r="M322">
        <f t="shared" ref="M322:M385" si="40">G322*L322</f>
        <v>17381.458767415588</v>
      </c>
      <c r="N322">
        <f t="shared" ref="N322:N385" si="41">L322*H322</f>
        <v>16642</v>
      </c>
      <c r="O322">
        <f t="shared" si="38"/>
        <v>0</v>
      </c>
      <c r="P322">
        <f t="shared" si="35"/>
        <v>0</v>
      </c>
      <c r="Q322" s="9" cm="1">
        <f t="array" ref="Q322">IF(D322="",_xlfn.XLOOKUP(C322,ConfigSheet!$B$5:$H$5,_xlfn.XLOOKUP(E322,ConfigSheet!$A$6:$A$8,ConfigSheet!$B$6:$H$8)),_xlfn.XLOOKUP(D322,ConfigSheet!$B$5:$H$5,_xlfn.XLOOKUP(F322,ConfigSheet!$A$6:$A$8,ConfigSheet!$B$6:$H$8)))</f>
        <v>0</v>
      </c>
      <c r="R322">
        <f t="shared" si="36"/>
        <v>0</v>
      </c>
      <c r="S322" s="9">
        <f t="shared" ref="S322:S385" si="42">R322*R322</f>
        <v>0</v>
      </c>
      <c r="W322">
        <f t="shared" si="39"/>
        <v>0</v>
      </c>
      <c r="X322">
        <f t="shared" si="37"/>
        <v>0</v>
      </c>
    </row>
    <row r="323" spans="1:24" x14ac:dyDescent="0.3">
      <c r="A323" s="1">
        <v>321</v>
      </c>
      <c r="B323">
        <v>156</v>
      </c>
      <c r="C323" t="s">
        <v>12</v>
      </c>
      <c r="D323" t="s">
        <v>12</v>
      </c>
      <c r="E323">
        <v>2</v>
      </c>
      <c r="F323">
        <v>2</v>
      </c>
      <c r="G323">
        <v>386633</v>
      </c>
      <c r="H323">
        <v>356334</v>
      </c>
      <c r="I323">
        <v>90.069970488548279</v>
      </c>
      <c r="J323" s="4">
        <f>ConfigSheet!$I$2</f>
        <v>3349.0920000000001</v>
      </c>
      <c r="K323">
        <f>_xlfn.XLOOKUP(D323,ConfigSheet!$A$1:$G$1,ConfigSheet!$A$2:$G$2)</f>
        <v>4.4826302470744004</v>
      </c>
      <c r="L323">
        <f>_xlfn.XLOOKUP(B323,CoinPixels_Config1!A:A,CoinPixels_Config1!I:I)</f>
        <v>1.0444332873101543</v>
      </c>
      <c r="M323">
        <f t="shared" si="40"/>
        <v>403812.37517258688</v>
      </c>
      <c r="N323">
        <f t="shared" si="41"/>
        <v>372167.0910003765</v>
      </c>
      <c r="O323">
        <f t="shared" si="38"/>
        <v>540.48726254506994</v>
      </c>
      <c r="P323">
        <f t="shared" ref="P323:P386" si="43">(N323/J323)*K323</f>
        <v>498.13127232216328</v>
      </c>
      <c r="Q323" s="9" cm="1">
        <f t="array" ref="Q323">IF(D323="",_xlfn.XLOOKUP(C323,ConfigSheet!$B$5:$H$5,_xlfn.XLOOKUP(E323,ConfigSheet!$A$6:$A$8,ConfigSheet!$B$6:$H$8)),_xlfn.XLOOKUP(D323,ConfigSheet!$B$5:$H$5,_xlfn.XLOOKUP(F323,ConfigSheet!$A$6:$A$8,ConfigSheet!$B$6:$H$8)))</f>
        <v>472.59999999999997</v>
      </c>
      <c r="R323">
        <f t="shared" ref="R323:R386" si="44">O323-P323</f>
        <v>42.355990222906655</v>
      </c>
      <c r="S323" s="9">
        <f t="shared" si="42"/>
        <v>1794.0299077629641</v>
      </c>
      <c r="W323">
        <f t="shared" si="39"/>
        <v>-25.531272322163318</v>
      </c>
      <c r="X323">
        <f t="shared" ref="X323:X386" si="45">W323*W323</f>
        <v>651.8458663884627</v>
      </c>
    </row>
    <row r="324" spans="1:24" x14ac:dyDescent="0.3">
      <c r="A324" s="1">
        <v>322</v>
      </c>
      <c r="B324">
        <v>157</v>
      </c>
      <c r="C324" t="s">
        <v>8</v>
      </c>
      <c r="D324" t="s">
        <v>8</v>
      </c>
      <c r="E324">
        <v>1</v>
      </c>
      <c r="F324">
        <v>1</v>
      </c>
      <c r="G324">
        <v>13753</v>
      </c>
      <c r="H324">
        <v>13002</v>
      </c>
      <c r="I324">
        <v>89.617294073104858</v>
      </c>
      <c r="J324" s="4">
        <f>ConfigSheet!$I$2</f>
        <v>3349.0920000000001</v>
      </c>
      <c r="K324">
        <f>_xlfn.XLOOKUP(D324,ConfigSheet!$A$1:$G$1,ConfigSheet!$A$2:$G$2)</f>
        <v>0</v>
      </c>
      <c r="L324">
        <f>_xlfn.XLOOKUP(B324,CoinPixels_Config1!A:A,CoinPixels_Config1!I:I)</f>
        <v>1.0577603445623751</v>
      </c>
      <c r="M324">
        <f t="shared" si="40"/>
        <v>14547.378018766345</v>
      </c>
      <c r="N324">
        <f t="shared" si="41"/>
        <v>13753.000000000002</v>
      </c>
      <c r="O324">
        <f t="shared" ref="O324:O387" si="46">(M324/J324)*K324</f>
        <v>0</v>
      </c>
      <c r="P324">
        <f t="shared" si="43"/>
        <v>0</v>
      </c>
      <c r="Q324" s="9" cm="1">
        <f t="array" ref="Q324">IF(D324="",_xlfn.XLOOKUP(C324,ConfigSheet!$B$5:$H$5,_xlfn.XLOOKUP(E324,ConfigSheet!$A$6:$A$8,ConfigSheet!$B$6:$H$8)),_xlfn.XLOOKUP(D324,ConfigSheet!$B$5:$H$5,_xlfn.XLOOKUP(F324,ConfigSheet!$A$6:$A$8,ConfigSheet!$B$6:$H$8)))</f>
        <v>0</v>
      </c>
      <c r="R324">
        <f t="shared" si="44"/>
        <v>0</v>
      </c>
      <c r="S324" s="9">
        <f t="shared" si="42"/>
        <v>0</v>
      </c>
      <c r="W324">
        <f t="shared" si="39"/>
        <v>0</v>
      </c>
      <c r="X324">
        <f t="shared" si="45"/>
        <v>0</v>
      </c>
    </row>
    <row r="325" spans="1:24" x14ac:dyDescent="0.3">
      <c r="A325" s="1">
        <v>323</v>
      </c>
      <c r="B325">
        <v>157</v>
      </c>
      <c r="C325" t="s">
        <v>13</v>
      </c>
      <c r="D325" t="s">
        <v>13</v>
      </c>
      <c r="E325">
        <v>2</v>
      </c>
      <c r="F325">
        <v>2</v>
      </c>
      <c r="G325">
        <v>240462</v>
      </c>
      <c r="H325">
        <v>220685</v>
      </c>
      <c r="I325">
        <v>78.335151076316833</v>
      </c>
      <c r="J325" s="4">
        <f>ConfigSheet!$I$2</f>
        <v>3349.0920000000001</v>
      </c>
      <c r="K325">
        <f>_xlfn.XLOOKUP(D325,ConfigSheet!$A$1:$G$1,ConfigSheet!$A$2:$G$2)</f>
        <v>6.6983512218829002</v>
      </c>
      <c r="L325">
        <f>_xlfn.XLOOKUP(B325,CoinPixels_Config1!A:A,CoinPixels_Config1!I:I)</f>
        <v>1.0577603445623751</v>
      </c>
      <c r="M325">
        <f t="shared" si="40"/>
        <v>254351.16797415784</v>
      </c>
      <c r="N325">
        <f t="shared" si="41"/>
        <v>233431.84163974776</v>
      </c>
      <c r="O325">
        <f t="shared" si="46"/>
        <v>508.7150358327101</v>
      </c>
      <c r="P325">
        <f t="shared" si="43"/>
        <v>466.87533865118661</v>
      </c>
      <c r="Q325" s="9" cm="1">
        <f t="array" ref="Q325">IF(D325="",_xlfn.XLOOKUP(C325,ConfigSheet!$B$5:$H$5,_xlfn.XLOOKUP(E325,ConfigSheet!$A$6:$A$8,ConfigSheet!$B$6:$H$8)),_xlfn.XLOOKUP(D325,ConfigSheet!$B$5:$H$5,_xlfn.XLOOKUP(F325,ConfigSheet!$A$6:$A$8,ConfigSheet!$B$6:$H$8)))</f>
        <v>415.91</v>
      </c>
      <c r="R325">
        <f t="shared" si="44"/>
        <v>41.839697181523491</v>
      </c>
      <c r="S325" s="9">
        <f t="shared" si="42"/>
        <v>1750.5602602415847</v>
      </c>
      <c r="W325">
        <f t="shared" ref="W325:W388" si="47">Q325-P325</f>
        <v>-50.965338651186585</v>
      </c>
      <c r="X325">
        <f t="shared" si="45"/>
        <v>2597.4657438301333</v>
      </c>
    </row>
    <row r="326" spans="1:24" x14ac:dyDescent="0.3">
      <c r="A326" s="1">
        <v>324</v>
      </c>
      <c r="B326">
        <v>158</v>
      </c>
      <c r="C326" t="s">
        <v>8</v>
      </c>
      <c r="D326" t="s">
        <v>8</v>
      </c>
      <c r="E326">
        <v>1</v>
      </c>
      <c r="F326">
        <v>1</v>
      </c>
      <c r="G326">
        <v>14992</v>
      </c>
      <c r="H326">
        <v>14020</v>
      </c>
      <c r="I326">
        <v>91.890996694564819</v>
      </c>
      <c r="J326" s="4">
        <f>ConfigSheet!$I$2</f>
        <v>3349.0920000000001</v>
      </c>
      <c r="K326">
        <f>_xlfn.XLOOKUP(D326,ConfigSheet!$A$1:$G$1,ConfigSheet!$A$2:$G$2)</f>
        <v>0</v>
      </c>
      <c r="L326">
        <f>_xlfn.XLOOKUP(B326,CoinPixels_Config1!A:A,CoinPixels_Config1!I:I)</f>
        <v>1.0693295292439373</v>
      </c>
      <c r="M326">
        <f t="shared" si="40"/>
        <v>16031.388302425108</v>
      </c>
      <c r="N326">
        <f t="shared" si="41"/>
        <v>14992.000000000002</v>
      </c>
      <c r="O326">
        <f t="shared" si="46"/>
        <v>0</v>
      </c>
      <c r="P326">
        <f t="shared" si="43"/>
        <v>0</v>
      </c>
      <c r="Q326" s="9" cm="1">
        <f t="array" ref="Q326">IF(D326="",_xlfn.XLOOKUP(C326,ConfigSheet!$B$5:$H$5,_xlfn.XLOOKUP(E326,ConfigSheet!$A$6:$A$8,ConfigSheet!$B$6:$H$8)),_xlfn.XLOOKUP(D326,ConfigSheet!$B$5:$H$5,_xlfn.XLOOKUP(F326,ConfigSheet!$A$6:$A$8,ConfigSheet!$B$6:$H$8)))</f>
        <v>0</v>
      </c>
      <c r="R326">
        <f t="shared" si="44"/>
        <v>0</v>
      </c>
      <c r="S326" s="9">
        <f t="shared" si="42"/>
        <v>0</v>
      </c>
      <c r="W326">
        <f t="shared" si="47"/>
        <v>0</v>
      </c>
      <c r="X326">
        <f t="shared" si="45"/>
        <v>0</v>
      </c>
    </row>
    <row r="327" spans="1:24" x14ac:dyDescent="0.3">
      <c r="A327" s="1">
        <v>325</v>
      </c>
      <c r="B327">
        <v>158</v>
      </c>
      <c r="C327" t="s">
        <v>12</v>
      </c>
      <c r="D327" t="s">
        <v>12</v>
      </c>
      <c r="E327">
        <v>2</v>
      </c>
      <c r="F327">
        <v>2</v>
      </c>
      <c r="G327">
        <v>379483</v>
      </c>
      <c r="H327">
        <v>334048</v>
      </c>
      <c r="I327">
        <v>87.727797031402588</v>
      </c>
      <c r="J327" s="4">
        <f>ConfigSheet!$I$2</f>
        <v>3349.0920000000001</v>
      </c>
      <c r="K327">
        <f>_xlfn.XLOOKUP(D327,ConfigSheet!$A$1:$G$1,ConfigSheet!$A$2:$G$2)</f>
        <v>4.4826302470744004</v>
      </c>
      <c r="L327">
        <f>_xlfn.XLOOKUP(B327,CoinPixels_Config1!A:A,CoinPixels_Config1!I:I)</f>
        <v>1.0693295292439373</v>
      </c>
      <c r="M327">
        <f t="shared" si="40"/>
        <v>405792.37774607708</v>
      </c>
      <c r="N327">
        <f t="shared" si="41"/>
        <v>357207.3905848788</v>
      </c>
      <c r="O327">
        <f t="shared" si="46"/>
        <v>543.13741949065775</v>
      </c>
      <c r="P327">
        <f t="shared" si="43"/>
        <v>478.10829129635647</v>
      </c>
      <c r="Q327" s="9" cm="1">
        <f t="array" ref="Q327">IF(D327="",_xlfn.XLOOKUP(C327,ConfigSheet!$B$5:$H$5,_xlfn.XLOOKUP(E327,ConfigSheet!$A$6:$A$8,ConfigSheet!$B$6:$H$8)),_xlfn.XLOOKUP(D327,ConfigSheet!$B$5:$H$5,_xlfn.XLOOKUP(F327,ConfigSheet!$A$6:$A$8,ConfigSheet!$B$6:$H$8)))</f>
        <v>472.59999999999997</v>
      </c>
      <c r="R327">
        <f t="shared" si="44"/>
        <v>65.029128194301279</v>
      </c>
      <c r="S327" s="9">
        <f t="shared" si="42"/>
        <v>4228.7875137108695</v>
      </c>
      <c r="W327">
        <f t="shared" si="47"/>
        <v>-5.5082912963565036</v>
      </c>
      <c r="X327">
        <f t="shared" si="45"/>
        <v>30.341273005516811</v>
      </c>
    </row>
    <row r="328" spans="1:24" x14ac:dyDescent="0.3">
      <c r="A328" s="1">
        <v>326</v>
      </c>
      <c r="B328">
        <v>158</v>
      </c>
      <c r="C328" t="s">
        <v>13</v>
      </c>
      <c r="D328" t="s">
        <v>13</v>
      </c>
      <c r="E328">
        <v>2</v>
      </c>
      <c r="F328">
        <v>1</v>
      </c>
      <c r="G328">
        <v>257750</v>
      </c>
      <c r="H328">
        <v>174564</v>
      </c>
      <c r="I328">
        <v>46.309351921081543</v>
      </c>
      <c r="J328" s="4">
        <f>ConfigSheet!$I$2</f>
        <v>3349.0920000000001</v>
      </c>
      <c r="K328">
        <f>_xlfn.XLOOKUP(D328,ConfigSheet!$A$1:$G$1,ConfigSheet!$A$2:$G$2)</f>
        <v>6.6983512218829002</v>
      </c>
      <c r="L328">
        <f>_xlfn.XLOOKUP(B328,CoinPixels_Config1!A:A,CoinPixels_Config1!I:I)</f>
        <v>1.0693295292439373</v>
      </c>
      <c r="M328">
        <f t="shared" si="40"/>
        <v>275619.68616262486</v>
      </c>
      <c r="N328">
        <f t="shared" si="41"/>
        <v>186666.43994293868</v>
      </c>
      <c r="O328">
        <f t="shared" si="46"/>
        <v>551.25313415767607</v>
      </c>
      <c r="P328">
        <f t="shared" si="43"/>
        <v>373.34220023705359</v>
      </c>
      <c r="Q328" s="9" cm="1">
        <f t="array" ref="Q328">IF(D328="",_xlfn.XLOOKUP(C328,ConfigSheet!$B$5:$H$5,_xlfn.XLOOKUP(E328,ConfigSheet!$A$6:$A$8,ConfigSheet!$B$6:$H$8)),_xlfn.XLOOKUP(D328,ConfigSheet!$B$5:$H$5,_xlfn.XLOOKUP(F328,ConfigSheet!$A$6:$A$8,ConfigSheet!$B$6:$H$8)))</f>
        <v>207.95500000000001</v>
      </c>
      <c r="R328">
        <f t="shared" si="44"/>
        <v>177.91093392062248</v>
      </c>
      <c r="S328" s="9">
        <f t="shared" si="42"/>
        <v>31652.300408508101</v>
      </c>
      <c r="W328">
        <f t="shared" si="47"/>
        <v>-165.38720023705358</v>
      </c>
      <c r="X328">
        <f t="shared" si="45"/>
        <v>27352.926002251254</v>
      </c>
    </row>
    <row r="329" spans="1:24" x14ac:dyDescent="0.3">
      <c r="A329" s="1">
        <v>327</v>
      </c>
      <c r="B329">
        <v>159</v>
      </c>
      <c r="C329" t="s">
        <v>8</v>
      </c>
      <c r="D329" t="s">
        <v>8</v>
      </c>
      <c r="E329">
        <v>1</v>
      </c>
      <c r="F329">
        <v>1</v>
      </c>
      <c r="G329">
        <v>18672</v>
      </c>
      <c r="H329">
        <v>17217</v>
      </c>
      <c r="I329">
        <v>91.591930389404297</v>
      </c>
      <c r="J329" s="4">
        <f>ConfigSheet!$I$2</f>
        <v>3349.0920000000001</v>
      </c>
      <c r="K329">
        <f>_xlfn.XLOOKUP(D329,ConfigSheet!$A$1:$G$1,ConfigSheet!$A$2:$G$2)</f>
        <v>0</v>
      </c>
      <c r="L329">
        <f>_xlfn.XLOOKUP(B329,CoinPixels_Config1!A:A,CoinPixels_Config1!I:I)</f>
        <v>1.0845094964279491</v>
      </c>
      <c r="M329">
        <f t="shared" si="40"/>
        <v>20249.961317302666</v>
      </c>
      <c r="N329">
        <f t="shared" si="41"/>
        <v>18672</v>
      </c>
      <c r="O329">
        <f t="shared" si="46"/>
        <v>0</v>
      </c>
      <c r="P329">
        <f t="shared" si="43"/>
        <v>0</v>
      </c>
      <c r="Q329" s="9" cm="1">
        <f t="array" ref="Q329">IF(D329="",_xlfn.XLOOKUP(C329,ConfigSheet!$B$5:$H$5,_xlfn.XLOOKUP(E329,ConfigSheet!$A$6:$A$8,ConfigSheet!$B$6:$H$8)),_xlfn.XLOOKUP(D329,ConfigSheet!$B$5:$H$5,_xlfn.XLOOKUP(F329,ConfigSheet!$A$6:$A$8,ConfigSheet!$B$6:$H$8)))</f>
        <v>0</v>
      </c>
      <c r="R329">
        <f t="shared" si="44"/>
        <v>0</v>
      </c>
      <c r="S329" s="9">
        <f t="shared" si="42"/>
        <v>0</v>
      </c>
      <c r="W329">
        <f t="shared" si="47"/>
        <v>0</v>
      </c>
      <c r="X329">
        <f t="shared" si="45"/>
        <v>0</v>
      </c>
    </row>
    <row r="330" spans="1:24" x14ac:dyDescent="0.3">
      <c r="A330" s="1">
        <v>328</v>
      </c>
      <c r="B330">
        <v>159</v>
      </c>
      <c r="C330" t="s">
        <v>10</v>
      </c>
      <c r="D330" t="s">
        <v>10</v>
      </c>
      <c r="E330">
        <v>3</v>
      </c>
      <c r="F330">
        <v>2</v>
      </c>
      <c r="G330">
        <v>275995</v>
      </c>
      <c r="H330">
        <v>220585</v>
      </c>
      <c r="I330">
        <v>90.637338161468506</v>
      </c>
      <c r="J330" s="4">
        <f>ConfigSheet!$I$2</f>
        <v>3349.0920000000001</v>
      </c>
      <c r="K330">
        <f>_xlfn.XLOOKUP(D330,ConfigSheet!$A$1:$G$1,ConfigSheet!$A$2:$G$2)</f>
        <v>3.5680999999999998</v>
      </c>
      <c r="L330">
        <f>_xlfn.XLOOKUP(B330,CoinPixels_Config1!A:A,CoinPixels_Config1!I:I)</f>
        <v>1.0845094964279491</v>
      </c>
      <c r="M330">
        <f t="shared" si="40"/>
        <v>299319.19846663182</v>
      </c>
      <c r="N330">
        <f t="shared" si="41"/>
        <v>239226.52726955916</v>
      </c>
      <c r="O330">
        <f t="shared" si="46"/>
        <v>318.89265270968639</v>
      </c>
      <c r="P330">
        <f t="shared" si="43"/>
        <v>254.87032662898301</v>
      </c>
      <c r="Q330" s="9" cm="1">
        <f t="array" ref="Q330">IF(D330="",_xlfn.XLOOKUP(C330,ConfigSheet!$B$5:$H$5,_xlfn.XLOOKUP(E330,ConfigSheet!$A$6:$A$8,ConfigSheet!$B$6:$H$8)),_xlfn.XLOOKUP(D330,ConfigSheet!$B$5:$H$5,_xlfn.XLOOKUP(F330,ConfigSheet!$A$6:$A$8,ConfigSheet!$B$6:$H$8)))</f>
        <v>193.28</v>
      </c>
      <c r="R330">
        <f t="shared" si="44"/>
        <v>64.02232608070338</v>
      </c>
      <c r="S330" s="9">
        <f t="shared" si="42"/>
        <v>4098.8582367839126</v>
      </c>
      <c r="W330">
        <f t="shared" si="47"/>
        <v>-61.590326628983007</v>
      </c>
      <c r="X330">
        <f t="shared" si="45"/>
        <v>3793.3683342648133</v>
      </c>
    </row>
    <row r="331" spans="1:24" x14ac:dyDescent="0.3">
      <c r="A331" s="1">
        <v>329</v>
      </c>
      <c r="B331">
        <v>160</v>
      </c>
      <c r="C331" t="s">
        <v>8</v>
      </c>
      <c r="D331" t="s">
        <v>8</v>
      </c>
      <c r="E331">
        <v>1</v>
      </c>
      <c r="F331">
        <v>1</v>
      </c>
      <c r="G331">
        <v>14698</v>
      </c>
      <c r="H331">
        <v>14433</v>
      </c>
      <c r="I331">
        <v>90.398693084716797</v>
      </c>
      <c r="J331" s="4">
        <f>ConfigSheet!$I$2</f>
        <v>3349.0920000000001</v>
      </c>
      <c r="K331">
        <f>_xlfn.XLOOKUP(D331,ConfigSheet!$A$1:$G$1,ConfigSheet!$A$2:$G$2)</f>
        <v>0</v>
      </c>
      <c r="L331">
        <f>_xlfn.XLOOKUP(B331,CoinPixels_Config1!A:A,CoinPixels_Config1!I:I)</f>
        <v>1.0183607011709277</v>
      </c>
      <c r="M331">
        <f t="shared" si="40"/>
        <v>14967.865585810296</v>
      </c>
      <c r="N331">
        <f t="shared" si="41"/>
        <v>14698</v>
      </c>
      <c r="O331">
        <f t="shared" si="46"/>
        <v>0</v>
      </c>
      <c r="P331">
        <f t="shared" si="43"/>
        <v>0</v>
      </c>
      <c r="Q331" s="9" cm="1">
        <f t="array" ref="Q331">IF(D331="",_xlfn.XLOOKUP(C331,ConfigSheet!$B$5:$H$5,_xlfn.XLOOKUP(E331,ConfigSheet!$A$6:$A$8,ConfigSheet!$B$6:$H$8)),_xlfn.XLOOKUP(D331,ConfigSheet!$B$5:$H$5,_xlfn.XLOOKUP(F331,ConfigSheet!$A$6:$A$8,ConfigSheet!$B$6:$H$8)))</f>
        <v>0</v>
      </c>
      <c r="R331">
        <f t="shared" si="44"/>
        <v>0</v>
      </c>
      <c r="S331" s="9">
        <f t="shared" si="42"/>
        <v>0</v>
      </c>
      <c r="W331">
        <f t="shared" si="47"/>
        <v>0</v>
      </c>
      <c r="X331">
        <f t="shared" si="45"/>
        <v>0</v>
      </c>
    </row>
    <row r="332" spans="1:24" x14ac:dyDescent="0.3">
      <c r="A332" s="1">
        <v>330</v>
      </c>
      <c r="B332">
        <v>161</v>
      </c>
      <c r="C332" t="s">
        <v>8</v>
      </c>
      <c r="D332" t="s">
        <v>8</v>
      </c>
      <c r="E332">
        <v>1</v>
      </c>
      <c r="F332">
        <v>1</v>
      </c>
      <c r="G332">
        <v>14730</v>
      </c>
      <c r="H332">
        <v>12317</v>
      </c>
      <c r="I332">
        <v>83.618468046188354</v>
      </c>
      <c r="J332" s="4">
        <f>ConfigSheet!$I$2</f>
        <v>3349.0920000000001</v>
      </c>
      <c r="K332">
        <f>_xlfn.XLOOKUP(D332,ConfigSheet!$A$1:$G$1,ConfigSheet!$A$2:$G$2)</f>
        <v>0</v>
      </c>
      <c r="L332">
        <f>_xlfn.XLOOKUP(B332,CoinPixels_Config1!A:A,CoinPixels_Config1!I:I)</f>
        <v>1.1959080945035316</v>
      </c>
      <c r="M332">
        <f t="shared" si="40"/>
        <v>17615.726232037021</v>
      </c>
      <c r="N332">
        <f t="shared" si="41"/>
        <v>14730</v>
      </c>
      <c r="O332">
        <f t="shared" si="46"/>
        <v>0</v>
      </c>
      <c r="P332">
        <f t="shared" si="43"/>
        <v>0</v>
      </c>
      <c r="Q332" s="9" cm="1">
        <f t="array" ref="Q332">IF(D332="",_xlfn.XLOOKUP(C332,ConfigSheet!$B$5:$H$5,_xlfn.XLOOKUP(E332,ConfigSheet!$A$6:$A$8,ConfigSheet!$B$6:$H$8)),_xlfn.XLOOKUP(D332,ConfigSheet!$B$5:$H$5,_xlfn.XLOOKUP(F332,ConfigSheet!$A$6:$A$8,ConfigSheet!$B$6:$H$8)))</f>
        <v>0</v>
      </c>
      <c r="R332">
        <f t="shared" si="44"/>
        <v>0</v>
      </c>
      <c r="S332" s="9">
        <f t="shared" si="42"/>
        <v>0</v>
      </c>
      <c r="W332">
        <f t="shared" si="47"/>
        <v>0</v>
      </c>
      <c r="X332">
        <f t="shared" si="45"/>
        <v>0</v>
      </c>
    </row>
    <row r="333" spans="1:24" x14ac:dyDescent="0.3">
      <c r="A333" s="1">
        <v>331</v>
      </c>
      <c r="B333">
        <v>161</v>
      </c>
      <c r="C333" t="s">
        <v>12</v>
      </c>
      <c r="D333" t="s">
        <v>12</v>
      </c>
      <c r="E333">
        <v>1</v>
      </c>
      <c r="F333">
        <v>1</v>
      </c>
      <c r="G333">
        <v>168208</v>
      </c>
      <c r="H333">
        <v>150479</v>
      </c>
      <c r="I333">
        <v>87.953829765319824</v>
      </c>
      <c r="J333" s="4">
        <f>ConfigSheet!$I$2</f>
        <v>3349.0920000000001</v>
      </c>
      <c r="K333">
        <f>_xlfn.XLOOKUP(D333,ConfigSheet!$A$1:$G$1,ConfigSheet!$A$2:$G$2)</f>
        <v>4.4826302470744004</v>
      </c>
      <c r="L333">
        <f>_xlfn.XLOOKUP(B333,CoinPixels_Config1!A:A,CoinPixels_Config1!I:I)</f>
        <v>1.1959080945035316</v>
      </c>
      <c r="M333">
        <f t="shared" si="40"/>
        <v>201161.30876025005</v>
      </c>
      <c r="N333">
        <f t="shared" si="41"/>
        <v>179959.05415279695</v>
      </c>
      <c r="O333">
        <f t="shared" si="46"/>
        <v>269.24663974288239</v>
      </c>
      <c r="P333">
        <f t="shared" si="43"/>
        <v>240.86824111736183</v>
      </c>
      <c r="Q333" s="9" cm="1">
        <f t="array" ref="Q333">IF(D333="",_xlfn.XLOOKUP(C333,ConfigSheet!$B$5:$H$5,_xlfn.XLOOKUP(E333,ConfigSheet!$A$6:$A$8,ConfigSheet!$B$6:$H$8)),_xlfn.XLOOKUP(D333,ConfigSheet!$B$5:$H$5,_xlfn.XLOOKUP(F333,ConfigSheet!$A$6:$A$8,ConfigSheet!$B$6:$H$8)))</f>
        <v>236.29999999999998</v>
      </c>
      <c r="R333">
        <f t="shared" si="44"/>
        <v>28.37839862552056</v>
      </c>
      <c r="S333" s="9">
        <f t="shared" si="42"/>
        <v>805.33350854894718</v>
      </c>
      <c r="W333">
        <f t="shared" si="47"/>
        <v>-4.5682411173618505</v>
      </c>
      <c r="X333">
        <f t="shared" si="45"/>
        <v>20.868826906355448</v>
      </c>
    </row>
    <row r="334" spans="1:24" x14ac:dyDescent="0.3">
      <c r="A334" s="1">
        <v>332</v>
      </c>
      <c r="B334">
        <v>161</v>
      </c>
      <c r="C334" t="s">
        <v>11</v>
      </c>
      <c r="D334" t="s">
        <v>11</v>
      </c>
      <c r="E334">
        <v>1</v>
      </c>
      <c r="F334">
        <v>1</v>
      </c>
      <c r="G334">
        <v>187079</v>
      </c>
      <c r="H334">
        <v>175902</v>
      </c>
      <c r="I334">
        <v>93.220943212509155</v>
      </c>
      <c r="J334" s="4">
        <f>ConfigSheet!$I$2</f>
        <v>3349.0920000000001</v>
      </c>
      <c r="K334">
        <f>_xlfn.XLOOKUP(D334,ConfigSheet!$A$1:$G$1,ConfigSheet!$A$2:$G$2)</f>
        <v>5.6936084651916001</v>
      </c>
      <c r="L334">
        <f>_xlfn.XLOOKUP(B334,CoinPixels_Config1!A:A,CoinPixels_Config1!I:I)</f>
        <v>1.1959080945035316</v>
      </c>
      <c r="M334">
        <f t="shared" si="40"/>
        <v>223729.29041162619</v>
      </c>
      <c r="N334">
        <f t="shared" si="41"/>
        <v>210362.62563936022</v>
      </c>
      <c r="O334">
        <f t="shared" si="46"/>
        <v>380.34995210610663</v>
      </c>
      <c r="P334">
        <f t="shared" si="43"/>
        <v>357.62601508116018</v>
      </c>
      <c r="Q334" s="9" cm="1">
        <f t="array" ref="Q334">IF(D334="",_xlfn.XLOOKUP(C334,ConfigSheet!$B$5:$H$5,_xlfn.XLOOKUP(E334,ConfigSheet!$A$6:$A$8,ConfigSheet!$B$6:$H$8)),_xlfn.XLOOKUP(D334,ConfigSheet!$B$5:$H$5,_xlfn.XLOOKUP(F334,ConfigSheet!$A$6:$A$8,ConfigSheet!$B$6:$H$8)))</f>
        <v>369.42666666666668</v>
      </c>
      <c r="R334">
        <f t="shared" si="44"/>
        <v>22.723937024946451</v>
      </c>
      <c r="S334" s="9">
        <f t="shared" si="42"/>
        <v>516.37731391373222</v>
      </c>
      <c r="W334">
        <f t="shared" si="47"/>
        <v>11.8006515855065</v>
      </c>
      <c r="X334">
        <f t="shared" si="45"/>
        <v>139.25537784251708</v>
      </c>
    </row>
    <row r="335" spans="1:24" x14ac:dyDescent="0.3">
      <c r="A335" s="1">
        <v>333</v>
      </c>
      <c r="B335">
        <v>162</v>
      </c>
      <c r="C335" t="s">
        <v>8</v>
      </c>
      <c r="D335" t="s">
        <v>8</v>
      </c>
      <c r="E335">
        <v>1</v>
      </c>
      <c r="F335">
        <v>1</v>
      </c>
      <c r="G335">
        <v>17398</v>
      </c>
      <c r="H335">
        <v>15093</v>
      </c>
      <c r="I335">
        <v>86.751347780227661</v>
      </c>
      <c r="J335" s="4">
        <f>ConfigSheet!$I$2</f>
        <v>3349.0920000000001</v>
      </c>
      <c r="K335">
        <f>_xlfn.XLOOKUP(D335,ConfigSheet!$A$1:$G$1,ConfigSheet!$A$2:$G$2)</f>
        <v>0</v>
      </c>
      <c r="L335">
        <f>_xlfn.XLOOKUP(B335,CoinPixels_Config1!A:A,CoinPixels_Config1!I:I)</f>
        <v>1.1527198038825945</v>
      </c>
      <c r="M335">
        <f t="shared" si="40"/>
        <v>20055.019147949381</v>
      </c>
      <c r="N335">
        <f t="shared" si="41"/>
        <v>17398</v>
      </c>
      <c r="O335">
        <f t="shared" si="46"/>
        <v>0</v>
      </c>
      <c r="P335">
        <f t="shared" si="43"/>
        <v>0</v>
      </c>
      <c r="Q335" s="9" cm="1">
        <f t="array" ref="Q335">IF(D335="",_xlfn.XLOOKUP(C335,ConfigSheet!$B$5:$H$5,_xlfn.XLOOKUP(E335,ConfigSheet!$A$6:$A$8,ConfigSheet!$B$6:$H$8)),_xlfn.XLOOKUP(D335,ConfigSheet!$B$5:$H$5,_xlfn.XLOOKUP(F335,ConfigSheet!$A$6:$A$8,ConfigSheet!$B$6:$H$8)))</f>
        <v>0</v>
      </c>
      <c r="R335">
        <f t="shared" si="44"/>
        <v>0</v>
      </c>
      <c r="S335" s="9">
        <f t="shared" si="42"/>
        <v>0</v>
      </c>
      <c r="W335">
        <f t="shared" si="47"/>
        <v>0</v>
      </c>
      <c r="X335">
        <f t="shared" si="45"/>
        <v>0</v>
      </c>
    </row>
    <row r="336" spans="1:24" x14ac:dyDescent="0.3">
      <c r="A336" s="1">
        <v>334</v>
      </c>
      <c r="B336">
        <v>162</v>
      </c>
      <c r="C336" t="s">
        <v>9</v>
      </c>
      <c r="D336" t="s">
        <v>9</v>
      </c>
      <c r="E336">
        <v>1</v>
      </c>
      <c r="F336">
        <v>1</v>
      </c>
      <c r="G336">
        <v>530812</v>
      </c>
      <c r="H336">
        <v>514734</v>
      </c>
      <c r="I336">
        <v>96.012067794799805</v>
      </c>
      <c r="J336" s="4">
        <f>ConfigSheet!$I$2</f>
        <v>3349.0920000000001</v>
      </c>
      <c r="K336">
        <f>_xlfn.XLOOKUP(D336,ConfigSheet!$A$1:$G$1,ConfigSheet!$A$2:$G$2)</f>
        <v>2.6304883652667002</v>
      </c>
      <c r="L336">
        <f>_xlfn.XLOOKUP(B336,CoinPixels_Config1!A:A,CoinPixels_Config1!I:I)</f>
        <v>1.1527198038825945</v>
      </c>
      <c r="M336">
        <f t="shared" si="40"/>
        <v>611877.50453852781</v>
      </c>
      <c r="N336">
        <f t="shared" si="41"/>
        <v>593344.07553170342</v>
      </c>
      <c r="O336">
        <f t="shared" si="46"/>
        <v>480.58896460802509</v>
      </c>
      <c r="P336">
        <f t="shared" si="43"/>
        <v>466.03219239306412</v>
      </c>
      <c r="Q336" s="9" cm="1">
        <f t="array" ref="Q336">IF(D336="",_xlfn.XLOOKUP(C336,ConfigSheet!$B$5:$H$5,_xlfn.XLOOKUP(E336,ConfigSheet!$A$6:$A$8,ConfigSheet!$B$6:$H$8)),_xlfn.XLOOKUP(D336,ConfigSheet!$B$5:$H$5,_xlfn.XLOOKUP(F336,ConfigSheet!$A$6:$A$8,ConfigSheet!$B$6:$H$8)))</f>
        <v>468.8</v>
      </c>
      <c r="R336">
        <f t="shared" si="44"/>
        <v>14.556772214960972</v>
      </c>
      <c r="S336" s="9">
        <f t="shared" si="42"/>
        <v>211.89961731825977</v>
      </c>
      <c r="W336">
        <f t="shared" si="47"/>
        <v>2.7678076069358895</v>
      </c>
      <c r="X336">
        <f t="shared" si="45"/>
        <v>7.660758949012175</v>
      </c>
    </row>
    <row r="337" spans="1:24" x14ac:dyDescent="0.3">
      <c r="A337" s="1">
        <v>335</v>
      </c>
      <c r="B337">
        <v>163</v>
      </c>
      <c r="C337" t="s">
        <v>8</v>
      </c>
      <c r="D337" t="s">
        <v>8</v>
      </c>
      <c r="E337">
        <v>1</v>
      </c>
      <c r="F337">
        <v>1</v>
      </c>
      <c r="G337">
        <v>17435</v>
      </c>
      <c r="H337">
        <v>15246</v>
      </c>
      <c r="I337">
        <v>86.930161714553833</v>
      </c>
      <c r="J337" s="4">
        <f>ConfigSheet!$I$2</f>
        <v>3349.0920000000001</v>
      </c>
      <c r="K337">
        <f>_xlfn.XLOOKUP(D337,ConfigSheet!$A$1:$G$1,ConfigSheet!$A$2:$G$2)</f>
        <v>0</v>
      </c>
      <c r="L337">
        <f>_xlfn.XLOOKUP(B337,CoinPixels_Config1!A:A,CoinPixels_Config1!I:I)</f>
        <v>1.1435786435786435</v>
      </c>
      <c r="M337">
        <f t="shared" si="40"/>
        <v>19938.29365079365</v>
      </c>
      <c r="N337">
        <f t="shared" si="41"/>
        <v>17435</v>
      </c>
      <c r="O337">
        <f t="shared" si="46"/>
        <v>0</v>
      </c>
      <c r="P337">
        <f t="shared" si="43"/>
        <v>0</v>
      </c>
      <c r="Q337" s="9" cm="1">
        <f t="array" ref="Q337">IF(D337="",_xlfn.XLOOKUP(C337,ConfigSheet!$B$5:$H$5,_xlfn.XLOOKUP(E337,ConfigSheet!$A$6:$A$8,ConfigSheet!$B$6:$H$8)),_xlfn.XLOOKUP(D337,ConfigSheet!$B$5:$H$5,_xlfn.XLOOKUP(F337,ConfigSheet!$A$6:$A$8,ConfigSheet!$B$6:$H$8)))</f>
        <v>0</v>
      </c>
      <c r="R337">
        <f t="shared" si="44"/>
        <v>0</v>
      </c>
      <c r="S337" s="9">
        <f t="shared" si="42"/>
        <v>0</v>
      </c>
      <c r="W337">
        <f t="shared" si="47"/>
        <v>0</v>
      </c>
      <c r="X337">
        <f t="shared" si="45"/>
        <v>0</v>
      </c>
    </row>
    <row r="338" spans="1:24" x14ac:dyDescent="0.3">
      <c r="A338" s="1">
        <v>336</v>
      </c>
      <c r="B338">
        <v>163</v>
      </c>
      <c r="C338" t="s">
        <v>9</v>
      </c>
      <c r="D338" t="s">
        <v>9</v>
      </c>
      <c r="E338">
        <v>1</v>
      </c>
      <c r="F338">
        <v>1</v>
      </c>
      <c r="G338">
        <v>520022</v>
      </c>
      <c r="H338">
        <v>497324</v>
      </c>
      <c r="I338">
        <v>94.914782047271729</v>
      </c>
      <c r="J338" s="4">
        <f>ConfigSheet!$I$2</f>
        <v>3349.0920000000001</v>
      </c>
      <c r="K338">
        <f>_xlfn.XLOOKUP(D338,ConfigSheet!$A$1:$G$1,ConfigSheet!$A$2:$G$2)</f>
        <v>2.6304883652667002</v>
      </c>
      <c r="L338">
        <f>_xlfn.XLOOKUP(B338,CoinPixels_Config1!A:A,CoinPixels_Config1!I:I)</f>
        <v>1.1435786435786435</v>
      </c>
      <c r="M338">
        <f t="shared" si="40"/>
        <v>594686.05339105334</v>
      </c>
      <c r="N338">
        <f t="shared" si="41"/>
        <v>568729.10533910524</v>
      </c>
      <c r="O338">
        <f t="shared" si="46"/>
        <v>467.08622648513011</v>
      </c>
      <c r="P338">
        <f t="shared" si="43"/>
        <v>446.69877524506819</v>
      </c>
      <c r="Q338" s="9" cm="1">
        <f t="array" ref="Q338">IF(D338="",_xlfn.XLOOKUP(C338,ConfigSheet!$B$5:$H$5,_xlfn.XLOOKUP(E338,ConfigSheet!$A$6:$A$8,ConfigSheet!$B$6:$H$8)),_xlfn.XLOOKUP(D338,ConfigSheet!$B$5:$H$5,_xlfn.XLOOKUP(F338,ConfigSheet!$A$6:$A$8,ConfigSheet!$B$6:$H$8)))</f>
        <v>468.8</v>
      </c>
      <c r="R338">
        <f t="shared" si="44"/>
        <v>20.387451240061921</v>
      </c>
      <c r="S338" s="9">
        <f t="shared" si="42"/>
        <v>415.64816806590238</v>
      </c>
      <c r="W338">
        <f t="shared" si="47"/>
        <v>22.10122475493182</v>
      </c>
      <c r="X338">
        <f t="shared" si="45"/>
        <v>488.46413566801112</v>
      </c>
    </row>
    <row r="339" spans="1:24" x14ac:dyDescent="0.3">
      <c r="A339" s="1">
        <v>337</v>
      </c>
      <c r="B339">
        <v>164</v>
      </c>
      <c r="C339" t="s">
        <v>8</v>
      </c>
      <c r="D339" t="s">
        <v>8</v>
      </c>
      <c r="E339">
        <v>1</v>
      </c>
      <c r="F339">
        <v>1</v>
      </c>
      <c r="G339">
        <v>14147</v>
      </c>
      <c r="H339">
        <v>13690</v>
      </c>
      <c r="I339">
        <v>92.324167490005493</v>
      </c>
      <c r="J339" s="4">
        <f>ConfigSheet!$I$2</f>
        <v>3349.0920000000001</v>
      </c>
      <c r="K339">
        <f>_xlfn.XLOOKUP(D339,ConfigSheet!$A$1:$G$1,ConfigSheet!$A$2:$G$2)</f>
        <v>0</v>
      </c>
      <c r="L339">
        <f>_xlfn.XLOOKUP(B339,CoinPixels_Config1!A:A,CoinPixels_Config1!I:I)</f>
        <v>1.033382030679328</v>
      </c>
      <c r="M339">
        <f t="shared" si="40"/>
        <v>14619.255588020453</v>
      </c>
      <c r="N339">
        <f t="shared" si="41"/>
        <v>14147</v>
      </c>
      <c r="O339">
        <f t="shared" si="46"/>
        <v>0</v>
      </c>
      <c r="P339">
        <f t="shared" si="43"/>
        <v>0</v>
      </c>
      <c r="Q339" s="9" cm="1">
        <f t="array" ref="Q339">IF(D339="",_xlfn.XLOOKUP(C339,ConfigSheet!$B$5:$H$5,_xlfn.XLOOKUP(E339,ConfigSheet!$A$6:$A$8,ConfigSheet!$B$6:$H$8)),_xlfn.XLOOKUP(D339,ConfigSheet!$B$5:$H$5,_xlfn.XLOOKUP(F339,ConfigSheet!$A$6:$A$8,ConfigSheet!$B$6:$H$8)))</f>
        <v>0</v>
      </c>
      <c r="R339">
        <f t="shared" si="44"/>
        <v>0</v>
      </c>
      <c r="S339" s="9">
        <f t="shared" si="42"/>
        <v>0</v>
      </c>
      <c r="W339">
        <f t="shared" si="47"/>
        <v>0</v>
      </c>
      <c r="X339">
        <f t="shared" si="45"/>
        <v>0</v>
      </c>
    </row>
    <row r="340" spans="1:24" x14ac:dyDescent="0.3">
      <c r="A340" s="1">
        <v>338</v>
      </c>
      <c r="B340">
        <v>164</v>
      </c>
      <c r="C340" t="s">
        <v>9</v>
      </c>
      <c r="D340" t="s">
        <v>9</v>
      </c>
      <c r="E340">
        <v>2</v>
      </c>
      <c r="F340">
        <v>2</v>
      </c>
      <c r="G340">
        <v>922891</v>
      </c>
      <c r="H340">
        <v>1063812</v>
      </c>
      <c r="I340">
        <v>78.377074003219604</v>
      </c>
      <c r="J340" s="4">
        <f>ConfigSheet!$I$2</f>
        <v>3349.0920000000001</v>
      </c>
      <c r="K340">
        <f>_xlfn.XLOOKUP(D340,ConfigSheet!$A$1:$G$1,ConfigSheet!$A$2:$G$2)</f>
        <v>2.6304883652667002</v>
      </c>
      <c r="L340">
        <f>_xlfn.XLOOKUP(B340,CoinPixels_Config1!A:A,CoinPixels_Config1!I:I)</f>
        <v>1.033382030679328</v>
      </c>
      <c r="M340">
        <f t="shared" si="40"/>
        <v>953698.97567567567</v>
      </c>
      <c r="N340">
        <f t="shared" si="41"/>
        <v>1099324.2048210374</v>
      </c>
      <c r="O340">
        <f t="shared" si="46"/>
        <v>749.06692903080432</v>
      </c>
      <c r="P340">
        <f t="shared" si="43"/>
        <v>863.44583261308014</v>
      </c>
      <c r="Q340" s="9" cm="1">
        <f t="array" ref="Q340">IF(D340="",_xlfn.XLOOKUP(C340,ConfigSheet!$B$5:$H$5,_xlfn.XLOOKUP(E340,ConfigSheet!$A$6:$A$8,ConfigSheet!$B$6:$H$8)),_xlfn.XLOOKUP(D340,ConfigSheet!$B$5:$H$5,_xlfn.XLOOKUP(F340,ConfigSheet!$A$6:$A$8,ConfigSheet!$B$6:$H$8)))</f>
        <v>937.6</v>
      </c>
      <c r="R340">
        <f t="shared" si="44"/>
        <v>-114.37890358227583</v>
      </c>
      <c r="S340" s="9">
        <f t="shared" si="42"/>
        <v>13082.53358468355</v>
      </c>
      <c r="W340">
        <f t="shared" si="47"/>
        <v>74.15416738691988</v>
      </c>
      <c r="X340">
        <f t="shared" si="45"/>
        <v>5498.8405408473318</v>
      </c>
    </row>
    <row r="341" spans="1:24" x14ac:dyDescent="0.3">
      <c r="A341" s="1">
        <v>339</v>
      </c>
      <c r="B341">
        <v>165</v>
      </c>
      <c r="C341" t="s">
        <v>8</v>
      </c>
      <c r="D341" t="s">
        <v>8</v>
      </c>
      <c r="E341">
        <v>1</v>
      </c>
      <c r="F341">
        <v>1</v>
      </c>
      <c r="G341">
        <v>14089</v>
      </c>
      <c r="H341">
        <v>12801</v>
      </c>
      <c r="I341">
        <v>88.966971635818481</v>
      </c>
      <c r="J341" s="4">
        <f>ConfigSheet!$I$2</f>
        <v>3349.0920000000001</v>
      </c>
      <c r="K341">
        <f>_xlfn.XLOOKUP(D341,ConfigSheet!$A$1:$G$1,ConfigSheet!$A$2:$G$2)</f>
        <v>0</v>
      </c>
      <c r="L341">
        <f>_xlfn.XLOOKUP(B341,CoinPixels_Config1!A:A,CoinPixels_Config1!I:I)</f>
        <v>1.1006171392859934</v>
      </c>
      <c r="M341">
        <f t="shared" si="40"/>
        <v>15506.59487540036</v>
      </c>
      <c r="N341">
        <f t="shared" si="41"/>
        <v>14089.000000000002</v>
      </c>
      <c r="O341">
        <f t="shared" si="46"/>
        <v>0</v>
      </c>
      <c r="P341">
        <f t="shared" si="43"/>
        <v>0</v>
      </c>
      <c r="Q341" s="9" cm="1">
        <f t="array" ref="Q341">IF(D341="",_xlfn.XLOOKUP(C341,ConfigSheet!$B$5:$H$5,_xlfn.XLOOKUP(E341,ConfigSheet!$A$6:$A$8,ConfigSheet!$B$6:$H$8)),_xlfn.XLOOKUP(D341,ConfigSheet!$B$5:$H$5,_xlfn.XLOOKUP(F341,ConfigSheet!$A$6:$A$8,ConfigSheet!$B$6:$H$8)))</f>
        <v>0</v>
      </c>
      <c r="R341">
        <f t="shared" si="44"/>
        <v>0</v>
      </c>
      <c r="S341" s="9">
        <f t="shared" si="42"/>
        <v>0</v>
      </c>
      <c r="W341">
        <f t="shared" si="47"/>
        <v>0</v>
      </c>
      <c r="X341">
        <f t="shared" si="45"/>
        <v>0</v>
      </c>
    </row>
    <row r="342" spans="1:24" x14ac:dyDescent="0.3">
      <c r="A342" s="1">
        <v>340</v>
      </c>
      <c r="B342">
        <v>165</v>
      </c>
      <c r="C342" t="s">
        <v>9</v>
      </c>
      <c r="D342" t="s">
        <v>9</v>
      </c>
      <c r="E342">
        <v>2</v>
      </c>
      <c r="F342">
        <v>2</v>
      </c>
      <c r="G342">
        <v>889697</v>
      </c>
      <c r="H342">
        <v>860710</v>
      </c>
      <c r="I342">
        <v>95.353475213050842</v>
      </c>
      <c r="J342" s="4">
        <f>ConfigSheet!$I$2</f>
        <v>3349.0920000000001</v>
      </c>
      <c r="K342">
        <f>_xlfn.XLOOKUP(D342,ConfigSheet!$A$1:$G$1,ConfigSheet!$A$2:$G$2)</f>
        <v>2.6304883652667002</v>
      </c>
      <c r="L342">
        <f>_xlfn.XLOOKUP(B342,CoinPixels_Config1!A:A,CoinPixels_Config1!I:I)</f>
        <v>1.1006171392859934</v>
      </c>
      <c r="M342">
        <f t="shared" si="40"/>
        <v>979215.76697133039</v>
      </c>
      <c r="N342">
        <f t="shared" si="41"/>
        <v>947312.17795484734</v>
      </c>
      <c r="O342">
        <f t="shared" si="46"/>
        <v>769.10866649939521</v>
      </c>
      <c r="P342">
        <f t="shared" si="43"/>
        <v>744.05052545158014</v>
      </c>
      <c r="Q342" s="9" cm="1">
        <f t="array" ref="Q342">IF(D342="",_xlfn.XLOOKUP(C342,ConfigSheet!$B$5:$H$5,_xlfn.XLOOKUP(E342,ConfigSheet!$A$6:$A$8,ConfigSheet!$B$6:$H$8)),_xlfn.XLOOKUP(D342,ConfigSheet!$B$5:$H$5,_xlfn.XLOOKUP(F342,ConfigSheet!$A$6:$A$8,ConfigSheet!$B$6:$H$8)))</f>
        <v>937.6</v>
      </c>
      <c r="R342">
        <f t="shared" si="44"/>
        <v>25.05814104781507</v>
      </c>
      <c r="S342" s="9">
        <f t="shared" si="42"/>
        <v>627.91043277219455</v>
      </c>
      <c r="W342">
        <f t="shared" si="47"/>
        <v>193.54947454841988</v>
      </c>
      <c r="X342">
        <f t="shared" si="45"/>
        <v>37461.399097969435</v>
      </c>
    </row>
    <row r="343" spans="1:24" x14ac:dyDescent="0.3">
      <c r="A343" s="1">
        <v>341</v>
      </c>
      <c r="B343">
        <v>166</v>
      </c>
      <c r="C343" t="s">
        <v>8</v>
      </c>
      <c r="D343" t="s">
        <v>8</v>
      </c>
      <c r="E343">
        <v>1</v>
      </c>
      <c r="F343">
        <v>1</v>
      </c>
      <c r="G343">
        <v>14109</v>
      </c>
      <c r="H343">
        <v>13108</v>
      </c>
      <c r="I343">
        <v>91.777056455612183</v>
      </c>
      <c r="J343" s="4">
        <f>ConfigSheet!$I$2</f>
        <v>3349.0920000000001</v>
      </c>
      <c r="K343">
        <f>_xlfn.XLOOKUP(D343,ConfigSheet!$A$1:$G$1,ConfigSheet!$A$2:$G$2)</f>
        <v>0</v>
      </c>
      <c r="L343">
        <f>_xlfn.XLOOKUP(B343,CoinPixels_Config1!A:A,CoinPixels_Config1!I:I)</f>
        <v>1.0763655782728105</v>
      </c>
      <c r="M343">
        <f t="shared" si="40"/>
        <v>15186.441943851083</v>
      </c>
      <c r="N343">
        <f t="shared" si="41"/>
        <v>14109</v>
      </c>
      <c r="O343">
        <f t="shared" si="46"/>
        <v>0</v>
      </c>
      <c r="P343">
        <f t="shared" si="43"/>
        <v>0</v>
      </c>
      <c r="Q343" s="9" cm="1">
        <f t="array" ref="Q343">IF(D343="",_xlfn.XLOOKUP(C343,ConfigSheet!$B$5:$H$5,_xlfn.XLOOKUP(E343,ConfigSheet!$A$6:$A$8,ConfigSheet!$B$6:$H$8)),_xlfn.XLOOKUP(D343,ConfigSheet!$B$5:$H$5,_xlfn.XLOOKUP(F343,ConfigSheet!$A$6:$A$8,ConfigSheet!$B$6:$H$8)))</f>
        <v>0</v>
      </c>
      <c r="R343">
        <f t="shared" si="44"/>
        <v>0</v>
      </c>
      <c r="S343" s="9">
        <f t="shared" si="42"/>
        <v>0</v>
      </c>
      <c r="W343">
        <f t="shared" si="47"/>
        <v>0</v>
      </c>
      <c r="X343">
        <f t="shared" si="45"/>
        <v>0</v>
      </c>
    </row>
    <row r="344" spans="1:24" x14ac:dyDescent="0.3">
      <c r="A344" s="1">
        <v>342</v>
      </c>
      <c r="B344">
        <v>166</v>
      </c>
      <c r="C344" t="s">
        <v>10</v>
      </c>
      <c r="D344" t="s">
        <v>10</v>
      </c>
      <c r="E344">
        <v>3</v>
      </c>
      <c r="F344">
        <v>3</v>
      </c>
      <c r="G344">
        <v>297636</v>
      </c>
      <c r="H344">
        <v>271998</v>
      </c>
      <c r="I344">
        <v>89.809147516886398</v>
      </c>
      <c r="J344" s="4">
        <f>ConfigSheet!$I$2</f>
        <v>3349.0920000000001</v>
      </c>
      <c r="K344">
        <f>_xlfn.XLOOKUP(D344,ConfigSheet!$A$1:$G$1,ConfigSheet!$A$2:$G$2)</f>
        <v>3.5680999999999998</v>
      </c>
      <c r="L344">
        <f>_xlfn.XLOOKUP(B344,CoinPixels_Config1!A:A,CoinPixels_Config1!I:I)</f>
        <v>1.0763655782728105</v>
      </c>
      <c r="M344">
        <f t="shared" si="40"/>
        <v>320365.14525480627</v>
      </c>
      <c r="N344">
        <f t="shared" si="41"/>
        <v>292769.2845590479</v>
      </c>
      <c r="O344">
        <f t="shared" si="46"/>
        <v>341.31486229212993</v>
      </c>
      <c r="P344">
        <f t="shared" si="43"/>
        <v>311.91441866486161</v>
      </c>
      <c r="Q344" s="9" cm="1">
        <f t="array" ref="Q344">IF(D344="",_xlfn.XLOOKUP(C344,ConfigSheet!$B$5:$H$5,_xlfn.XLOOKUP(E344,ConfigSheet!$A$6:$A$8,ConfigSheet!$B$6:$H$8)),_xlfn.XLOOKUP(D344,ConfigSheet!$B$5:$H$5,_xlfn.XLOOKUP(F344,ConfigSheet!$A$6:$A$8,ConfigSheet!$B$6:$H$8)))</f>
        <v>289.92</v>
      </c>
      <c r="R344">
        <f t="shared" si="44"/>
        <v>29.400443627268317</v>
      </c>
      <c r="S344" s="9">
        <f t="shared" si="42"/>
        <v>864.38608548018215</v>
      </c>
      <c r="W344">
        <f t="shared" si="47"/>
        <v>-21.994418664861598</v>
      </c>
      <c r="X344">
        <f t="shared" si="45"/>
        <v>483.75445240521225</v>
      </c>
    </row>
    <row r="345" spans="1:24" x14ac:dyDescent="0.3">
      <c r="A345" s="1">
        <v>343</v>
      </c>
      <c r="B345">
        <v>167</v>
      </c>
      <c r="C345" t="s">
        <v>8</v>
      </c>
      <c r="D345" t="s">
        <v>8</v>
      </c>
      <c r="E345">
        <v>1</v>
      </c>
      <c r="F345">
        <v>1</v>
      </c>
      <c r="G345">
        <v>14814</v>
      </c>
      <c r="H345">
        <v>13584</v>
      </c>
      <c r="I345">
        <v>87.718141078948975</v>
      </c>
      <c r="J345" s="4">
        <f>ConfigSheet!$I$2</f>
        <v>3349.0920000000001</v>
      </c>
      <c r="K345">
        <f>_xlfn.XLOOKUP(D345,ConfigSheet!$A$1:$G$1,ConfigSheet!$A$2:$G$2)</f>
        <v>0</v>
      </c>
      <c r="L345">
        <f>_xlfn.XLOOKUP(B345,CoinPixels_Config1!A:A,CoinPixels_Config1!I:I)</f>
        <v>1.090547703180212</v>
      </c>
      <c r="M345">
        <f t="shared" si="40"/>
        <v>16155.37367491166</v>
      </c>
      <c r="N345">
        <f t="shared" si="41"/>
        <v>14814</v>
      </c>
      <c r="O345">
        <f t="shared" si="46"/>
        <v>0</v>
      </c>
      <c r="P345">
        <f t="shared" si="43"/>
        <v>0</v>
      </c>
      <c r="Q345" s="9" cm="1">
        <f t="array" ref="Q345">IF(D345="",_xlfn.XLOOKUP(C345,ConfigSheet!$B$5:$H$5,_xlfn.XLOOKUP(E345,ConfigSheet!$A$6:$A$8,ConfigSheet!$B$6:$H$8)),_xlfn.XLOOKUP(D345,ConfigSheet!$B$5:$H$5,_xlfn.XLOOKUP(F345,ConfigSheet!$A$6:$A$8,ConfigSheet!$B$6:$H$8)))</f>
        <v>0</v>
      </c>
      <c r="R345">
        <f t="shared" si="44"/>
        <v>0</v>
      </c>
      <c r="S345" s="9">
        <f t="shared" si="42"/>
        <v>0</v>
      </c>
      <c r="W345">
        <f t="shared" si="47"/>
        <v>0</v>
      </c>
      <c r="X345">
        <f t="shared" si="45"/>
        <v>0</v>
      </c>
    </row>
    <row r="346" spans="1:24" x14ac:dyDescent="0.3">
      <c r="A346" s="1">
        <v>344</v>
      </c>
      <c r="B346">
        <v>167</v>
      </c>
      <c r="C346" t="s">
        <v>10</v>
      </c>
      <c r="D346" t="s">
        <v>10</v>
      </c>
      <c r="E346">
        <v>1</v>
      </c>
      <c r="F346">
        <v>1</v>
      </c>
      <c r="G346">
        <v>88478</v>
      </c>
      <c r="H346">
        <v>82637</v>
      </c>
      <c r="I346">
        <v>92.725288867950439</v>
      </c>
      <c r="J346" s="4">
        <f>ConfigSheet!$I$2</f>
        <v>3349.0920000000001</v>
      </c>
      <c r="K346">
        <f>_xlfn.XLOOKUP(D346,ConfigSheet!$A$1:$G$1,ConfigSheet!$A$2:$G$2)</f>
        <v>3.5680999999999998</v>
      </c>
      <c r="L346">
        <f>_xlfn.XLOOKUP(B346,CoinPixels_Config1!A:A,CoinPixels_Config1!I:I)</f>
        <v>1.090547703180212</v>
      </c>
      <c r="M346">
        <f t="shared" si="40"/>
        <v>96489.479681978803</v>
      </c>
      <c r="N346">
        <f t="shared" si="41"/>
        <v>90119.590547703177</v>
      </c>
      <c r="O346">
        <f t="shared" si="46"/>
        <v>102.7992400487262</v>
      </c>
      <c r="P346">
        <f t="shared" si="43"/>
        <v>96.012803181656295</v>
      </c>
      <c r="Q346" s="9" cm="1">
        <f t="array" ref="Q346">IF(D346="",_xlfn.XLOOKUP(C346,ConfigSheet!$B$5:$H$5,_xlfn.XLOOKUP(E346,ConfigSheet!$A$6:$A$8,ConfigSheet!$B$6:$H$8)),_xlfn.XLOOKUP(D346,ConfigSheet!$B$5:$H$5,_xlfn.XLOOKUP(F346,ConfigSheet!$A$6:$A$8,ConfigSheet!$B$6:$H$8)))</f>
        <v>96.64</v>
      </c>
      <c r="R346">
        <f t="shared" si="44"/>
        <v>6.7864368670699093</v>
      </c>
      <c r="S346" s="9">
        <f t="shared" si="42"/>
        <v>46.055725350725645</v>
      </c>
      <c r="W346">
        <f t="shared" si="47"/>
        <v>0.62719681834370533</v>
      </c>
      <c r="X346">
        <f t="shared" si="45"/>
        <v>0.3933758489404669</v>
      </c>
    </row>
    <row r="347" spans="1:24" x14ac:dyDescent="0.3">
      <c r="A347" s="1">
        <v>345</v>
      </c>
      <c r="B347">
        <v>168</v>
      </c>
      <c r="C347" t="s">
        <v>8</v>
      </c>
      <c r="D347" t="s">
        <v>8</v>
      </c>
      <c r="E347">
        <v>1</v>
      </c>
      <c r="F347">
        <v>1</v>
      </c>
      <c r="G347">
        <v>14404</v>
      </c>
      <c r="H347">
        <v>13132</v>
      </c>
      <c r="I347">
        <v>90.917283296585083</v>
      </c>
      <c r="J347" s="4">
        <f>ConfigSheet!$I$2</f>
        <v>3349.0920000000001</v>
      </c>
      <c r="K347">
        <f>_xlfn.XLOOKUP(D347,ConfigSheet!$A$1:$G$1,ConfigSheet!$A$2:$G$2)</f>
        <v>0</v>
      </c>
      <c r="L347">
        <f>_xlfn.XLOOKUP(B347,CoinPixels_Config1!A:A,CoinPixels_Config1!I:I)</f>
        <v>1.0968626256472738</v>
      </c>
      <c r="M347">
        <f t="shared" si="40"/>
        <v>15799.209259823332</v>
      </c>
      <c r="N347">
        <f t="shared" si="41"/>
        <v>14404</v>
      </c>
      <c r="O347">
        <f t="shared" si="46"/>
        <v>0</v>
      </c>
      <c r="P347">
        <f t="shared" si="43"/>
        <v>0</v>
      </c>
      <c r="Q347" s="9" cm="1">
        <f t="array" ref="Q347">IF(D347="",_xlfn.XLOOKUP(C347,ConfigSheet!$B$5:$H$5,_xlfn.XLOOKUP(E347,ConfigSheet!$A$6:$A$8,ConfigSheet!$B$6:$H$8)),_xlfn.XLOOKUP(D347,ConfigSheet!$B$5:$H$5,_xlfn.XLOOKUP(F347,ConfigSheet!$A$6:$A$8,ConfigSheet!$B$6:$H$8)))</f>
        <v>0</v>
      </c>
      <c r="R347">
        <f t="shared" si="44"/>
        <v>0</v>
      </c>
      <c r="S347" s="9">
        <f t="shared" si="42"/>
        <v>0</v>
      </c>
      <c r="W347">
        <f t="shared" si="47"/>
        <v>0</v>
      </c>
      <c r="X347">
        <f t="shared" si="45"/>
        <v>0</v>
      </c>
    </row>
    <row r="348" spans="1:24" x14ac:dyDescent="0.3">
      <c r="A348" s="1">
        <v>346</v>
      </c>
      <c r="B348">
        <v>168</v>
      </c>
      <c r="C348" t="s">
        <v>10</v>
      </c>
      <c r="D348" t="s">
        <v>10</v>
      </c>
      <c r="E348">
        <v>1</v>
      </c>
      <c r="F348">
        <v>1</v>
      </c>
      <c r="G348">
        <v>90879</v>
      </c>
      <c r="H348">
        <v>83471</v>
      </c>
      <c r="I348">
        <v>88.079828023910522</v>
      </c>
      <c r="J348" s="4">
        <f>ConfigSheet!$I$2</f>
        <v>3349.0920000000001</v>
      </c>
      <c r="K348">
        <f>_xlfn.XLOOKUP(D348,ConfigSheet!$A$1:$G$1,ConfigSheet!$A$2:$G$2)</f>
        <v>3.5680999999999998</v>
      </c>
      <c r="L348">
        <f>_xlfn.XLOOKUP(B348,CoinPixels_Config1!A:A,CoinPixels_Config1!I:I)</f>
        <v>1.0968626256472738</v>
      </c>
      <c r="M348">
        <f t="shared" si="40"/>
        <v>99681.778556198595</v>
      </c>
      <c r="N348">
        <f t="shared" si="41"/>
        <v>91556.220225403595</v>
      </c>
      <c r="O348">
        <f t="shared" si="46"/>
        <v>106.20029371136182</v>
      </c>
      <c r="P348">
        <f t="shared" si="43"/>
        <v>97.543378738554381</v>
      </c>
      <c r="Q348" s="9" cm="1">
        <f t="array" ref="Q348">IF(D348="",_xlfn.XLOOKUP(C348,ConfigSheet!$B$5:$H$5,_xlfn.XLOOKUP(E348,ConfigSheet!$A$6:$A$8,ConfigSheet!$B$6:$H$8)),_xlfn.XLOOKUP(D348,ConfigSheet!$B$5:$H$5,_xlfn.XLOOKUP(F348,ConfigSheet!$A$6:$A$8,ConfigSheet!$B$6:$H$8)))</f>
        <v>96.64</v>
      </c>
      <c r="R348">
        <f t="shared" si="44"/>
        <v>8.6569149728074422</v>
      </c>
      <c r="S348" s="9">
        <f t="shared" si="42"/>
        <v>74.942176846417681</v>
      </c>
      <c r="W348">
        <f t="shared" si="47"/>
        <v>-0.90337873855438033</v>
      </c>
      <c r="X348">
        <f t="shared" si="45"/>
        <v>0.81609314527210342</v>
      </c>
    </row>
    <row r="349" spans="1:24" x14ac:dyDescent="0.3">
      <c r="A349" s="1">
        <v>347</v>
      </c>
      <c r="B349">
        <v>169</v>
      </c>
      <c r="C349" t="s">
        <v>8</v>
      </c>
      <c r="D349" t="s">
        <v>8</v>
      </c>
      <c r="E349">
        <v>1</v>
      </c>
      <c r="F349">
        <v>1</v>
      </c>
      <c r="G349">
        <v>13616</v>
      </c>
      <c r="H349">
        <v>13609</v>
      </c>
      <c r="I349">
        <v>93.153601884841919</v>
      </c>
      <c r="J349" s="4">
        <f>ConfigSheet!$I$2</f>
        <v>3349.0920000000001</v>
      </c>
      <c r="K349">
        <f>_xlfn.XLOOKUP(D349,ConfigSheet!$A$1:$G$1,ConfigSheet!$A$2:$G$2)</f>
        <v>0</v>
      </c>
      <c r="L349">
        <f>_xlfn.XLOOKUP(B349,CoinPixels_Config1!A:A,CoinPixels_Config1!I:I)</f>
        <v>1.0005143654934234</v>
      </c>
      <c r="M349">
        <f t="shared" si="40"/>
        <v>13623.003600558453</v>
      </c>
      <c r="N349">
        <f t="shared" si="41"/>
        <v>13616</v>
      </c>
      <c r="O349">
        <f t="shared" si="46"/>
        <v>0</v>
      </c>
      <c r="P349">
        <f t="shared" si="43"/>
        <v>0</v>
      </c>
      <c r="Q349" s="9" cm="1">
        <f t="array" ref="Q349">IF(D349="",_xlfn.XLOOKUP(C349,ConfigSheet!$B$5:$H$5,_xlfn.XLOOKUP(E349,ConfigSheet!$A$6:$A$8,ConfigSheet!$B$6:$H$8)),_xlfn.XLOOKUP(D349,ConfigSheet!$B$5:$H$5,_xlfn.XLOOKUP(F349,ConfigSheet!$A$6:$A$8,ConfigSheet!$B$6:$H$8)))</f>
        <v>0</v>
      </c>
      <c r="R349">
        <f t="shared" si="44"/>
        <v>0</v>
      </c>
      <c r="S349" s="9">
        <f t="shared" si="42"/>
        <v>0</v>
      </c>
      <c r="W349">
        <f t="shared" si="47"/>
        <v>0</v>
      </c>
      <c r="X349">
        <f t="shared" si="45"/>
        <v>0</v>
      </c>
    </row>
    <row r="350" spans="1:24" x14ac:dyDescent="0.3">
      <c r="A350" s="1">
        <v>348</v>
      </c>
      <c r="B350">
        <v>169</v>
      </c>
      <c r="C350" t="s">
        <v>11</v>
      </c>
      <c r="D350" t="s">
        <v>11</v>
      </c>
      <c r="E350">
        <v>1</v>
      </c>
      <c r="F350">
        <v>1</v>
      </c>
      <c r="G350">
        <v>191274</v>
      </c>
      <c r="H350">
        <v>191174</v>
      </c>
      <c r="I350">
        <v>95.05189061164856</v>
      </c>
      <c r="J350" s="4">
        <f>ConfigSheet!$I$2</f>
        <v>3349.0920000000001</v>
      </c>
      <c r="K350">
        <f>_xlfn.XLOOKUP(D350,ConfigSheet!$A$1:$G$1,ConfigSheet!$A$2:$G$2)</f>
        <v>5.6936084651916001</v>
      </c>
      <c r="L350">
        <f>_xlfn.XLOOKUP(B350,CoinPixels_Config1!A:A,CoinPixels_Config1!I:I)</f>
        <v>1.0005143654934234</v>
      </c>
      <c r="M350">
        <f t="shared" si="40"/>
        <v>191372.38474538908</v>
      </c>
      <c r="N350">
        <f t="shared" si="41"/>
        <v>191272.33330883973</v>
      </c>
      <c r="O350">
        <f t="shared" si="46"/>
        <v>325.34174331139639</v>
      </c>
      <c r="P350">
        <f t="shared" si="43"/>
        <v>325.17165132643686</v>
      </c>
      <c r="Q350" s="9" cm="1">
        <f t="array" ref="Q350">IF(D350="",_xlfn.XLOOKUP(C350,ConfigSheet!$B$5:$H$5,_xlfn.XLOOKUP(E350,ConfigSheet!$A$6:$A$8,ConfigSheet!$B$6:$H$8)),_xlfn.XLOOKUP(D350,ConfigSheet!$B$5:$H$5,_xlfn.XLOOKUP(F350,ConfigSheet!$A$6:$A$8,ConfigSheet!$B$6:$H$8)))</f>
        <v>369.42666666666668</v>
      </c>
      <c r="R350">
        <f t="shared" si="44"/>
        <v>0.1700919849595266</v>
      </c>
      <c r="S350" s="9">
        <f t="shared" si="42"/>
        <v>2.8931283347471824E-2</v>
      </c>
      <c r="W350">
        <f t="shared" si="47"/>
        <v>44.255015340229818</v>
      </c>
      <c r="X350">
        <f t="shared" si="45"/>
        <v>1958.5063827639765</v>
      </c>
    </row>
    <row r="351" spans="1:24" x14ac:dyDescent="0.3">
      <c r="A351" s="1">
        <v>349</v>
      </c>
      <c r="B351">
        <v>170</v>
      </c>
      <c r="C351" t="s">
        <v>8</v>
      </c>
      <c r="D351" t="s">
        <v>8</v>
      </c>
      <c r="E351">
        <v>1</v>
      </c>
      <c r="F351">
        <v>1</v>
      </c>
      <c r="G351">
        <v>11481</v>
      </c>
      <c r="H351">
        <v>11509</v>
      </c>
      <c r="I351">
        <v>95.592987537384033</v>
      </c>
      <c r="J351" s="4">
        <f>ConfigSheet!$I$2</f>
        <v>3349.0920000000001</v>
      </c>
      <c r="K351">
        <f>_xlfn.XLOOKUP(D351,ConfigSheet!$A$1:$G$1,ConfigSheet!$A$2:$G$2)</f>
        <v>0</v>
      </c>
      <c r="L351">
        <f>_xlfn.XLOOKUP(B351,CoinPixels_Config1!A:A,CoinPixels_Config1!I:I)</f>
        <v>0.99756712138326531</v>
      </c>
      <c r="M351">
        <f t="shared" si="40"/>
        <v>11453.068120601269</v>
      </c>
      <c r="N351">
        <f t="shared" si="41"/>
        <v>11481</v>
      </c>
      <c r="O351">
        <f t="shared" si="46"/>
        <v>0</v>
      </c>
      <c r="P351">
        <f t="shared" si="43"/>
        <v>0</v>
      </c>
      <c r="Q351" s="9" cm="1">
        <f t="array" ref="Q351">IF(D351="",_xlfn.XLOOKUP(C351,ConfigSheet!$B$5:$H$5,_xlfn.XLOOKUP(E351,ConfigSheet!$A$6:$A$8,ConfigSheet!$B$6:$H$8)),_xlfn.XLOOKUP(D351,ConfigSheet!$B$5:$H$5,_xlfn.XLOOKUP(F351,ConfigSheet!$A$6:$A$8,ConfigSheet!$B$6:$H$8)))</f>
        <v>0</v>
      </c>
      <c r="R351">
        <f t="shared" si="44"/>
        <v>0</v>
      </c>
      <c r="S351" s="9">
        <f t="shared" si="42"/>
        <v>0</v>
      </c>
      <c r="W351">
        <f t="shared" si="47"/>
        <v>0</v>
      </c>
      <c r="X351">
        <f t="shared" si="45"/>
        <v>0</v>
      </c>
    </row>
    <row r="352" spans="1:24" x14ac:dyDescent="0.3">
      <c r="A352" s="1">
        <v>350</v>
      </c>
      <c r="B352">
        <v>170</v>
      </c>
      <c r="C352" t="s">
        <v>11</v>
      </c>
      <c r="D352" t="s">
        <v>11</v>
      </c>
      <c r="E352">
        <v>1</v>
      </c>
      <c r="F352">
        <v>1</v>
      </c>
      <c r="G352">
        <v>161381</v>
      </c>
      <c r="H352">
        <v>154468</v>
      </c>
      <c r="I352">
        <v>94.966113567352295</v>
      </c>
      <c r="J352" s="4">
        <f>ConfigSheet!$I$2</f>
        <v>3349.0920000000001</v>
      </c>
      <c r="K352">
        <f>_xlfn.XLOOKUP(D352,ConfigSheet!$A$1:$G$1,ConfigSheet!$A$2:$G$2)</f>
        <v>5.6936084651916001</v>
      </c>
      <c r="L352">
        <f>_xlfn.XLOOKUP(B352,CoinPixels_Config1!A:A,CoinPixels_Config1!I:I)</f>
        <v>0.99756712138326531</v>
      </c>
      <c r="M352">
        <f t="shared" si="40"/>
        <v>160988.37961595273</v>
      </c>
      <c r="N352">
        <f t="shared" si="41"/>
        <v>154092.19810583023</v>
      </c>
      <c r="O352">
        <f t="shared" si="46"/>
        <v>273.68755500860152</v>
      </c>
      <c r="P352">
        <f t="shared" si="43"/>
        <v>261.96373332095271</v>
      </c>
      <c r="Q352" s="9" cm="1">
        <f t="array" ref="Q352">IF(D352="",_xlfn.XLOOKUP(C352,ConfigSheet!$B$5:$H$5,_xlfn.XLOOKUP(E352,ConfigSheet!$A$6:$A$8,ConfigSheet!$B$6:$H$8)),_xlfn.XLOOKUP(D352,ConfigSheet!$B$5:$H$5,_xlfn.XLOOKUP(F352,ConfigSheet!$A$6:$A$8,ConfigSheet!$B$6:$H$8)))</f>
        <v>369.42666666666668</v>
      </c>
      <c r="R352">
        <f t="shared" si="44"/>
        <v>11.723821687648808</v>
      </c>
      <c r="S352" s="9">
        <f t="shared" si="42"/>
        <v>137.44799496378454</v>
      </c>
      <c r="W352">
        <f t="shared" si="47"/>
        <v>107.46293334571396</v>
      </c>
      <c r="X352">
        <f t="shared" si="45"/>
        <v>11548.282043265363</v>
      </c>
    </row>
    <row r="353" spans="1:24" x14ac:dyDescent="0.3">
      <c r="A353" s="1">
        <v>351</v>
      </c>
      <c r="B353">
        <v>171</v>
      </c>
      <c r="C353" t="s">
        <v>8</v>
      </c>
      <c r="D353" t="s">
        <v>8</v>
      </c>
      <c r="E353">
        <v>1</v>
      </c>
      <c r="F353">
        <v>1</v>
      </c>
      <c r="G353">
        <v>13447</v>
      </c>
      <c r="H353">
        <v>11562</v>
      </c>
      <c r="I353">
        <v>84.01147723197937</v>
      </c>
      <c r="J353" s="4">
        <f>ConfigSheet!$I$2</f>
        <v>3349.0920000000001</v>
      </c>
      <c r="K353">
        <f>_xlfn.XLOOKUP(D353,ConfigSheet!$A$1:$G$1,ConfigSheet!$A$2:$G$2)</f>
        <v>0</v>
      </c>
      <c r="L353">
        <f>_xlfn.XLOOKUP(B353,CoinPixels_Config1!A:A,CoinPixels_Config1!I:I)</f>
        <v>1.1630340771492822</v>
      </c>
      <c r="M353">
        <f t="shared" si="40"/>
        <v>15639.319235426397</v>
      </c>
      <c r="N353">
        <f t="shared" si="41"/>
        <v>13447</v>
      </c>
      <c r="O353">
        <f t="shared" si="46"/>
        <v>0</v>
      </c>
      <c r="P353">
        <f t="shared" si="43"/>
        <v>0</v>
      </c>
      <c r="Q353" s="9" cm="1">
        <f t="array" ref="Q353">IF(D353="",_xlfn.XLOOKUP(C353,ConfigSheet!$B$5:$H$5,_xlfn.XLOOKUP(E353,ConfigSheet!$A$6:$A$8,ConfigSheet!$B$6:$H$8)),_xlfn.XLOOKUP(D353,ConfigSheet!$B$5:$H$5,_xlfn.XLOOKUP(F353,ConfigSheet!$A$6:$A$8,ConfigSheet!$B$6:$H$8)))</f>
        <v>0</v>
      </c>
      <c r="R353">
        <f t="shared" si="44"/>
        <v>0</v>
      </c>
      <c r="S353" s="9">
        <f t="shared" si="42"/>
        <v>0</v>
      </c>
      <c r="W353">
        <f t="shared" si="47"/>
        <v>0</v>
      </c>
      <c r="X353">
        <f t="shared" si="45"/>
        <v>0</v>
      </c>
    </row>
    <row r="354" spans="1:24" x14ac:dyDescent="0.3">
      <c r="A354" s="1">
        <v>352</v>
      </c>
      <c r="B354">
        <v>171</v>
      </c>
      <c r="C354" t="s">
        <v>11</v>
      </c>
      <c r="D354" t="s">
        <v>11</v>
      </c>
      <c r="E354">
        <v>2</v>
      </c>
      <c r="F354">
        <v>2</v>
      </c>
      <c r="G354">
        <v>331342</v>
      </c>
      <c r="H354">
        <v>318250</v>
      </c>
      <c r="I354">
        <v>94.29435133934021</v>
      </c>
      <c r="J354" s="4">
        <f>ConfigSheet!$I$2</f>
        <v>3349.0920000000001</v>
      </c>
      <c r="K354">
        <f>_xlfn.XLOOKUP(D354,ConfigSheet!$A$1:$G$1,ConfigSheet!$A$2:$G$2)</f>
        <v>5.6936084651916001</v>
      </c>
      <c r="L354">
        <f>_xlfn.XLOOKUP(B354,CoinPixels_Config1!A:A,CoinPixels_Config1!I:I)</f>
        <v>1.1630340771492822</v>
      </c>
      <c r="M354">
        <f t="shared" si="40"/>
        <v>385362.03719079745</v>
      </c>
      <c r="N354">
        <f t="shared" si="41"/>
        <v>370135.59505275905</v>
      </c>
      <c r="O354">
        <f t="shared" si="46"/>
        <v>655.13296054960699</v>
      </c>
      <c r="P354">
        <f t="shared" si="43"/>
        <v>629.24731755983976</v>
      </c>
      <c r="Q354" s="9" cm="1">
        <f t="array" ref="Q354">IF(D354="",_xlfn.XLOOKUP(C354,ConfigSheet!$B$5:$H$5,_xlfn.XLOOKUP(E354,ConfigSheet!$A$6:$A$8,ConfigSheet!$B$6:$H$8)),_xlfn.XLOOKUP(D354,ConfigSheet!$B$5:$H$5,_xlfn.XLOOKUP(F354,ConfigSheet!$A$6:$A$8,ConfigSheet!$B$6:$H$8)))</f>
        <v>738.85333333333335</v>
      </c>
      <c r="R354">
        <f t="shared" si="44"/>
        <v>25.885642989767234</v>
      </c>
      <c r="S354" s="9">
        <f t="shared" si="42"/>
        <v>670.06651299368559</v>
      </c>
      <c r="W354">
        <f t="shared" si="47"/>
        <v>109.6060157734936</v>
      </c>
      <c r="X354">
        <f t="shared" si="45"/>
        <v>12013.478693739327</v>
      </c>
    </row>
    <row r="355" spans="1:24" x14ac:dyDescent="0.3">
      <c r="A355" s="1">
        <v>353</v>
      </c>
      <c r="B355">
        <v>172</v>
      </c>
      <c r="C355" t="s">
        <v>8</v>
      </c>
      <c r="D355" t="s">
        <v>8</v>
      </c>
      <c r="E355">
        <v>1</v>
      </c>
      <c r="F355">
        <v>1</v>
      </c>
      <c r="G355">
        <v>13445</v>
      </c>
      <c r="H355">
        <v>12469</v>
      </c>
      <c r="I355">
        <v>90.055006742477417</v>
      </c>
      <c r="J355" s="4">
        <f>ConfigSheet!$I$2</f>
        <v>3349.0920000000001</v>
      </c>
      <c r="K355">
        <f>_xlfn.XLOOKUP(D355,ConfigSheet!$A$1:$G$1,ConfigSheet!$A$2:$G$2)</f>
        <v>0</v>
      </c>
      <c r="L355">
        <f>_xlfn.XLOOKUP(B355,CoinPixels_Config1!A:A,CoinPixels_Config1!I:I)</f>
        <v>1.0782741198171466</v>
      </c>
      <c r="M355">
        <f t="shared" si="40"/>
        <v>14497.395540941536</v>
      </c>
      <c r="N355">
        <f t="shared" si="41"/>
        <v>13445.000000000002</v>
      </c>
      <c r="O355">
        <f t="shared" si="46"/>
        <v>0</v>
      </c>
      <c r="P355">
        <f t="shared" si="43"/>
        <v>0</v>
      </c>
      <c r="Q355" s="9" cm="1">
        <f t="array" ref="Q355">IF(D355="",_xlfn.XLOOKUP(C355,ConfigSheet!$B$5:$H$5,_xlfn.XLOOKUP(E355,ConfigSheet!$A$6:$A$8,ConfigSheet!$B$6:$H$8)),_xlfn.XLOOKUP(D355,ConfigSheet!$B$5:$H$5,_xlfn.XLOOKUP(F355,ConfigSheet!$A$6:$A$8,ConfigSheet!$B$6:$H$8)))</f>
        <v>0</v>
      </c>
      <c r="R355">
        <f t="shared" si="44"/>
        <v>0</v>
      </c>
      <c r="S355" s="9">
        <f t="shared" si="42"/>
        <v>0</v>
      </c>
      <c r="W355">
        <f t="shared" si="47"/>
        <v>0</v>
      </c>
      <c r="X355">
        <f t="shared" si="45"/>
        <v>0</v>
      </c>
    </row>
    <row r="356" spans="1:24" x14ac:dyDescent="0.3">
      <c r="A356" s="1">
        <v>354</v>
      </c>
      <c r="B356">
        <v>172</v>
      </c>
      <c r="C356" t="s">
        <v>11</v>
      </c>
      <c r="D356" t="s">
        <v>11</v>
      </c>
      <c r="E356">
        <v>2</v>
      </c>
      <c r="F356">
        <v>2</v>
      </c>
      <c r="G356">
        <v>355548</v>
      </c>
      <c r="H356">
        <v>340725</v>
      </c>
      <c r="I356">
        <v>93.379023671150208</v>
      </c>
      <c r="J356" s="4">
        <f>ConfigSheet!$I$2</f>
        <v>3349.0920000000001</v>
      </c>
      <c r="K356">
        <f>_xlfn.XLOOKUP(D356,ConfigSheet!$A$1:$G$1,ConfigSheet!$A$2:$G$2)</f>
        <v>5.6936084651916001</v>
      </c>
      <c r="L356">
        <f>_xlfn.XLOOKUP(B356,CoinPixels_Config1!A:A,CoinPixels_Config1!I:I)</f>
        <v>1.0782741198171466</v>
      </c>
      <c r="M356">
        <f t="shared" si="40"/>
        <v>383378.20675274683</v>
      </c>
      <c r="N356">
        <f t="shared" si="41"/>
        <v>367394.94947469729</v>
      </c>
      <c r="O356">
        <f t="shared" si="46"/>
        <v>651.76035872929583</v>
      </c>
      <c r="P356">
        <f t="shared" si="43"/>
        <v>624.58809563839293</v>
      </c>
      <c r="Q356" s="9" cm="1">
        <f t="array" ref="Q356">IF(D356="",_xlfn.XLOOKUP(C356,ConfigSheet!$B$5:$H$5,_xlfn.XLOOKUP(E356,ConfigSheet!$A$6:$A$8,ConfigSheet!$B$6:$H$8)),_xlfn.XLOOKUP(D356,ConfigSheet!$B$5:$H$5,_xlfn.XLOOKUP(F356,ConfigSheet!$A$6:$A$8,ConfigSheet!$B$6:$H$8)))</f>
        <v>738.85333333333335</v>
      </c>
      <c r="R356">
        <f t="shared" si="44"/>
        <v>27.172263090902902</v>
      </c>
      <c r="S356" s="9">
        <f t="shared" si="42"/>
        <v>738.33188148124418</v>
      </c>
      <c r="W356">
        <f t="shared" si="47"/>
        <v>114.26523769494042</v>
      </c>
      <c r="X356">
        <f t="shared" si="45"/>
        <v>13056.544545481234</v>
      </c>
    </row>
    <row r="357" spans="1:24" x14ac:dyDescent="0.3">
      <c r="A357" s="1">
        <v>355</v>
      </c>
      <c r="B357">
        <v>173</v>
      </c>
      <c r="C357" t="s">
        <v>8</v>
      </c>
      <c r="D357" t="s">
        <v>8</v>
      </c>
      <c r="E357">
        <v>1</v>
      </c>
      <c r="F357">
        <v>1</v>
      </c>
      <c r="G357">
        <v>17253</v>
      </c>
      <c r="H357">
        <v>15596</v>
      </c>
      <c r="I357">
        <v>84.275776147842407</v>
      </c>
      <c r="J357" s="4">
        <f>ConfigSheet!$I$2</f>
        <v>3349.0920000000001</v>
      </c>
      <c r="K357">
        <f>_xlfn.XLOOKUP(D357,ConfigSheet!$A$1:$G$1,ConfigSheet!$A$2:$G$2)</f>
        <v>0</v>
      </c>
      <c r="L357">
        <f>_xlfn.XLOOKUP(B357,CoinPixels_Config1!A:A,CoinPixels_Config1!I:I)</f>
        <v>1.1062451910746345</v>
      </c>
      <c r="M357">
        <f t="shared" si="40"/>
        <v>19086.048281610671</v>
      </c>
      <c r="N357">
        <f t="shared" si="41"/>
        <v>17253</v>
      </c>
      <c r="O357">
        <f t="shared" si="46"/>
        <v>0</v>
      </c>
      <c r="P357">
        <f t="shared" si="43"/>
        <v>0</v>
      </c>
      <c r="Q357" s="9" cm="1">
        <f t="array" ref="Q357">IF(D357="",_xlfn.XLOOKUP(C357,ConfigSheet!$B$5:$H$5,_xlfn.XLOOKUP(E357,ConfigSheet!$A$6:$A$8,ConfigSheet!$B$6:$H$8)),_xlfn.XLOOKUP(D357,ConfigSheet!$B$5:$H$5,_xlfn.XLOOKUP(F357,ConfigSheet!$A$6:$A$8,ConfigSheet!$B$6:$H$8)))</f>
        <v>0</v>
      </c>
      <c r="R357">
        <f t="shared" si="44"/>
        <v>0</v>
      </c>
      <c r="S357" s="9">
        <f t="shared" si="42"/>
        <v>0</v>
      </c>
      <c r="W357">
        <f t="shared" si="47"/>
        <v>0</v>
      </c>
      <c r="X357">
        <f t="shared" si="45"/>
        <v>0</v>
      </c>
    </row>
    <row r="358" spans="1:24" x14ac:dyDescent="0.3">
      <c r="A358" s="1">
        <v>356</v>
      </c>
      <c r="B358">
        <v>173</v>
      </c>
      <c r="C358" t="s">
        <v>12</v>
      </c>
      <c r="D358" t="s">
        <v>12</v>
      </c>
      <c r="E358">
        <v>1</v>
      </c>
      <c r="F358">
        <v>1</v>
      </c>
      <c r="G358">
        <v>188175</v>
      </c>
      <c r="H358">
        <v>177815</v>
      </c>
      <c r="I358">
        <v>90.167152881622314</v>
      </c>
      <c r="J358" s="4">
        <f>ConfigSheet!$I$2</f>
        <v>3349.0920000000001</v>
      </c>
      <c r="K358">
        <f>_xlfn.XLOOKUP(D358,ConfigSheet!$A$1:$G$1,ConfigSheet!$A$2:$G$2)</f>
        <v>4.4826302470744004</v>
      </c>
      <c r="L358">
        <f>_xlfn.XLOOKUP(B358,CoinPixels_Config1!A:A,CoinPixels_Config1!I:I)</f>
        <v>1.1062451910746345</v>
      </c>
      <c r="M358">
        <f t="shared" si="40"/>
        <v>208167.68883046936</v>
      </c>
      <c r="N358">
        <f t="shared" si="41"/>
        <v>196706.98865093614</v>
      </c>
      <c r="O358">
        <f t="shared" si="46"/>
        <v>278.62440876961091</v>
      </c>
      <c r="P358">
        <f t="shared" si="43"/>
        <v>263.28470437288888</v>
      </c>
      <c r="Q358" s="9" cm="1">
        <f t="array" ref="Q358">IF(D358="",_xlfn.XLOOKUP(C358,ConfigSheet!$B$5:$H$5,_xlfn.XLOOKUP(E358,ConfigSheet!$A$6:$A$8,ConfigSheet!$B$6:$H$8)),_xlfn.XLOOKUP(D358,ConfigSheet!$B$5:$H$5,_xlfn.XLOOKUP(F358,ConfigSheet!$A$6:$A$8,ConfigSheet!$B$6:$H$8)))</f>
        <v>236.29999999999998</v>
      </c>
      <c r="R358">
        <f t="shared" si="44"/>
        <v>15.339704396722027</v>
      </c>
      <c r="S358" s="9">
        <f t="shared" si="42"/>
        <v>235.3065309788131</v>
      </c>
      <c r="W358">
        <f t="shared" si="47"/>
        <v>-26.984704372888899</v>
      </c>
      <c r="X358">
        <f t="shared" si="45"/>
        <v>728.17427009220933</v>
      </c>
    </row>
    <row r="359" spans="1:24" x14ac:dyDescent="0.3">
      <c r="A359" s="1">
        <v>357</v>
      </c>
      <c r="B359">
        <v>174</v>
      </c>
      <c r="C359" t="s">
        <v>8</v>
      </c>
      <c r="D359" t="s">
        <v>8</v>
      </c>
      <c r="E359">
        <v>1</v>
      </c>
      <c r="F359">
        <v>1</v>
      </c>
      <c r="G359">
        <v>16698</v>
      </c>
      <c r="H359">
        <v>15977</v>
      </c>
      <c r="I359">
        <v>93.755930662155151</v>
      </c>
      <c r="J359" s="4">
        <f>ConfigSheet!$I$2</f>
        <v>3349.0920000000001</v>
      </c>
      <c r="K359">
        <f>_xlfn.XLOOKUP(D359,ConfigSheet!$A$1:$G$1,ConfigSheet!$A$2:$G$2)</f>
        <v>0</v>
      </c>
      <c r="L359">
        <f>_xlfn.XLOOKUP(B359,CoinPixels_Config1!A:A,CoinPixels_Config1!I:I)</f>
        <v>1.0451273705952306</v>
      </c>
      <c r="M359">
        <f t="shared" si="40"/>
        <v>17451.53683419916</v>
      </c>
      <c r="N359">
        <f t="shared" si="41"/>
        <v>16698</v>
      </c>
      <c r="O359">
        <f t="shared" si="46"/>
        <v>0</v>
      </c>
      <c r="P359">
        <f t="shared" si="43"/>
        <v>0</v>
      </c>
      <c r="Q359" s="9" cm="1">
        <f t="array" ref="Q359">IF(D359="",_xlfn.XLOOKUP(C359,ConfigSheet!$B$5:$H$5,_xlfn.XLOOKUP(E359,ConfigSheet!$A$6:$A$8,ConfigSheet!$B$6:$H$8)),_xlfn.XLOOKUP(D359,ConfigSheet!$B$5:$H$5,_xlfn.XLOOKUP(F359,ConfigSheet!$A$6:$A$8,ConfigSheet!$B$6:$H$8)))</f>
        <v>0</v>
      </c>
      <c r="R359">
        <f t="shared" si="44"/>
        <v>0</v>
      </c>
      <c r="S359" s="9">
        <f t="shared" si="42"/>
        <v>0</v>
      </c>
      <c r="W359">
        <f t="shared" si="47"/>
        <v>0</v>
      </c>
      <c r="X359">
        <f t="shared" si="45"/>
        <v>0</v>
      </c>
    </row>
    <row r="360" spans="1:24" x14ac:dyDescent="0.3">
      <c r="A360" s="1">
        <v>358</v>
      </c>
      <c r="B360">
        <v>174</v>
      </c>
      <c r="C360" t="s">
        <v>12</v>
      </c>
      <c r="D360" t="s">
        <v>12</v>
      </c>
      <c r="E360">
        <v>2</v>
      </c>
      <c r="F360">
        <v>2</v>
      </c>
      <c r="G360">
        <v>386805</v>
      </c>
      <c r="H360">
        <v>358610</v>
      </c>
      <c r="I360">
        <v>90.385383367538452</v>
      </c>
      <c r="J360" s="4">
        <f>ConfigSheet!$I$2</f>
        <v>3349.0920000000001</v>
      </c>
      <c r="K360">
        <f>_xlfn.XLOOKUP(D360,ConfigSheet!$A$1:$G$1,ConfigSheet!$A$2:$G$2)</f>
        <v>4.4826302470744004</v>
      </c>
      <c r="L360">
        <f>_xlfn.XLOOKUP(B360,CoinPixels_Config1!A:A,CoinPixels_Config1!I:I)</f>
        <v>1.0451273705952306</v>
      </c>
      <c r="M360">
        <f t="shared" si="40"/>
        <v>404260.49258308817</v>
      </c>
      <c r="N360">
        <f t="shared" si="41"/>
        <v>374793.12636915565</v>
      </c>
      <c r="O360">
        <f t="shared" si="46"/>
        <v>541.08705038564096</v>
      </c>
      <c r="P360">
        <f t="shared" si="43"/>
        <v>501.64611920423658</v>
      </c>
      <c r="Q360" s="9" cm="1">
        <f t="array" ref="Q360">IF(D360="",_xlfn.XLOOKUP(C360,ConfigSheet!$B$5:$H$5,_xlfn.XLOOKUP(E360,ConfigSheet!$A$6:$A$8,ConfigSheet!$B$6:$H$8)),_xlfn.XLOOKUP(D360,ConfigSheet!$B$5:$H$5,_xlfn.XLOOKUP(F360,ConfigSheet!$A$6:$A$8,ConfigSheet!$B$6:$H$8)))</f>
        <v>472.59999999999997</v>
      </c>
      <c r="R360">
        <f t="shared" si="44"/>
        <v>39.44093118140438</v>
      </c>
      <c r="S360" s="9">
        <f t="shared" si="42"/>
        <v>1555.5870524562763</v>
      </c>
      <c r="W360">
        <f t="shared" si="47"/>
        <v>-29.046119204236618</v>
      </c>
      <c r="X360">
        <f t="shared" si="45"/>
        <v>843.67704082672321</v>
      </c>
    </row>
    <row r="361" spans="1:24" x14ac:dyDescent="0.3">
      <c r="A361" s="1">
        <v>359</v>
      </c>
      <c r="B361">
        <v>175</v>
      </c>
      <c r="C361" t="s">
        <v>8</v>
      </c>
      <c r="D361" t="s">
        <v>8</v>
      </c>
      <c r="E361">
        <v>1</v>
      </c>
      <c r="F361">
        <v>1</v>
      </c>
      <c r="G361">
        <v>13816</v>
      </c>
      <c r="H361">
        <v>13439</v>
      </c>
      <c r="I361">
        <v>89.336574077606201</v>
      </c>
      <c r="J361" s="4">
        <f>ConfigSheet!$I$2</f>
        <v>3349.0920000000001</v>
      </c>
      <c r="K361">
        <f>_xlfn.XLOOKUP(D361,ConfigSheet!$A$1:$G$1,ConfigSheet!$A$2:$G$2)</f>
        <v>0</v>
      </c>
      <c r="L361">
        <f>_xlfn.XLOOKUP(B361,CoinPixels_Config1!A:A,CoinPixels_Config1!I:I)</f>
        <v>1.0280526824912568</v>
      </c>
      <c r="M361">
        <f t="shared" si="40"/>
        <v>14203.575861299205</v>
      </c>
      <c r="N361">
        <f t="shared" si="41"/>
        <v>13816</v>
      </c>
      <c r="O361">
        <f t="shared" si="46"/>
        <v>0</v>
      </c>
      <c r="P361">
        <f t="shared" si="43"/>
        <v>0</v>
      </c>
      <c r="Q361" s="9" cm="1">
        <f t="array" ref="Q361">IF(D361="",_xlfn.XLOOKUP(C361,ConfigSheet!$B$5:$H$5,_xlfn.XLOOKUP(E361,ConfigSheet!$A$6:$A$8,ConfigSheet!$B$6:$H$8)),_xlfn.XLOOKUP(D361,ConfigSheet!$B$5:$H$5,_xlfn.XLOOKUP(F361,ConfigSheet!$A$6:$A$8,ConfigSheet!$B$6:$H$8)))</f>
        <v>0</v>
      </c>
      <c r="R361">
        <f t="shared" si="44"/>
        <v>0</v>
      </c>
      <c r="S361" s="9">
        <f t="shared" si="42"/>
        <v>0</v>
      </c>
      <c r="W361">
        <f t="shared" si="47"/>
        <v>0</v>
      </c>
      <c r="X361">
        <f t="shared" si="45"/>
        <v>0</v>
      </c>
    </row>
    <row r="362" spans="1:24" x14ac:dyDescent="0.3">
      <c r="A362" s="1">
        <v>360</v>
      </c>
      <c r="B362">
        <v>175</v>
      </c>
      <c r="C362" t="s">
        <v>13</v>
      </c>
      <c r="D362" t="s">
        <v>13</v>
      </c>
      <c r="E362">
        <v>2</v>
      </c>
      <c r="F362">
        <v>1</v>
      </c>
      <c r="G362">
        <v>240431</v>
      </c>
      <c r="H362">
        <v>126739</v>
      </c>
      <c r="I362">
        <v>62.808036804199219</v>
      </c>
      <c r="J362" s="4">
        <f>ConfigSheet!$I$2</f>
        <v>3349.0920000000001</v>
      </c>
      <c r="K362">
        <f>_xlfn.XLOOKUP(D362,ConfigSheet!$A$1:$G$1,ConfigSheet!$A$2:$G$2)</f>
        <v>6.6983512218829002</v>
      </c>
      <c r="L362">
        <f>_xlfn.XLOOKUP(B362,CoinPixels_Config1!A:A,CoinPixels_Config1!I:I)</f>
        <v>1.0280526824912568</v>
      </c>
      <c r="M362">
        <f t="shared" si="40"/>
        <v>247175.73450405538</v>
      </c>
      <c r="N362">
        <f t="shared" si="41"/>
        <v>130294.3689262594</v>
      </c>
      <c r="O362">
        <f t="shared" si="46"/>
        <v>494.36381061942836</v>
      </c>
      <c r="P362">
        <f t="shared" si="43"/>
        <v>260.59524351724912</v>
      </c>
      <c r="Q362" s="9" cm="1">
        <f t="array" ref="Q362">IF(D362="",_xlfn.XLOOKUP(C362,ConfigSheet!$B$5:$H$5,_xlfn.XLOOKUP(E362,ConfigSheet!$A$6:$A$8,ConfigSheet!$B$6:$H$8)),_xlfn.XLOOKUP(D362,ConfigSheet!$B$5:$H$5,_xlfn.XLOOKUP(F362,ConfigSheet!$A$6:$A$8,ConfigSheet!$B$6:$H$8)))</f>
        <v>207.95500000000001</v>
      </c>
      <c r="R362">
        <f t="shared" si="44"/>
        <v>233.76856710217925</v>
      </c>
      <c r="S362" s="9">
        <f t="shared" si="42"/>
        <v>54647.74296500608</v>
      </c>
      <c r="W362">
        <f t="shared" si="47"/>
        <v>-52.640243517249104</v>
      </c>
      <c r="X362">
        <f t="shared" si="45"/>
        <v>2770.9952375552862</v>
      </c>
    </row>
    <row r="363" spans="1:24" x14ac:dyDescent="0.3">
      <c r="A363" s="1">
        <v>361</v>
      </c>
      <c r="B363">
        <v>176</v>
      </c>
      <c r="C363" t="s">
        <v>8</v>
      </c>
      <c r="D363" t="s">
        <v>8</v>
      </c>
      <c r="E363">
        <v>1</v>
      </c>
      <c r="F363">
        <v>1</v>
      </c>
      <c r="G363">
        <v>14947</v>
      </c>
      <c r="H363">
        <v>14301</v>
      </c>
      <c r="I363">
        <v>92.408394813537598</v>
      </c>
      <c r="J363" s="4">
        <f>ConfigSheet!$I$2</f>
        <v>3349.0920000000001</v>
      </c>
      <c r="K363">
        <f>_xlfn.XLOOKUP(D363,ConfigSheet!$A$1:$G$1,ConfigSheet!$A$2:$G$2)</f>
        <v>0</v>
      </c>
      <c r="L363">
        <f>_xlfn.XLOOKUP(B363,CoinPixels_Config1!A:A,CoinPixels_Config1!I:I)</f>
        <v>1.0451716663170407</v>
      </c>
      <c r="M363">
        <f t="shared" si="40"/>
        <v>15622.180896440808</v>
      </c>
      <c r="N363">
        <f t="shared" si="41"/>
        <v>14947</v>
      </c>
      <c r="O363">
        <f t="shared" si="46"/>
        <v>0</v>
      </c>
      <c r="P363">
        <f t="shared" si="43"/>
        <v>0</v>
      </c>
      <c r="Q363" s="9" cm="1">
        <f t="array" ref="Q363">IF(D363="",_xlfn.XLOOKUP(C363,ConfigSheet!$B$5:$H$5,_xlfn.XLOOKUP(E363,ConfigSheet!$A$6:$A$8,ConfigSheet!$B$6:$H$8)),_xlfn.XLOOKUP(D363,ConfigSheet!$B$5:$H$5,_xlfn.XLOOKUP(F363,ConfigSheet!$A$6:$A$8,ConfigSheet!$B$6:$H$8)))</f>
        <v>0</v>
      </c>
      <c r="R363">
        <f t="shared" si="44"/>
        <v>0</v>
      </c>
      <c r="S363" s="9">
        <f t="shared" si="42"/>
        <v>0</v>
      </c>
      <c r="W363">
        <f t="shared" si="47"/>
        <v>0</v>
      </c>
      <c r="X363">
        <f t="shared" si="45"/>
        <v>0</v>
      </c>
    </row>
    <row r="364" spans="1:24" x14ac:dyDescent="0.3">
      <c r="A364" s="1">
        <v>362</v>
      </c>
      <c r="B364">
        <v>176</v>
      </c>
      <c r="C364" t="s">
        <v>12</v>
      </c>
      <c r="D364" t="s">
        <v>12</v>
      </c>
      <c r="E364">
        <v>2</v>
      </c>
      <c r="F364">
        <v>3</v>
      </c>
      <c r="G364">
        <v>379392</v>
      </c>
      <c r="H364">
        <v>542151</v>
      </c>
      <c r="I364">
        <v>71.800128618876144</v>
      </c>
      <c r="J364" s="4">
        <f>ConfigSheet!$I$2</f>
        <v>3349.0920000000001</v>
      </c>
      <c r="K364">
        <f>_xlfn.XLOOKUP(D364,ConfigSheet!$A$1:$G$1,ConfigSheet!$A$2:$G$2)</f>
        <v>4.4826302470744004</v>
      </c>
      <c r="L364">
        <f>_xlfn.XLOOKUP(B364,CoinPixels_Config1!A:A,CoinPixels_Config1!I:I)</f>
        <v>1.0451716663170407</v>
      </c>
      <c r="M364">
        <f t="shared" si="40"/>
        <v>396529.76882735471</v>
      </c>
      <c r="N364">
        <f t="shared" si="41"/>
        <v>566640.86406544992</v>
      </c>
      <c r="O364">
        <f t="shared" si="46"/>
        <v>530.73977532146625</v>
      </c>
      <c r="P364">
        <f t="shared" si="43"/>
        <v>758.42690391549695</v>
      </c>
      <c r="Q364" s="9" cm="1">
        <f t="array" ref="Q364">IF(D364="",_xlfn.XLOOKUP(C364,ConfigSheet!$B$5:$H$5,_xlfn.XLOOKUP(E364,ConfigSheet!$A$6:$A$8,ConfigSheet!$B$6:$H$8)),_xlfn.XLOOKUP(D364,ConfigSheet!$B$5:$H$5,_xlfn.XLOOKUP(F364,ConfigSheet!$A$6:$A$8,ConfigSheet!$B$6:$H$8)))</f>
        <v>708.9</v>
      </c>
      <c r="R364">
        <f t="shared" si="44"/>
        <v>-227.6871285940307</v>
      </c>
      <c r="S364" s="9">
        <f t="shared" si="42"/>
        <v>51841.428527394673</v>
      </c>
      <c r="W364">
        <f t="shared" si="47"/>
        <v>-49.526903915496973</v>
      </c>
      <c r="X364">
        <f t="shared" si="45"/>
        <v>2452.9142114548695</v>
      </c>
    </row>
    <row r="365" spans="1:24" x14ac:dyDescent="0.3">
      <c r="A365" s="1">
        <v>363</v>
      </c>
      <c r="B365">
        <v>176</v>
      </c>
      <c r="C365" t="s">
        <v>13</v>
      </c>
      <c r="D365" t="s">
        <v>13</v>
      </c>
      <c r="E365">
        <v>2</v>
      </c>
      <c r="F365">
        <v>1</v>
      </c>
      <c r="G365">
        <v>257905</v>
      </c>
      <c r="H365">
        <v>206863</v>
      </c>
      <c r="I365">
        <v>39.100417494773858</v>
      </c>
      <c r="J365" s="4">
        <f>ConfigSheet!$I$2</f>
        <v>3349.0920000000001</v>
      </c>
      <c r="K365">
        <f>_xlfn.XLOOKUP(D365,ConfigSheet!$A$1:$G$1,ConfigSheet!$A$2:$G$2)</f>
        <v>6.6983512218829002</v>
      </c>
      <c r="L365">
        <f>_xlfn.XLOOKUP(B365,CoinPixels_Config1!A:A,CoinPixels_Config1!I:I)</f>
        <v>1.0451716663170407</v>
      </c>
      <c r="M365">
        <f t="shared" si="40"/>
        <v>269554.99860149639</v>
      </c>
      <c r="N365">
        <f t="shared" si="41"/>
        <v>216207.34640934199</v>
      </c>
      <c r="O365">
        <f t="shared" si="46"/>
        <v>539.12345622245573</v>
      </c>
      <c r="P365">
        <f t="shared" si="43"/>
        <v>432.42548816248564</v>
      </c>
      <c r="Q365" s="9" cm="1">
        <f t="array" ref="Q365">IF(D365="",_xlfn.XLOOKUP(C365,ConfigSheet!$B$5:$H$5,_xlfn.XLOOKUP(E365,ConfigSheet!$A$6:$A$8,ConfigSheet!$B$6:$H$8)),_xlfn.XLOOKUP(D365,ConfigSheet!$B$5:$H$5,_xlfn.XLOOKUP(F365,ConfigSheet!$A$6:$A$8,ConfigSheet!$B$6:$H$8)))</f>
        <v>207.95500000000001</v>
      </c>
      <c r="R365">
        <f t="shared" si="44"/>
        <v>106.69796805997009</v>
      </c>
      <c r="S365" s="9">
        <f t="shared" si="42"/>
        <v>11384.456388126398</v>
      </c>
      <c r="W365">
        <f t="shared" si="47"/>
        <v>-224.47048816248562</v>
      </c>
      <c r="X365">
        <f t="shared" si="45"/>
        <v>50387.000055904595</v>
      </c>
    </row>
    <row r="366" spans="1:24" x14ac:dyDescent="0.3">
      <c r="A366" s="1">
        <v>364</v>
      </c>
      <c r="B366">
        <v>177</v>
      </c>
      <c r="C366" t="s">
        <v>8</v>
      </c>
      <c r="D366" t="s">
        <v>8</v>
      </c>
      <c r="E366">
        <v>1</v>
      </c>
      <c r="F366">
        <v>1</v>
      </c>
      <c r="G366">
        <v>18666</v>
      </c>
      <c r="H366">
        <v>17095</v>
      </c>
      <c r="I366">
        <v>90.908604860305786</v>
      </c>
      <c r="J366" s="4">
        <f>ConfigSheet!$I$2</f>
        <v>3349.0920000000001</v>
      </c>
      <c r="K366">
        <f>_xlfn.XLOOKUP(D366,ConfigSheet!$A$1:$G$1,ConfigSheet!$A$2:$G$2)</f>
        <v>0</v>
      </c>
      <c r="L366">
        <f>_xlfn.XLOOKUP(B366,CoinPixels_Config1!A:A,CoinPixels_Config1!I:I)</f>
        <v>1.0918982158525885</v>
      </c>
      <c r="M366">
        <f t="shared" si="40"/>
        <v>20381.372097104417</v>
      </c>
      <c r="N366">
        <f t="shared" si="41"/>
        <v>18666</v>
      </c>
      <c r="O366">
        <f t="shared" si="46"/>
        <v>0</v>
      </c>
      <c r="P366">
        <f t="shared" si="43"/>
        <v>0</v>
      </c>
      <c r="Q366" s="9" cm="1">
        <f t="array" ref="Q366">IF(D366="",_xlfn.XLOOKUP(C366,ConfigSheet!$B$5:$H$5,_xlfn.XLOOKUP(E366,ConfigSheet!$A$6:$A$8,ConfigSheet!$B$6:$H$8)),_xlfn.XLOOKUP(D366,ConfigSheet!$B$5:$H$5,_xlfn.XLOOKUP(F366,ConfigSheet!$A$6:$A$8,ConfigSheet!$B$6:$H$8)))</f>
        <v>0</v>
      </c>
      <c r="R366">
        <f t="shared" si="44"/>
        <v>0</v>
      </c>
      <c r="S366" s="9">
        <f t="shared" si="42"/>
        <v>0</v>
      </c>
      <c r="W366">
        <f t="shared" si="47"/>
        <v>0</v>
      </c>
      <c r="X366">
        <f t="shared" si="45"/>
        <v>0</v>
      </c>
    </row>
    <row r="367" spans="1:24" x14ac:dyDescent="0.3">
      <c r="A367" s="1">
        <v>365</v>
      </c>
      <c r="B367">
        <v>177</v>
      </c>
      <c r="C367" t="s">
        <v>10</v>
      </c>
      <c r="D367" t="s">
        <v>10</v>
      </c>
      <c r="E367">
        <v>3</v>
      </c>
      <c r="F367">
        <v>3</v>
      </c>
      <c r="G367">
        <v>275850</v>
      </c>
      <c r="H367">
        <v>215688</v>
      </c>
      <c r="I367">
        <v>71.371320883433029</v>
      </c>
      <c r="J367" s="4">
        <f>ConfigSheet!$I$2</f>
        <v>3349.0920000000001</v>
      </c>
      <c r="K367">
        <f>_xlfn.XLOOKUP(D367,ConfigSheet!$A$1:$G$1,ConfigSheet!$A$2:$G$2)</f>
        <v>3.5680999999999998</v>
      </c>
      <c r="L367">
        <f>_xlfn.XLOOKUP(B367,CoinPixels_Config1!A:A,CoinPixels_Config1!I:I)</f>
        <v>1.0918982158525885</v>
      </c>
      <c r="M367">
        <f t="shared" si="40"/>
        <v>301200.12284293654</v>
      </c>
      <c r="N367">
        <f t="shared" si="41"/>
        <v>235509.34238081312</v>
      </c>
      <c r="O367">
        <f t="shared" si="46"/>
        <v>320.89657683810475</v>
      </c>
      <c r="P367">
        <f t="shared" si="43"/>
        <v>250.91006295108625</v>
      </c>
      <c r="Q367" s="9" cm="1">
        <f t="array" ref="Q367">IF(D367="",_xlfn.XLOOKUP(C367,ConfigSheet!$B$5:$H$5,_xlfn.XLOOKUP(E367,ConfigSheet!$A$6:$A$8,ConfigSheet!$B$6:$H$8)),_xlfn.XLOOKUP(D367,ConfigSheet!$B$5:$H$5,_xlfn.XLOOKUP(F367,ConfigSheet!$A$6:$A$8,ConfigSheet!$B$6:$H$8)))</f>
        <v>289.92</v>
      </c>
      <c r="R367">
        <f t="shared" si="44"/>
        <v>69.986513887018504</v>
      </c>
      <c r="S367" s="9">
        <f t="shared" si="42"/>
        <v>4898.1121260578338</v>
      </c>
      <c r="W367">
        <f t="shared" si="47"/>
        <v>39.00993704891377</v>
      </c>
      <c r="X367">
        <f t="shared" si="45"/>
        <v>1521.7751885602152</v>
      </c>
    </row>
    <row r="368" spans="1:24" x14ac:dyDescent="0.3">
      <c r="A368" s="1">
        <v>366</v>
      </c>
      <c r="B368">
        <v>178</v>
      </c>
      <c r="C368" t="s">
        <v>8</v>
      </c>
      <c r="D368" t="s">
        <v>8</v>
      </c>
      <c r="E368">
        <v>1</v>
      </c>
      <c r="F368">
        <v>1</v>
      </c>
      <c r="G368">
        <v>14704</v>
      </c>
      <c r="H368">
        <v>14638</v>
      </c>
      <c r="I368">
        <v>91.752713918685913</v>
      </c>
      <c r="J368" s="4">
        <f>ConfigSheet!$I$2</f>
        <v>3349.0920000000001</v>
      </c>
      <c r="K368">
        <f>_xlfn.XLOOKUP(D368,ConfigSheet!$A$1:$G$1,ConfigSheet!$A$2:$G$2)</f>
        <v>0</v>
      </c>
      <c r="L368">
        <f>_xlfn.XLOOKUP(B368,CoinPixels_Config1!A:A,CoinPixels_Config1!I:I)</f>
        <v>1.0045088126793278</v>
      </c>
      <c r="M368">
        <f t="shared" si="40"/>
        <v>14770.297581636836</v>
      </c>
      <c r="N368">
        <f t="shared" si="41"/>
        <v>14704</v>
      </c>
      <c r="O368">
        <f t="shared" si="46"/>
        <v>0</v>
      </c>
      <c r="P368">
        <f t="shared" si="43"/>
        <v>0</v>
      </c>
      <c r="Q368" s="9" cm="1">
        <f t="array" ref="Q368">IF(D368="",_xlfn.XLOOKUP(C368,ConfigSheet!$B$5:$H$5,_xlfn.XLOOKUP(E368,ConfigSheet!$A$6:$A$8,ConfigSheet!$B$6:$H$8)),_xlfn.XLOOKUP(D368,ConfigSheet!$B$5:$H$5,_xlfn.XLOOKUP(F368,ConfigSheet!$A$6:$A$8,ConfigSheet!$B$6:$H$8)))</f>
        <v>0</v>
      </c>
      <c r="R368">
        <f t="shared" si="44"/>
        <v>0</v>
      </c>
      <c r="S368" s="9">
        <f t="shared" si="42"/>
        <v>0</v>
      </c>
      <c r="W368">
        <f t="shared" si="47"/>
        <v>0</v>
      </c>
      <c r="X368">
        <f t="shared" si="45"/>
        <v>0</v>
      </c>
    </row>
    <row r="369" spans="1:24" x14ac:dyDescent="0.3">
      <c r="A369" s="1">
        <v>367</v>
      </c>
      <c r="B369">
        <v>179</v>
      </c>
      <c r="C369" t="s">
        <v>8</v>
      </c>
      <c r="D369" t="s">
        <v>8</v>
      </c>
      <c r="E369">
        <v>1</v>
      </c>
      <c r="F369">
        <v>1</v>
      </c>
      <c r="G369">
        <v>14736</v>
      </c>
      <c r="H369">
        <v>12102</v>
      </c>
      <c r="I369">
        <v>82.125407457351685</v>
      </c>
      <c r="J369" s="4">
        <f>ConfigSheet!$I$2</f>
        <v>3349.0920000000001</v>
      </c>
      <c r="K369">
        <f>_xlfn.XLOOKUP(D369,ConfigSheet!$A$1:$G$1,ConfigSheet!$A$2:$G$2)</f>
        <v>0</v>
      </c>
      <c r="L369">
        <f>_xlfn.XLOOKUP(B369,CoinPixels_Config1!A:A,CoinPixels_Config1!I:I)</f>
        <v>1.2176499752107091</v>
      </c>
      <c r="M369">
        <f t="shared" si="40"/>
        <v>17943.290034705009</v>
      </c>
      <c r="N369">
        <f t="shared" si="41"/>
        <v>14736.000000000002</v>
      </c>
      <c r="O369">
        <f t="shared" si="46"/>
        <v>0</v>
      </c>
      <c r="P369">
        <f t="shared" si="43"/>
        <v>0</v>
      </c>
      <c r="Q369" s="9" cm="1">
        <f t="array" ref="Q369">IF(D369="",_xlfn.XLOOKUP(C369,ConfigSheet!$B$5:$H$5,_xlfn.XLOOKUP(E369,ConfigSheet!$A$6:$A$8,ConfigSheet!$B$6:$H$8)),_xlfn.XLOOKUP(D369,ConfigSheet!$B$5:$H$5,_xlfn.XLOOKUP(F369,ConfigSheet!$A$6:$A$8,ConfigSheet!$B$6:$H$8)))</f>
        <v>0</v>
      </c>
      <c r="R369">
        <f t="shared" si="44"/>
        <v>0</v>
      </c>
      <c r="S369" s="9">
        <f t="shared" si="42"/>
        <v>0</v>
      </c>
      <c r="W369">
        <f t="shared" si="47"/>
        <v>0</v>
      </c>
      <c r="X369">
        <f t="shared" si="45"/>
        <v>0</v>
      </c>
    </row>
    <row r="370" spans="1:24" x14ac:dyDescent="0.3">
      <c r="A370" s="1">
        <v>368</v>
      </c>
      <c r="B370">
        <v>179</v>
      </c>
      <c r="C370" t="s">
        <v>12</v>
      </c>
      <c r="D370" t="s">
        <v>12</v>
      </c>
      <c r="E370">
        <v>1</v>
      </c>
      <c r="F370">
        <v>1</v>
      </c>
      <c r="G370">
        <v>168070</v>
      </c>
      <c r="H370">
        <v>157267</v>
      </c>
      <c r="I370">
        <v>92.025333642959595</v>
      </c>
      <c r="J370" s="4">
        <f>ConfigSheet!$I$2</f>
        <v>3349.0920000000001</v>
      </c>
      <c r="K370">
        <f>_xlfn.XLOOKUP(D370,ConfigSheet!$A$1:$G$1,ConfigSheet!$A$2:$G$2)</f>
        <v>4.4826302470744004</v>
      </c>
      <c r="L370">
        <f>_xlfn.XLOOKUP(B370,CoinPixels_Config1!A:A,CoinPixels_Config1!I:I)</f>
        <v>1.2176499752107091</v>
      </c>
      <c r="M370">
        <f t="shared" si="40"/>
        <v>204650.43133366387</v>
      </c>
      <c r="N370">
        <f t="shared" si="41"/>
        <v>191496.15865146258</v>
      </c>
      <c r="O370">
        <f t="shared" si="46"/>
        <v>273.91669550227476</v>
      </c>
      <c r="P370">
        <f t="shared" si="43"/>
        <v>256.31020974329886</v>
      </c>
      <c r="Q370" s="9" cm="1">
        <f t="array" ref="Q370">IF(D370="",_xlfn.XLOOKUP(C370,ConfigSheet!$B$5:$H$5,_xlfn.XLOOKUP(E370,ConfigSheet!$A$6:$A$8,ConfigSheet!$B$6:$H$8)),_xlfn.XLOOKUP(D370,ConfigSheet!$B$5:$H$5,_xlfn.XLOOKUP(F370,ConfigSheet!$A$6:$A$8,ConfigSheet!$B$6:$H$8)))</f>
        <v>236.29999999999998</v>
      </c>
      <c r="R370">
        <f t="shared" si="44"/>
        <v>17.606485758975907</v>
      </c>
      <c r="S370" s="9">
        <f t="shared" si="42"/>
        <v>309.98834078102141</v>
      </c>
      <c r="W370">
        <f t="shared" si="47"/>
        <v>-20.010209743298873</v>
      </c>
      <c r="X370">
        <f t="shared" si="45"/>
        <v>400.40849397081314</v>
      </c>
    </row>
    <row r="371" spans="1:24" x14ac:dyDescent="0.3">
      <c r="A371" s="1">
        <v>369</v>
      </c>
      <c r="B371">
        <v>179</v>
      </c>
      <c r="C371" t="s">
        <v>11</v>
      </c>
      <c r="D371" t="s">
        <v>11</v>
      </c>
      <c r="E371">
        <v>1</v>
      </c>
      <c r="F371">
        <v>1</v>
      </c>
      <c r="G371">
        <v>187130</v>
      </c>
      <c r="H371">
        <v>179838</v>
      </c>
      <c r="I371">
        <v>94.972771406173706</v>
      </c>
      <c r="J371" s="4">
        <f>ConfigSheet!$I$2</f>
        <v>3349.0920000000001</v>
      </c>
      <c r="K371">
        <f>_xlfn.XLOOKUP(D371,ConfigSheet!$A$1:$G$1,ConfigSheet!$A$2:$G$2)</f>
        <v>5.6936084651916001</v>
      </c>
      <c r="L371">
        <f>_xlfn.XLOOKUP(B371,CoinPixels_Config1!A:A,CoinPixels_Config1!I:I)</f>
        <v>1.2176499752107091</v>
      </c>
      <c r="M371">
        <f t="shared" si="40"/>
        <v>227858.83986117999</v>
      </c>
      <c r="N371">
        <f t="shared" si="41"/>
        <v>218979.73624194349</v>
      </c>
      <c r="O371">
        <f t="shared" si="46"/>
        <v>387.37037367213304</v>
      </c>
      <c r="P371">
        <f t="shared" si="43"/>
        <v>372.27549436460788</v>
      </c>
      <c r="Q371" s="9" cm="1">
        <f t="array" ref="Q371">IF(D371="",_xlfn.XLOOKUP(C371,ConfigSheet!$B$5:$H$5,_xlfn.XLOOKUP(E371,ConfigSheet!$A$6:$A$8,ConfigSheet!$B$6:$H$8)),_xlfn.XLOOKUP(D371,ConfigSheet!$B$5:$H$5,_xlfn.XLOOKUP(F371,ConfigSheet!$A$6:$A$8,ConfigSheet!$B$6:$H$8)))</f>
        <v>369.42666666666668</v>
      </c>
      <c r="R371">
        <f t="shared" si="44"/>
        <v>15.094879307525161</v>
      </c>
      <c r="S371" s="9">
        <f t="shared" si="42"/>
        <v>227.8553813087513</v>
      </c>
      <c r="W371">
        <f t="shared" si="47"/>
        <v>-2.8488276979412035</v>
      </c>
      <c r="X371">
        <f t="shared" si="45"/>
        <v>8.1158192525569763</v>
      </c>
    </row>
    <row r="372" spans="1:24" x14ac:dyDescent="0.3">
      <c r="A372" s="1">
        <v>370</v>
      </c>
      <c r="B372">
        <v>180</v>
      </c>
      <c r="C372" t="s">
        <v>8</v>
      </c>
      <c r="D372" t="s">
        <v>8</v>
      </c>
      <c r="E372">
        <v>1</v>
      </c>
      <c r="F372">
        <v>1</v>
      </c>
      <c r="G372">
        <v>17434</v>
      </c>
      <c r="H372">
        <v>14949</v>
      </c>
      <c r="I372">
        <v>85.746240615844727</v>
      </c>
      <c r="J372" s="4">
        <f>ConfigSheet!$I$2</f>
        <v>3349.0920000000001</v>
      </c>
      <c r="K372">
        <f>_xlfn.XLOOKUP(D372,ConfigSheet!$A$1:$G$1,ConfigSheet!$A$2:$G$2)</f>
        <v>0</v>
      </c>
      <c r="L372">
        <f>_xlfn.XLOOKUP(B372,CoinPixels_Config1!A:A,CoinPixels_Config1!I:I)</f>
        <v>1.1662318549735768</v>
      </c>
      <c r="M372">
        <f t="shared" si="40"/>
        <v>20332.086159609338</v>
      </c>
      <c r="N372">
        <f t="shared" si="41"/>
        <v>17434</v>
      </c>
      <c r="O372">
        <f t="shared" si="46"/>
        <v>0</v>
      </c>
      <c r="P372">
        <f t="shared" si="43"/>
        <v>0</v>
      </c>
      <c r="Q372" s="9" cm="1">
        <f t="array" ref="Q372">IF(D372="",_xlfn.XLOOKUP(C372,ConfigSheet!$B$5:$H$5,_xlfn.XLOOKUP(E372,ConfigSheet!$A$6:$A$8,ConfigSheet!$B$6:$H$8)),_xlfn.XLOOKUP(D372,ConfigSheet!$B$5:$H$5,_xlfn.XLOOKUP(F372,ConfigSheet!$A$6:$A$8,ConfigSheet!$B$6:$H$8)))</f>
        <v>0</v>
      </c>
      <c r="R372">
        <f t="shared" si="44"/>
        <v>0</v>
      </c>
      <c r="S372" s="9">
        <f t="shared" si="42"/>
        <v>0</v>
      </c>
      <c r="W372">
        <f t="shared" si="47"/>
        <v>0</v>
      </c>
      <c r="X372">
        <f t="shared" si="45"/>
        <v>0</v>
      </c>
    </row>
    <row r="373" spans="1:24" x14ac:dyDescent="0.3">
      <c r="A373" s="1">
        <v>371</v>
      </c>
      <c r="B373">
        <v>180</v>
      </c>
      <c r="C373" t="s">
        <v>9</v>
      </c>
      <c r="D373" t="s">
        <v>9</v>
      </c>
      <c r="E373">
        <v>1</v>
      </c>
      <c r="F373">
        <v>1</v>
      </c>
      <c r="G373">
        <v>530492</v>
      </c>
      <c r="H373">
        <v>516341</v>
      </c>
      <c r="I373">
        <v>95.783162117004395</v>
      </c>
      <c r="J373" s="4">
        <f>ConfigSheet!$I$2</f>
        <v>3349.0920000000001</v>
      </c>
      <c r="K373">
        <f>_xlfn.XLOOKUP(D373,ConfigSheet!$A$1:$G$1,ConfigSheet!$A$2:$G$2)</f>
        <v>2.6304883652667002</v>
      </c>
      <c r="L373">
        <f>_xlfn.XLOOKUP(B373,CoinPixels_Config1!A:A,CoinPixels_Config1!I:I)</f>
        <v>1.1662318549735768</v>
      </c>
      <c r="M373">
        <f t="shared" si="40"/>
        <v>618676.66920864268</v>
      </c>
      <c r="N373">
        <f t="shared" si="41"/>
        <v>602173.32222891168</v>
      </c>
      <c r="O373">
        <f t="shared" si="46"/>
        <v>485.92925491903162</v>
      </c>
      <c r="P373">
        <f t="shared" si="43"/>
        <v>472.96697672000283</v>
      </c>
      <c r="Q373" s="9" cm="1">
        <f t="array" ref="Q373">IF(D373="",_xlfn.XLOOKUP(C373,ConfigSheet!$B$5:$H$5,_xlfn.XLOOKUP(E373,ConfigSheet!$A$6:$A$8,ConfigSheet!$B$6:$H$8)),_xlfn.XLOOKUP(D373,ConfigSheet!$B$5:$H$5,_xlfn.XLOOKUP(F373,ConfigSheet!$A$6:$A$8,ConfigSheet!$B$6:$H$8)))</f>
        <v>468.8</v>
      </c>
      <c r="R373">
        <f t="shared" si="44"/>
        <v>12.962278199028788</v>
      </c>
      <c r="S373" s="9">
        <f t="shared" si="42"/>
        <v>168.02065610901698</v>
      </c>
      <c r="W373">
        <f t="shared" si="47"/>
        <v>-4.1669767200028218</v>
      </c>
      <c r="X373">
        <f t="shared" si="45"/>
        <v>17.363694985045477</v>
      </c>
    </row>
    <row r="374" spans="1:24" x14ac:dyDescent="0.3">
      <c r="A374" s="1">
        <v>372</v>
      </c>
      <c r="B374">
        <v>181</v>
      </c>
      <c r="C374" t="s">
        <v>8</v>
      </c>
      <c r="D374" t="s">
        <v>8</v>
      </c>
      <c r="E374">
        <v>1</v>
      </c>
      <c r="F374">
        <v>1</v>
      </c>
      <c r="G374">
        <v>17430</v>
      </c>
      <c r="H374">
        <v>14972</v>
      </c>
      <c r="I374">
        <v>84.816336631774902</v>
      </c>
      <c r="J374" s="4">
        <f>ConfigSheet!$I$2</f>
        <v>3349.0920000000001</v>
      </c>
      <c r="K374">
        <f>_xlfn.XLOOKUP(D374,ConfigSheet!$A$1:$G$1,ConfigSheet!$A$2:$G$2)</f>
        <v>0</v>
      </c>
      <c r="L374">
        <f>_xlfn.XLOOKUP(B374,CoinPixels_Config1!A:A,CoinPixels_Config1!I:I)</f>
        <v>1.164173123163238</v>
      </c>
      <c r="M374">
        <f t="shared" si="40"/>
        <v>20291.537536735239</v>
      </c>
      <c r="N374">
        <f t="shared" si="41"/>
        <v>17430</v>
      </c>
      <c r="O374">
        <f t="shared" si="46"/>
        <v>0</v>
      </c>
      <c r="P374">
        <f t="shared" si="43"/>
        <v>0</v>
      </c>
      <c r="Q374" s="9" cm="1">
        <f t="array" ref="Q374">IF(D374="",_xlfn.XLOOKUP(C374,ConfigSheet!$B$5:$H$5,_xlfn.XLOOKUP(E374,ConfigSheet!$A$6:$A$8,ConfigSheet!$B$6:$H$8)),_xlfn.XLOOKUP(D374,ConfigSheet!$B$5:$H$5,_xlfn.XLOOKUP(F374,ConfigSheet!$A$6:$A$8,ConfigSheet!$B$6:$H$8)))</f>
        <v>0</v>
      </c>
      <c r="R374">
        <f t="shared" si="44"/>
        <v>0</v>
      </c>
      <c r="S374" s="9">
        <f t="shared" si="42"/>
        <v>0</v>
      </c>
      <c r="W374">
        <f t="shared" si="47"/>
        <v>0</v>
      </c>
      <c r="X374">
        <f t="shared" si="45"/>
        <v>0</v>
      </c>
    </row>
    <row r="375" spans="1:24" x14ac:dyDescent="0.3">
      <c r="A375" s="1">
        <v>373</v>
      </c>
      <c r="B375">
        <v>181</v>
      </c>
      <c r="C375" t="s">
        <v>9</v>
      </c>
      <c r="D375" t="s">
        <v>9</v>
      </c>
      <c r="E375">
        <v>1</v>
      </c>
      <c r="F375">
        <v>1</v>
      </c>
      <c r="G375">
        <v>520104</v>
      </c>
      <c r="H375">
        <v>499383</v>
      </c>
      <c r="I375">
        <v>95.114141702651978</v>
      </c>
      <c r="J375" s="4">
        <f>ConfigSheet!$I$2</f>
        <v>3349.0920000000001</v>
      </c>
      <c r="K375">
        <f>_xlfn.XLOOKUP(D375,ConfigSheet!$A$1:$G$1,ConfigSheet!$A$2:$G$2)</f>
        <v>2.6304883652667002</v>
      </c>
      <c r="L375">
        <f>_xlfn.XLOOKUP(B375,CoinPixels_Config1!A:A,CoinPixels_Config1!I:I)</f>
        <v>1.164173123163238</v>
      </c>
      <c r="M375">
        <f t="shared" si="40"/>
        <v>605491.09804969269</v>
      </c>
      <c r="N375">
        <f t="shared" si="41"/>
        <v>581368.2667646273</v>
      </c>
      <c r="O375">
        <f t="shared" si="46"/>
        <v>475.57286831543456</v>
      </c>
      <c r="P375">
        <f t="shared" si="43"/>
        <v>456.62599345124568</v>
      </c>
      <c r="Q375" s="9" cm="1">
        <f t="array" ref="Q375">IF(D375="",_xlfn.XLOOKUP(C375,ConfigSheet!$B$5:$H$5,_xlfn.XLOOKUP(E375,ConfigSheet!$A$6:$A$8,ConfigSheet!$B$6:$H$8)),_xlfn.XLOOKUP(D375,ConfigSheet!$B$5:$H$5,_xlfn.XLOOKUP(F375,ConfigSheet!$A$6:$A$8,ConfigSheet!$B$6:$H$8)))</f>
        <v>468.8</v>
      </c>
      <c r="R375">
        <f t="shared" si="44"/>
        <v>18.946874864188885</v>
      </c>
      <c r="S375" s="9">
        <f t="shared" si="42"/>
        <v>358.98406711923258</v>
      </c>
      <c r="W375">
        <f t="shared" si="47"/>
        <v>12.174006548754335</v>
      </c>
      <c r="X375">
        <f t="shared" si="45"/>
        <v>148.20643544911343</v>
      </c>
    </row>
    <row r="376" spans="1:24" x14ac:dyDescent="0.3">
      <c r="A376" s="1">
        <v>374</v>
      </c>
      <c r="B376">
        <v>182</v>
      </c>
      <c r="C376" t="s">
        <v>8</v>
      </c>
      <c r="D376" t="s">
        <v>8</v>
      </c>
      <c r="E376">
        <v>1</v>
      </c>
      <c r="F376">
        <v>1</v>
      </c>
      <c r="G376">
        <v>14141</v>
      </c>
      <c r="H376">
        <v>13892</v>
      </c>
      <c r="I376">
        <v>95.542687177658081</v>
      </c>
      <c r="J376" s="4">
        <f>ConfigSheet!$I$2</f>
        <v>3349.0920000000001</v>
      </c>
      <c r="K376">
        <f>_xlfn.XLOOKUP(D376,ConfigSheet!$A$1:$G$1,ConfigSheet!$A$2:$G$2)</f>
        <v>0</v>
      </c>
      <c r="L376">
        <f>_xlfn.XLOOKUP(B376,CoinPixels_Config1!A:A,CoinPixels_Config1!I:I)</f>
        <v>1.0179239850273538</v>
      </c>
      <c r="M376">
        <f t="shared" si="40"/>
        <v>14394.46307227181</v>
      </c>
      <c r="N376">
        <f t="shared" si="41"/>
        <v>14141</v>
      </c>
      <c r="O376">
        <f t="shared" si="46"/>
        <v>0</v>
      </c>
      <c r="P376">
        <f t="shared" si="43"/>
        <v>0</v>
      </c>
      <c r="Q376" s="9" cm="1">
        <f t="array" ref="Q376">IF(D376="",_xlfn.XLOOKUP(C376,ConfigSheet!$B$5:$H$5,_xlfn.XLOOKUP(E376,ConfigSheet!$A$6:$A$8,ConfigSheet!$B$6:$H$8)),_xlfn.XLOOKUP(D376,ConfigSheet!$B$5:$H$5,_xlfn.XLOOKUP(F376,ConfigSheet!$A$6:$A$8,ConfigSheet!$B$6:$H$8)))</f>
        <v>0</v>
      </c>
      <c r="R376">
        <f t="shared" si="44"/>
        <v>0</v>
      </c>
      <c r="S376" s="9">
        <f t="shared" si="42"/>
        <v>0</v>
      </c>
      <c r="W376">
        <f t="shared" si="47"/>
        <v>0</v>
      </c>
      <c r="X376">
        <f t="shared" si="45"/>
        <v>0</v>
      </c>
    </row>
    <row r="377" spans="1:24" x14ac:dyDescent="0.3">
      <c r="A377" s="1">
        <v>375</v>
      </c>
      <c r="B377">
        <v>182</v>
      </c>
      <c r="C377" t="s">
        <v>9</v>
      </c>
      <c r="D377" t="s">
        <v>9</v>
      </c>
      <c r="E377">
        <v>2</v>
      </c>
      <c r="F377">
        <v>2</v>
      </c>
      <c r="G377">
        <v>922802</v>
      </c>
      <c r="H377">
        <v>916603</v>
      </c>
      <c r="I377">
        <v>84.246706962585449</v>
      </c>
      <c r="J377" s="4">
        <f>ConfigSheet!$I$2</f>
        <v>3349.0920000000001</v>
      </c>
      <c r="K377">
        <f>_xlfn.XLOOKUP(D377,ConfigSheet!$A$1:$G$1,ConfigSheet!$A$2:$G$2)</f>
        <v>2.6304883652667002</v>
      </c>
      <c r="L377">
        <f>_xlfn.XLOOKUP(B377,CoinPixels_Config1!A:A,CoinPixels_Config1!I:I)</f>
        <v>1.0179239850273538</v>
      </c>
      <c r="M377">
        <f t="shared" si="40"/>
        <v>939342.28923121211</v>
      </c>
      <c r="N377">
        <f t="shared" si="41"/>
        <v>933032.17844802758</v>
      </c>
      <c r="O377">
        <f t="shared" si="46"/>
        <v>737.79070948952449</v>
      </c>
      <c r="P377">
        <f t="shared" si="43"/>
        <v>732.83453838442779</v>
      </c>
      <c r="Q377" s="9" cm="1">
        <f t="array" ref="Q377">IF(D377="",_xlfn.XLOOKUP(C377,ConfigSheet!$B$5:$H$5,_xlfn.XLOOKUP(E377,ConfigSheet!$A$6:$A$8,ConfigSheet!$B$6:$H$8)),_xlfn.XLOOKUP(D377,ConfigSheet!$B$5:$H$5,_xlfn.XLOOKUP(F377,ConfigSheet!$A$6:$A$8,ConfigSheet!$B$6:$H$8)))</f>
        <v>937.6</v>
      </c>
      <c r="R377">
        <f t="shared" si="44"/>
        <v>4.9561711050967006</v>
      </c>
      <c r="S377" s="9">
        <f t="shared" si="42"/>
        <v>24.563632022995449</v>
      </c>
      <c r="W377">
        <f t="shared" si="47"/>
        <v>204.76546161557224</v>
      </c>
      <c r="X377">
        <f t="shared" si="45"/>
        <v>41928.89427063839</v>
      </c>
    </row>
    <row r="378" spans="1:24" x14ac:dyDescent="0.3">
      <c r="A378" s="1">
        <v>376</v>
      </c>
      <c r="B378">
        <v>183</v>
      </c>
      <c r="C378" t="s">
        <v>8</v>
      </c>
      <c r="D378" t="s">
        <v>8</v>
      </c>
      <c r="E378">
        <v>1</v>
      </c>
      <c r="F378">
        <v>1</v>
      </c>
      <c r="G378">
        <v>14087</v>
      </c>
      <c r="H378">
        <v>12950</v>
      </c>
      <c r="I378">
        <v>90.871864557266235</v>
      </c>
      <c r="J378" s="4">
        <f>ConfigSheet!$I$2</f>
        <v>3349.0920000000001</v>
      </c>
      <c r="K378">
        <f>_xlfn.XLOOKUP(D378,ConfigSheet!$A$1:$G$1,ConfigSheet!$A$2:$G$2)</f>
        <v>0</v>
      </c>
      <c r="L378">
        <f>_xlfn.XLOOKUP(B378,CoinPixels_Config1!A:A,CoinPixels_Config1!I:I)</f>
        <v>1.0877992277992279</v>
      </c>
      <c r="M378">
        <f t="shared" si="40"/>
        <v>15323.827722007723</v>
      </c>
      <c r="N378">
        <f t="shared" si="41"/>
        <v>14087.000000000002</v>
      </c>
      <c r="O378">
        <f t="shared" si="46"/>
        <v>0</v>
      </c>
      <c r="P378">
        <f t="shared" si="43"/>
        <v>0</v>
      </c>
      <c r="Q378" s="9" cm="1">
        <f t="array" ref="Q378">IF(D378="",_xlfn.XLOOKUP(C378,ConfigSheet!$B$5:$H$5,_xlfn.XLOOKUP(E378,ConfigSheet!$A$6:$A$8,ConfigSheet!$B$6:$H$8)),_xlfn.XLOOKUP(D378,ConfigSheet!$B$5:$H$5,_xlfn.XLOOKUP(F378,ConfigSheet!$A$6:$A$8,ConfigSheet!$B$6:$H$8)))</f>
        <v>0</v>
      </c>
      <c r="R378">
        <f t="shared" si="44"/>
        <v>0</v>
      </c>
      <c r="S378" s="9">
        <f t="shared" si="42"/>
        <v>0</v>
      </c>
      <c r="W378">
        <f t="shared" si="47"/>
        <v>0</v>
      </c>
      <c r="X378">
        <f t="shared" si="45"/>
        <v>0</v>
      </c>
    </row>
    <row r="379" spans="1:24" x14ac:dyDescent="0.3">
      <c r="A379" s="1">
        <v>377</v>
      </c>
      <c r="B379">
        <v>183</v>
      </c>
      <c r="C379" t="s">
        <v>9</v>
      </c>
      <c r="D379" t="s">
        <v>9</v>
      </c>
      <c r="E379">
        <v>2</v>
      </c>
      <c r="F379">
        <v>2</v>
      </c>
      <c r="G379">
        <v>889885</v>
      </c>
      <c r="H379">
        <v>871763</v>
      </c>
      <c r="I379">
        <v>95.349705219268799</v>
      </c>
      <c r="J379" s="4">
        <f>ConfigSheet!$I$2</f>
        <v>3349.0920000000001</v>
      </c>
      <c r="K379">
        <f>_xlfn.XLOOKUP(D379,ConfigSheet!$A$1:$G$1,ConfigSheet!$A$2:$G$2)</f>
        <v>2.6304883652667002</v>
      </c>
      <c r="L379">
        <f>_xlfn.XLOOKUP(B379,CoinPixels_Config1!A:A,CoinPixels_Config1!I:I)</f>
        <v>1.0877992277992279</v>
      </c>
      <c r="M379">
        <f t="shared" si="40"/>
        <v>968016.21583011595</v>
      </c>
      <c r="N379">
        <f t="shared" si="41"/>
        <v>948303.11822393828</v>
      </c>
      <c r="O379">
        <f t="shared" si="46"/>
        <v>760.31216614253026</v>
      </c>
      <c r="P379">
        <f t="shared" si="43"/>
        <v>744.82884293241318</v>
      </c>
      <c r="Q379" s="9" cm="1">
        <f t="array" ref="Q379">IF(D379="",_xlfn.XLOOKUP(C379,ConfigSheet!$B$5:$H$5,_xlfn.XLOOKUP(E379,ConfigSheet!$A$6:$A$8,ConfigSheet!$B$6:$H$8)),_xlfn.XLOOKUP(D379,ConfigSheet!$B$5:$H$5,_xlfn.XLOOKUP(F379,ConfigSheet!$A$6:$A$8,ConfigSheet!$B$6:$H$8)))</f>
        <v>937.6</v>
      </c>
      <c r="R379">
        <f t="shared" si="44"/>
        <v>15.483323210117078</v>
      </c>
      <c r="S379" s="9">
        <f t="shared" si="42"/>
        <v>239.73329762895023</v>
      </c>
      <c r="W379">
        <f t="shared" si="47"/>
        <v>192.77115706758684</v>
      </c>
      <c r="X379">
        <f t="shared" si="45"/>
        <v>37160.718997176235</v>
      </c>
    </row>
    <row r="380" spans="1:24" x14ac:dyDescent="0.3">
      <c r="A380" s="1">
        <v>378</v>
      </c>
      <c r="B380">
        <v>184</v>
      </c>
      <c r="C380" t="s">
        <v>8</v>
      </c>
      <c r="D380" t="s">
        <v>8</v>
      </c>
      <c r="E380">
        <v>1</v>
      </c>
      <c r="F380">
        <v>1</v>
      </c>
      <c r="G380">
        <v>14084</v>
      </c>
      <c r="H380">
        <v>13111</v>
      </c>
      <c r="I380">
        <v>91.379308700561523</v>
      </c>
      <c r="J380" s="4">
        <f>ConfigSheet!$I$2</f>
        <v>3349.0920000000001</v>
      </c>
      <c r="K380">
        <f>_xlfn.XLOOKUP(D380,ConfigSheet!$A$1:$G$1,ConfigSheet!$A$2:$G$2)</f>
        <v>0</v>
      </c>
      <c r="L380">
        <f>_xlfn.XLOOKUP(B380,CoinPixels_Config1!A:A,CoinPixels_Config1!I:I)</f>
        <v>1.0742124933262147</v>
      </c>
      <c r="M380">
        <f t="shared" si="40"/>
        <v>15129.208756006408</v>
      </c>
      <c r="N380">
        <f t="shared" si="41"/>
        <v>14084.000000000002</v>
      </c>
      <c r="O380">
        <f t="shared" si="46"/>
        <v>0</v>
      </c>
      <c r="P380">
        <f t="shared" si="43"/>
        <v>0</v>
      </c>
      <c r="Q380" s="9" cm="1">
        <f t="array" ref="Q380">IF(D380="",_xlfn.XLOOKUP(C380,ConfigSheet!$B$5:$H$5,_xlfn.XLOOKUP(E380,ConfigSheet!$A$6:$A$8,ConfigSheet!$B$6:$H$8)),_xlfn.XLOOKUP(D380,ConfigSheet!$B$5:$H$5,_xlfn.XLOOKUP(F380,ConfigSheet!$A$6:$A$8,ConfigSheet!$B$6:$H$8)))</f>
        <v>0</v>
      </c>
      <c r="R380">
        <f t="shared" si="44"/>
        <v>0</v>
      </c>
      <c r="S380" s="9">
        <f t="shared" si="42"/>
        <v>0</v>
      </c>
      <c r="W380">
        <f t="shared" si="47"/>
        <v>0</v>
      </c>
      <c r="X380">
        <f t="shared" si="45"/>
        <v>0</v>
      </c>
    </row>
    <row r="381" spans="1:24" x14ac:dyDescent="0.3">
      <c r="A381" s="1">
        <v>379</v>
      </c>
      <c r="B381">
        <v>184</v>
      </c>
      <c r="C381" t="s">
        <v>10</v>
      </c>
      <c r="D381" t="s">
        <v>10</v>
      </c>
      <c r="E381">
        <v>3</v>
      </c>
      <c r="F381">
        <v>3</v>
      </c>
      <c r="G381">
        <v>297194</v>
      </c>
      <c r="H381">
        <v>274102</v>
      </c>
      <c r="I381">
        <v>90.41297435760498</v>
      </c>
      <c r="J381" s="4">
        <f>ConfigSheet!$I$2</f>
        <v>3349.0920000000001</v>
      </c>
      <c r="K381">
        <f>_xlfn.XLOOKUP(D381,ConfigSheet!$A$1:$G$1,ConfigSheet!$A$2:$G$2)</f>
        <v>3.5680999999999998</v>
      </c>
      <c r="L381">
        <f>_xlfn.XLOOKUP(B381,CoinPixels_Config1!A:A,CoinPixels_Config1!I:I)</f>
        <v>1.0742124933262147</v>
      </c>
      <c r="M381">
        <f t="shared" si="40"/>
        <v>319249.50774159108</v>
      </c>
      <c r="N381">
        <f t="shared" si="41"/>
        <v>294443.79284570209</v>
      </c>
      <c r="O381">
        <f t="shared" si="46"/>
        <v>340.12626961957778</v>
      </c>
      <c r="P381">
        <f t="shared" si="43"/>
        <v>313.69842848531772</v>
      </c>
      <c r="Q381" s="9" cm="1">
        <f t="array" ref="Q381">IF(D381="",_xlfn.XLOOKUP(C381,ConfigSheet!$B$5:$H$5,_xlfn.XLOOKUP(E381,ConfigSheet!$A$6:$A$8,ConfigSheet!$B$6:$H$8)),_xlfn.XLOOKUP(D381,ConfigSheet!$B$5:$H$5,_xlfn.XLOOKUP(F381,ConfigSheet!$A$6:$A$8,ConfigSheet!$B$6:$H$8)))</f>
        <v>289.92</v>
      </c>
      <c r="R381">
        <f t="shared" si="44"/>
        <v>26.427841134260063</v>
      </c>
      <c r="S381" s="9">
        <f t="shared" si="42"/>
        <v>698.4307870176882</v>
      </c>
      <c r="W381">
        <f t="shared" si="47"/>
        <v>-23.778428485317704</v>
      </c>
      <c r="X381">
        <f t="shared" si="45"/>
        <v>565.41366123136845</v>
      </c>
    </row>
    <row r="382" spans="1:24" x14ac:dyDescent="0.3">
      <c r="A382" s="1">
        <v>380</v>
      </c>
      <c r="B382">
        <v>185</v>
      </c>
      <c r="C382" t="s">
        <v>8</v>
      </c>
      <c r="D382" t="s">
        <v>8</v>
      </c>
      <c r="E382">
        <v>1</v>
      </c>
      <c r="F382">
        <v>1</v>
      </c>
      <c r="G382">
        <v>14762</v>
      </c>
      <c r="H382">
        <v>13652</v>
      </c>
      <c r="I382">
        <v>88.935434818267822</v>
      </c>
      <c r="J382" s="4">
        <f>ConfigSheet!$I$2</f>
        <v>3349.0920000000001</v>
      </c>
      <c r="K382">
        <f>_xlfn.XLOOKUP(D382,ConfigSheet!$A$1:$G$1,ConfigSheet!$A$2:$G$2)</f>
        <v>0</v>
      </c>
      <c r="L382">
        <f>_xlfn.XLOOKUP(B382,CoinPixels_Config1!A:A,CoinPixels_Config1!I:I)</f>
        <v>1.0813067682390858</v>
      </c>
      <c r="M382">
        <f t="shared" si="40"/>
        <v>15962.250512745384</v>
      </c>
      <c r="N382">
        <f t="shared" si="41"/>
        <v>14761.999999999998</v>
      </c>
      <c r="O382">
        <f t="shared" si="46"/>
        <v>0</v>
      </c>
      <c r="P382">
        <f t="shared" si="43"/>
        <v>0</v>
      </c>
      <c r="Q382" s="9" cm="1">
        <f t="array" ref="Q382">IF(D382="",_xlfn.XLOOKUP(C382,ConfigSheet!$B$5:$H$5,_xlfn.XLOOKUP(E382,ConfigSheet!$A$6:$A$8,ConfigSheet!$B$6:$H$8)),_xlfn.XLOOKUP(D382,ConfigSheet!$B$5:$H$5,_xlfn.XLOOKUP(F382,ConfigSheet!$A$6:$A$8,ConfigSheet!$B$6:$H$8)))</f>
        <v>0</v>
      </c>
      <c r="R382">
        <f t="shared" si="44"/>
        <v>0</v>
      </c>
      <c r="S382" s="9">
        <f t="shared" si="42"/>
        <v>0</v>
      </c>
      <c r="W382">
        <f t="shared" si="47"/>
        <v>0</v>
      </c>
      <c r="X382">
        <f t="shared" si="45"/>
        <v>0</v>
      </c>
    </row>
    <row r="383" spans="1:24" x14ac:dyDescent="0.3">
      <c r="A383" s="1">
        <v>381</v>
      </c>
      <c r="B383">
        <v>185</v>
      </c>
      <c r="C383" t="s">
        <v>10</v>
      </c>
      <c r="D383" t="s">
        <v>10</v>
      </c>
      <c r="E383">
        <v>1</v>
      </c>
      <c r="F383">
        <v>1</v>
      </c>
      <c r="G383">
        <v>88346</v>
      </c>
      <c r="H383">
        <v>82061</v>
      </c>
      <c r="I383">
        <v>92.198461294174194</v>
      </c>
      <c r="J383" s="4">
        <f>ConfigSheet!$I$2</f>
        <v>3349.0920000000001</v>
      </c>
      <c r="K383">
        <f>_xlfn.XLOOKUP(D383,ConfigSheet!$A$1:$G$1,ConfigSheet!$A$2:$G$2)</f>
        <v>3.5680999999999998</v>
      </c>
      <c r="L383">
        <f>_xlfn.XLOOKUP(B383,CoinPixels_Config1!A:A,CoinPixels_Config1!I:I)</f>
        <v>1.0813067682390858</v>
      </c>
      <c r="M383">
        <f t="shared" si="40"/>
        <v>95529.127746850267</v>
      </c>
      <c r="N383">
        <f t="shared" si="41"/>
        <v>88733.114708467619</v>
      </c>
      <c r="O383">
        <f t="shared" si="46"/>
        <v>101.77608758240633</v>
      </c>
      <c r="P383">
        <f t="shared" si="43"/>
        <v>94.535661185564123</v>
      </c>
      <c r="Q383" s="9" cm="1">
        <f t="array" ref="Q383">IF(D383="",_xlfn.XLOOKUP(C383,ConfigSheet!$B$5:$H$5,_xlfn.XLOOKUP(E383,ConfigSheet!$A$6:$A$8,ConfigSheet!$B$6:$H$8)),_xlfn.XLOOKUP(D383,ConfigSheet!$B$5:$H$5,_xlfn.XLOOKUP(F383,ConfigSheet!$A$6:$A$8,ConfigSheet!$B$6:$H$8)))</f>
        <v>96.64</v>
      </c>
      <c r="R383">
        <f t="shared" si="44"/>
        <v>7.24042639684221</v>
      </c>
      <c r="S383" s="9">
        <f t="shared" si="42"/>
        <v>52.423774408089471</v>
      </c>
      <c r="W383">
        <f t="shared" si="47"/>
        <v>2.1043388144358772</v>
      </c>
      <c r="X383">
        <f t="shared" si="45"/>
        <v>4.4282418459413933</v>
      </c>
    </row>
    <row r="384" spans="1:24" x14ac:dyDescent="0.3">
      <c r="A384" s="1">
        <v>382</v>
      </c>
      <c r="B384">
        <v>186</v>
      </c>
      <c r="C384" t="s">
        <v>8</v>
      </c>
      <c r="D384" t="s">
        <v>8</v>
      </c>
      <c r="E384">
        <v>1</v>
      </c>
      <c r="F384">
        <v>1</v>
      </c>
      <c r="G384">
        <v>14376</v>
      </c>
      <c r="H384">
        <v>13320</v>
      </c>
      <c r="I384">
        <v>91.204696893692017</v>
      </c>
      <c r="J384" s="4">
        <f>ConfigSheet!$I$2</f>
        <v>3349.0920000000001</v>
      </c>
      <c r="K384">
        <f>_xlfn.XLOOKUP(D384,ConfigSheet!$A$1:$G$1,ConfigSheet!$A$2:$G$2)</f>
        <v>0</v>
      </c>
      <c r="L384">
        <f>_xlfn.XLOOKUP(B384,CoinPixels_Config1!A:A,CoinPixels_Config1!I:I)</f>
        <v>1.0792792792792794</v>
      </c>
      <c r="M384">
        <f t="shared" si="40"/>
        <v>15515.718918918919</v>
      </c>
      <c r="N384">
        <f t="shared" si="41"/>
        <v>14376.000000000002</v>
      </c>
      <c r="O384">
        <f t="shared" si="46"/>
        <v>0</v>
      </c>
      <c r="P384">
        <f t="shared" si="43"/>
        <v>0</v>
      </c>
      <c r="Q384" s="9" cm="1">
        <f t="array" ref="Q384">IF(D384="",_xlfn.XLOOKUP(C384,ConfigSheet!$B$5:$H$5,_xlfn.XLOOKUP(E384,ConfigSheet!$A$6:$A$8,ConfigSheet!$B$6:$H$8)),_xlfn.XLOOKUP(D384,ConfigSheet!$B$5:$H$5,_xlfn.XLOOKUP(F384,ConfigSheet!$A$6:$A$8,ConfigSheet!$B$6:$H$8)))</f>
        <v>0</v>
      </c>
      <c r="R384">
        <f t="shared" si="44"/>
        <v>0</v>
      </c>
      <c r="S384" s="9">
        <f t="shared" si="42"/>
        <v>0</v>
      </c>
      <c r="W384">
        <f t="shared" si="47"/>
        <v>0</v>
      </c>
      <c r="X384">
        <f t="shared" si="45"/>
        <v>0</v>
      </c>
    </row>
    <row r="385" spans="1:24" x14ac:dyDescent="0.3">
      <c r="A385" s="1">
        <v>383</v>
      </c>
      <c r="B385">
        <v>186</v>
      </c>
      <c r="C385" t="s">
        <v>10</v>
      </c>
      <c r="D385" t="s">
        <v>10</v>
      </c>
      <c r="E385">
        <v>1</v>
      </c>
      <c r="F385">
        <v>1</v>
      </c>
      <c r="G385">
        <v>90874</v>
      </c>
      <c r="H385">
        <v>79607</v>
      </c>
      <c r="I385">
        <v>84.955626726150513</v>
      </c>
      <c r="J385" s="4">
        <f>ConfigSheet!$I$2</f>
        <v>3349.0920000000001</v>
      </c>
      <c r="K385">
        <f>_xlfn.XLOOKUP(D385,ConfigSheet!$A$1:$G$1,ConfigSheet!$A$2:$G$2)</f>
        <v>3.5680999999999998</v>
      </c>
      <c r="L385">
        <f>_xlfn.XLOOKUP(B385,CoinPixels_Config1!A:A,CoinPixels_Config1!I:I)</f>
        <v>1.0792792792792794</v>
      </c>
      <c r="M385">
        <f t="shared" si="40"/>
        <v>98078.425225225234</v>
      </c>
      <c r="N385">
        <f t="shared" si="41"/>
        <v>85918.185585585597</v>
      </c>
      <c r="O385">
        <f t="shared" si="46"/>
        <v>104.49209190017059</v>
      </c>
      <c r="P385">
        <f t="shared" si="43"/>
        <v>91.536654707582812</v>
      </c>
      <c r="Q385" s="9" cm="1">
        <f t="array" ref="Q385">IF(D385="",_xlfn.XLOOKUP(C385,ConfigSheet!$B$5:$H$5,_xlfn.XLOOKUP(E385,ConfigSheet!$A$6:$A$8,ConfigSheet!$B$6:$H$8)),_xlfn.XLOOKUP(D385,ConfigSheet!$B$5:$H$5,_xlfn.XLOOKUP(F385,ConfigSheet!$A$6:$A$8,ConfigSheet!$B$6:$H$8)))</f>
        <v>96.64</v>
      </c>
      <c r="R385">
        <f t="shared" si="44"/>
        <v>12.95543719258778</v>
      </c>
      <c r="S385" s="9">
        <f t="shared" si="42"/>
        <v>167.84335285108673</v>
      </c>
      <c r="W385">
        <f t="shared" si="47"/>
        <v>5.1033452924171883</v>
      </c>
      <c r="X385">
        <f t="shared" si="45"/>
        <v>26.044133173636677</v>
      </c>
    </row>
    <row r="386" spans="1:24" x14ac:dyDescent="0.3">
      <c r="A386" s="1">
        <v>384</v>
      </c>
      <c r="B386">
        <v>187</v>
      </c>
      <c r="C386" t="s">
        <v>8</v>
      </c>
      <c r="D386" t="s">
        <v>8</v>
      </c>
      <c r="E386">
        <v>1</v>
      </c>
      <c r="F386">
        <v>1</v>
      </c>
      <c r="G386">
        <v>13595</v>
      </c>
      <c r="H386">
        <v>13297</v>
      </c>
      <c r="I386">
        <v>93.342441320419312</v>
      </c>
      <c r="J386" s="4">
        <f>ConfigSheet!$I$2</f>
        <v>3349.0920000000001</v>
      </c>
      <c r="K386">
        <f>_xlfn.XLOOKUP(D386,ConfigSheet!$A$1:$G$1,ConfigSheet!$A$2:$G$2)</f>
        <v>0</v>
      </c>
      <c r="L386">
        <f>_xlfn.XLOOKUP(B386,CoinPixels_Config1!A:A,CoinPixels_Config1!I:I)</f>
        <v>1.0224110701662028</v>
      </c>
      <c r="M386">
        <f t="shared" ref="M386:M449" si="48">G386*L386</f>
        <v>13899.678498909527</v>
      </c>
      <c r="N386">
        <f t="shared" ref="N386:N449" si="49">L386*H386</f>
        <v>13594.999999999998</v>
      </c>
      <c r="O386">
        <f t="shared" si="46"/>
        <v>0</v>
      </c>
      <c r="P386">
        <f t="shared" si="43"/>
        <v>0</v>
      </c>
      <c r="Q386" s="9" cm="1">
        <f t="array" ref="Q386">IF(D386="",_xlfn.XLOOKUP(C386,ConfigSheet!$B$5:$H$5,_xlfn.XLOOKUP(E386,ConfigSheet!$A$6:$A$8,ConfigSheet!$B$6:$H$8)),_xlfn.XLOOKUP(D386,ConfigSheet!$B$5:$H$5,_xlfn.XLOOKUP(F386,ConfigSheet!$A$6:$A$8,ConfigSheet!$B$6:$H$8)))</f>
        <v>0</v>
      </c>
      <c r="R386">
        <f t="shared" si="44"/>
        <v>0</v>
      </c>
      <c r="S386" s="9">
        <f t="shared" ref="S386:S449" si="50">R386*R386</f>
        <v>0</v>
      </c>
      <c r="W386">
        <f t="shared" si="47"/>
        <v>0</v>
      </c>
      <c r="X386">
        <f t="shared" si="45"/>
        <v>0</v>
      </c>
    </row>
    <row r="387" spans="1:24" x14ac:dyDescent="0.3">
      <c r="A387" s="1">
        <v>385</v>
      </c>
      <c r="B387">
        <v>187</v>
      </c>
      <c r="C387" t="s">
        <v>11</v>
      </c>
      <c r="D387" t="s">
        <v>11</v>
      </c>
      <c r="E387">
        <v>1</v>
      </c>
      <c r="F387">
        <v>1</v>
      </c>
      <c r="G387">
        <v>191224</v>
      </c>
      <c r="H387">
        <v>187327</v>
      </c>
      <c r="I387">
        <v>95.036888122558594</v>
      </c>
      <c r="J387" s="4">
        <f>ConfigSheet!$I$2</f>
        <v>3349.0920000000001</v>
      </c>
      <c r="K387">
        <f>_xlfn.XLOOKUP(D387,ConfigSheet!$A$1:$G$1,ConfigSheet!$A$2:$G$2)</f>
        <v>5.6936084651916001</v>
      </c>
      <c r="L387">
        <f>_xlfn.XLOOKUP(B387,CoinPixels_Config1!A:A,CoinPixels_Config1!I:I)</f>
        <v>1.0224110701662028</v>
      </c>
      <c r="M387">
        <f t="shared" si="48"/>
        <v>195509.53448146197</v>
      </c>
      <c r="N387">
        <f t="shared" si="49"/>
        <v>191525.19854102426</v>
      </c>
      <c r="O387">
        <f t="shared" si="46"/>
        <v>332.37508570959557</v>
      </c>
      <c r="P387">
        <f t="shared" ref="P387:P450" si="51">(N387/J387)*K387</f>
        <v>325.60153370247144</v>
      </c>
      <c r="Q387" s="9" cm="1">
        <f t="array" ref="Q387">IF(D387="",_xlfn.XLOOKUP(C387,ConfigSheet!$B$5:$H$5,_xlfn.XLOOKUP(E387,ConfigSheet!$A$6:$A$8,ConfigSheet!$B$6:$H$8)),_xlfn.XLOOKUP(D387,ConfigSheet!$B$5:$H$5,_xlfn.XLOOKUP(F387,ConfigSheet!$A$6:$A$8,ConfigSheet!$B$6:$H$8)))</f>
        <v>369.42666666666668</v>
      </c>
      <c r="R387">
        <f t="shared" ref="R387:R450" si="52">O387-P387</f>
        <v>6.773552007124124</v>
      </c>
      <c r="S387" s="9">
        <f t="shared" si="50"/>
        <v>45.881006793215249</v>
      </c>
      <c r="W387">
        <f t="shared" si="47"/>
        <v>43.825132964195234</v>
      </c>
      <c r="X387">
        <f t="shared" ref="X387:X450" si="53">W387*W387</f>
        <v>1920.6422793293916</v>
      </c>
    </row>
    <row r="388" spans="1:24" x14ac:dyDescent="0.3">
      <c r="A388" s="1">
        <v>386</v>
      </c>
      <c r="B388">
        <v>188</v>
      </c>
      <c r="C388" t="s">
        <v>8</v>
      </c>
      <c r="D388" t="s">
        <v>8</v>
      </c>
      <c r="E388">
        <v>1</v>
      </c>
      <c r="F388">
        <v>1</v>
      </c>
      <c r="G388">
        <v>11500</v>
      </c>
      <c r="H388">
        <v>11455</v>
      </c>
      <c r="I388">
        <v>96.146285533905029</v>
      </c>
      <c r="J388" s="4">
        <f>ConfigSheet!$I$2</f>
        <v>3349.0920000000001</v>
      </c>
      <c r="K388">
        <f>_xlfn.XLOOKUP(D388,ConfigSheet!$A$1:$G$1,ConfigSheet!$A$2:$G$2)</f>
        <v>0</v>
      </c>
      <c r="L388">
        <f>_xlfn.XLOOKUP(B388,CoinPixels_Config1!A:A,CoinPixels_Config1!I:I)</f>
        <v>1.003928415539066</v>
      </c>
      <c r="M388">
        <f t="shared" si="48"/>
        <v>11545.176778699259</v>
      </c>
      <c r="N388">
        <f t="shared" si="49"/>
        <v>11500</v>
      </c>
      <c r="O388">
        <f t="shared" ref="O388:O451" si="54">(M388/J388)*K388</f>
        <v>0</v>
      </c>
      <c r="P388">
        <f t="shared" si="51"/>
        <v>0</v>
      </c>
      <c r="Q388" s="9" cm="1">
        <f t="array" ref="Q388">IF(D388="",_xlfn.XLOOKUP(C388,ConfigSheet!$B$5:$H$5,_xlfn.XLOOKUP(E388,ConfigSheet!$A$6:$A$8,ConfigSheet!$B$6:$H$8)),_xlfn.XLOOKUP(D388,ConfigSheet!$B$5:$H$5,_xlfn.XLOOKUP(F388,ConfigSheet!$A$6:$A$8,ConfigSheet!$B$6:$H$8)))</f>
        <v>0</v>
      </c>
      <c r="R388">
        <f t="shared" si="52"/>
        <v>0</v>
      </c>
      <c r="S388" s="9">
        <f t="shared" si="50"/>
        <v>0</v>
      </c>
      <c r="W388">
        <f t="shared" si="47"/>
        <v>0</v>
      </c>
      <c r="X388">
        <f t="shared" si="53"/>
        <v>0</v>
      </c>
    </row>
    <row r="389" spans="1:24" x14ac:dyDescent="0.3">
      <c r="A389" s="1">
        <v>387</v>
      </c>
      <c r="B389">
        <v>188</v>
      </c>
      <c r="C389" t="s">
        <v>11</v>
      </c>
      <c r="D389" t="s">
        <v>11</v>
      </c>
      <c r="E389">
        <v>1</v>
      </c>
      <c r="F389">
        <v>1</v>
      </c>
      <c r="G389">
        <v>161332</v>
      </c>
      <c r="H389">
        <v>160063</v>
      </c>
      <c r="I389">
        <v>93.683785200119019</v>
      </c>
      <c r="J389" s="4">
        <f>ConfigSheet!$I$2</f>
        <v>3349.0920000000001</v>
      </c>
      <c r="K389">
        <f>_xlfn.XLOOKUP(D389,ConfigSheet!$A$1:$G$1,ConfigSheet!$A$2:$G$2)</f>
        <v>5.6936084651916001</v>
      </c>
      <c r="L389">
        <f>_xlfn.XLOOKUP(B389,CoinPixels_Config1!A:A,CoinPixels_Config1!I:I)</f>
        <v>1.003928415539066</v>
      </c>
      <c r="M389">
        <f t="shared" si="48"/>
        <v>161965.7791357486</v>
      </c>
      <c r="N389">
        <f t="shared" si="49"/>
        <v>160691.79397642953</v>
      </c>
      <c r="O389">
        <f t="shared" si="54"/>
        <v>275.34917857098321</v>
      </c>
      <c r="P389">
        <f t="shared" si="51"/>
        <v>273.18334595497043</v>
      </c>
      <c r="Q389" s="9" cm="1">
        <f t="array" ref="Q389">IF(D389="",_xlfn.XLOOKUP(C389,ConfigSheet!$B$5:$H$5,_xlfn.XLOOKUP(E389,ConfigSheet!$A$6:$A$8,ConfigSheet!$B$6:$H$8)),_xlfn.XLOOKUP(D389,ConfigSheet!$B$5:$H$5,_xlfn.XLOOKUP(F389,ConfigSheet!$A$6:$A$8,ConfigSheet!$B$6:$H$8)))</f>
        <v>369.42666666666668</v>
      </c>
      <c r="R389">
        <f t="shared" si="52"/>
        <v>2.1658326160127785</v>
      </c>
      <c r="S389" s="9">
        <f t="shared" si="50"/>
        <v>4.690830920584756</v>
      </c>
      <c r="W389">
        <f t="shared" ref="W389:W452" si="55">Q389-P389</f>
        <v>96.243320711696242</v>
      </c>
      <c r="X389">
        <f t="shared" si="53"/>
        <v>9262.7767816144187</v>
      </c>
    </row>
    <row r="390" spans="1:24" x14ac:dyDescent="0.3">
      <c r="A390" s="1">
        <v>388</v>
      </c>
      <c r="B390">
        <v>189</v>
      </c>
      <c r="C390" t="s">
        <v>8</v>
      </c>
      <c r="D390" t="s">
        <v>8</v>
      </c>
      <c r="E390">
        <v>1</v>
      </c>
      <c r="F390">
        <v>1</v>
      </c>
      <c r="G390">
        <v>13495</v>
      </c>
      <c r="H390">
        <v>11565</v>
      </c>
      <c r="I390">
        <v>84.658461809158325</v>
      </c>
      <c r="J390" s="4">
        <f>ConfigSheet!$I$2</f>
        <v>3349.0920000000001</v>
      </c>
      <c r="K390">
        <f>_xlfn.XLOOKUP(D390,ConfigSheet!$A$1:$G$1,ConfigSheet!$A$2:$G$2)</f>
        <v>0</v>
      </c>
      <c r="L390">
        <f>_xlfn.XLOOKUP(B390,CoinPixels_Config1!A:A,CoinPixels_Config1!I:I)</f>
        <v>1.1668828361435366</v>
      </c>
      <c r="M390">
        <f t="shared" si="48"/>
        <v>15747.083873757027</v>
      </c>
      <c r="N390">
        <f t="shared" si="49"/>
        <v>13495</v>
      </c>
      <c r="O390">
        <f t="shared" si="54"/>
        <v>0</v>
      </c>
      <c r="P390">
        <f t="shared" si="51"/>
        <v>0</v>
      </c>
      <c r="Q390" s="9" cm="1">
        <f t="array" ref="Q390">IF(D390="",_xlfn.XLOOKUP(C390,ConfigSheet!$B$5:$H$5,_xlfn.XLOOKUP(E390,ConfigSheet!$A$6:$A$8,ConfigSheet!$B$6:$H$8)),_xlfn.XLOOKUP(D390,ConfigSheet!$B$5:$H$5,_xlfn.XLOOKUP(F390,ConfigSheet!$A$6:$A$8,ConfigSheet!$B$6:$H$8)))</f>
        <v>0</v>
      </c>
      <c r="R390">
        <f t="shared" si="52"/>
        <v>0</v>
      </c>
      <c r="S390" s="9">
        <f t="shared" si="50"/>
        <v>0</v>
      </c>
      <c r="W390">
        <f t="shared" si="55"/>
        <v>0</v>
      </c>
      <c r="X390">
        <f t="shared" si="53"/>
        <v>0</v>
      </c>
    </row>
    <row r="391" spans="1:24" x14ac:dyDescent="0.3">
      <c r="A391" s="1">
        <v>389</v>
      </c>
      <c r="B391">
        <v>189</v>
      </c>
      <c r="C391" t="s">
        <v>11</v>
      </c>
      <c r="D391" t="s">
        <v>11</v>
      </c>
      <c r="E391">
        <v>2</v>
      </c>
      <c r="F391">
        <v>2</v>
      </c>
      <c r="G391">
        <v>331119</v>
      </c>
      <c r="H391">
        <v>319429</v>
      </c>
      <c r="I391">
        <v>93.96216869354248</v>
      </c>
      <c r="J391" s="4">
        <f>ConfigSheet!$I$2</f>
        <v>3349.0920000000001</v>
      </c>
      <c r="K391">
        <f>_xlfn.XLOOKUP(D391,ConfigSheet!$A$1:$G$1,ConfigSheet!$A$2:$G$2)</f>
        <v>5.6936084651916001</v>
      </c>
      <c r="L391">
        <f>_xlfn.XLOOKUP(B391,CoinPixels_Config1!A:A,CoinPixels_Config1!I:I)</f>
        <v>1.1668828361435366</v>
      </c>
      <c r="M391">
        <f t="shared" si="48"/>
        <v>386377.07782101171</v>
      </c>
      <c r="N391">
        <f t="shared" si="49"/>
        <v>372736.21746649378</v>
      </c>
      <c r="O391">
        <f t="shared" si="54"/>
        <v>656.85857570879091</v>
      </c>
      <c r="P391">
        <f t="shared" si="51"/>
        <v>633.6684937441928</v>
      </c>
      <c r="Q391" s="9" cm="1">
        <f t="array" ref="Q391">IF(D391="",_xlfn.XLOOKUP(C391,ConfigSheet!$B$5:$H$5,_xlfn.XLOOKUP(E391,ConfigSheet!$A$6:$A$8,ConfigSheet!$B$6:$H$8)),_xlfn.XLOOKUP(D391,ConfigSheet!$B$5:$H$5,_xlfn.XLOOKUP(F391,ConfigSheet!$A$6:$A$8,ConfigSheet!$B$6:$H$8)))</f>
        <v>738.85333333333335</v>
      </c>
      <c r="R391">
        <f t="shared" si="52"/>
        <v>23.190081964598107</v>
      </c>
      <c r="S391" s="9">
        <f t="shared" si="50"/>
        <v>537.77990152477844</v>
      </c>
      <c r="W391">
        <f t="shared" si="55"/>
        <v>105.18483958914055</v>
      </c>
      <c r="X391">
        <f t="shared" si="53"/>
        <v>11063.85047939323</v>
      </c>
    </row>
    <row r="392" spans="1:24" x14ac:dyDescent="0.3">
      <c r="A392" s="1">
        <v>390</v>
      </c>
      <c r="B392">
        <v>190</v>
      </c>
      <c r="C392" t="s">
        <v>8</v>
      </c>
      <c r="D392" t="s">
        <v>8</v>
      </c>
      <c r="E392">
        <v>1</v>
      </c>
      <c r="F392">
        <v>1</v>
      </c>
      <c r="G392">
        <v>13422</v>
      </c>
      <c r="H392">
        <v>11791</v>
      </c>
      <c r="I392">
        <v>85.117477178573608</v>
      </c>
      <c r="J392" s="4">
        <f>ConfigSheet!$I$2</f>
        <v>3349.0920000000001</v>
      </c>
      <c r="K392">
        <f>_xlfn.XLOOKUP(D392,ConfigSheet!$A$1:$G$1,ConfigSheet!$A$2:$G$2)</f>
        <v>0</v>
      </c>
      <c r="L392">
        <f>_xlfn.XLOOKUP(B392,CoinPixels_Config1!A:A,CoinPixels_Config1!I:I)</f>
        <v>1.1383258417437028</v>
      </c>
      <c r="M392">
        <f t="shared" si="48"/>
        <v>15278.609447883979</v>
      </c>
      <c r="N392">
        <f t="shared" si="49"/>
        <v>13422</v>
      </c>
      <c r="O392">
        <f t="shared" si="54"/>
        <v>0</v>
      </c>
      <c r="P392">
        <f t="shared" si="51"/>
        <v>0</v>
      </c>
      <c r="Q392" s="9" cm="1">
        <f t="array" ref="Q392">IF(D392="",_xlfn.XLOOKUP(C392,ConfigSheet!$B$5:$H$5,_xlfn.XLOOKUP(E392,ConfigSheet!$A$6:$A$8,ConfigSheet!$B$6:$H$8)),_xlfn.XLOOKUP(D392,ConfigSheet!$B$5:$H$5,_xlfn.XLOOKUP(F392,ConfigSheet!$A$6:$A$8,ConfigSheet!$B$6:$H$8)))</f>
        <v>0</v>
      </c>
      <c r="R392">
        <f t="shared" si="52"/>
        <v>0</v>
      </c>
      <c r="S392" s="9">
        <f t="shared" si="50"/>
        <v>0</v>
      </c>
      <c r="W392">
        <f t="shared" si="55"/>
        <v>0</v>
      </c>
      <c r="X392">
        <f t="shared" si="53"/>
        <v>0</v>
      </c>
    </row>
    <row r="393" spans="1:24" x14ac:dyDescent="0.3">
      <c r="A393" s="1">
        <v>391</v>
      </c>
      <c r="B393">
        <v>190</v>
      </c>
      <c r="C393" t="s">
        <v>11</v>
      </c>
      <c r="D393" t="s">
        <v>11</v>
      </c>
      <c r="E393">
        <v>2</v>
      </c>
      <c r="F393">
        <v>2</v>
      </c>
      <c r="G393">
        <v>355518</v>
      </c>
      <c r="H393">
        <v>341930</v>
      </c>
      <c r="I393">
        <v>95.249107480049133</v>
      </c>
      <c r="J393" s="4">
        <f>ConfigSheet!$I$2</f>
        <v>3349.0920000000001</v>
      </c>
      <c r="K393">
        <f>_xlfn.XLOOKUP(D393,ConfigSheet!$A$1:$G$1,ConfigSheet!$A$2:$G$2)</f>
        <v>5.6936084651916001</v>
      </c>
      <c r="L393">
        <f>_xlfn.XLOOKUP(B393,CoinPixels_Config1!A:A,CoinPixels_Config1!I:I)</f>
        <v>1.1383258417437028</v>
      </c>
      <c r="M393">
        <f t="shared" si="48"/>
        <v>404695.32660503773</v>
      </c>
      <c r="N393">
        <f t="shared" si="49"/>
        <v>389227.75506742427</v>
      </c>
      <c r="O393">
        <f t="shared" si="54"/>
        <v>688.00043037991259</v>
      </c>
      <c r="P393">
        <f t="shared" si="51"/>
        <v>661.70485646241116</v>
      </c>
      <c r="Q393" s="9" cm="1">
        <f t="array" ref="Q393">IF(D393="",_xlfn.XLOOKUP(C393,ConfigSheet!$B$5:$H$5,_xlfn.XLOOKUP(E393,ConfigSheet!$A$6:$A$8,ConfigSheet!$B$6:$H$8)),_xlfn.XLOOKUP(D393,ConfigSheet!$B$5:$H$5,_xlfn.XLOOKUP(F393,ConfigSheet!$A$6:$A$8,ConfigSheet!$B$6:$H$8)))</f>
        <v>738.85333333333335</v>
      </c>
      <c r="R393">
        <f t="shared" si="52"/>
        <v>26.295573917501429</v>
      </c>
      <c r="S393" s="9">
        <f t="shared" si="50"/>
        <v>691.45720765078147</v>
      </c>
      <c r="W393">
        <f t="shared" si="55"/>
        <v>77.148476870922195</v>
      </c>
      <c r="X393">
        <f t="shared" si="53"/>
        <v>5951.8874835032166</v>
      </c>
    </row>
    <row r="394" spans="1:24" x14ac:dyDescent="0.3">
      <c r="A394" s="1">
        <v>392</v>
      </c>
      <c r="B394">
        <v>191</v>
      </c>
      <c r="C394" t="s">
        <v>8</v>
      </c>
      <c r="D394" t="s">
        <v>8</v>
      </c>
      <c r="E394">
        <v>1</v>
      </c>
      <c r="F394">
        <v>1</v>
      </c>
      <c r="G394">
        <v>17258</v>
      </c>
      <c r="H394">
        <v>15380</v>
      </c>
      <c r="I394">
        <v>83.86569619178772</v>
      </c>
      <c r="J394" s="4">
        <f>ConfigSheet!$I$2</f>
        <v>3349.0920000000001</v>
      </c>
      <c r="K394">
        <f>_xlfn.XLOOKUP(D394,ConfigSheet!$A$1:$G$1,ConfigSheet!$A$2:$G$2)</f>
        <v>0</v>
      </c>
      <c r="L394">
        <f>_xlfn.XLOOKUP(B394,CoinPixels_Config1!A:A,CoinPixels_Config1!I:I)</f>
        <v>1.1221066319895969</v>
      </c>
      <c r="M394">
        <f t="shared" si="48"/>
        <v>19365.316254876463</v>
      </c>
      <c r="N394">
        <f t="shared" si="49"/>
        <v>17258</v>
      </c>
      <c r="O394">
        <f t="shared" si="54"/>
        <v>0</v>
      </c>
      <c r="P394">
        <f t="shared" si="51"/>
        <v>0</v>
      </c>
      <c r="Q394" s="9" cm="1">
        <f t="array" ref="Q394">IF(D394="",_xlfn.XLOOKUP(C394,ConfigSheet!$B$5:$H$5,_xlfn.XLOOKUP(E394,ConfigSheet!$A$6:$A$8,ConfigSheet!$B$6:$H$8)),_xlfn.XLOOKUP(D394,ConfigSheet!$B$5:$H$5,_xlfn.XLOOKUP(F394,ConfigSheet!$A$6:$A$8,ConfigSheet!$B$6:$H$8)))</f>
        <v>0</v>
      </c>
      <c r="R394">
        <f t="shared" si="52"/>
        <v>0</v>
      </c>
      <c r="S394" s="9">
        <f t="shared" si="50"/>
        <v>0</v>
      </c>
      <c r="W394">
        <f t="shared" si="55"/>
        <v>0</v>
      </c>
      <c r="X394">
        <f t="shared" si="53"/>
        <v>0</v>
      </c>
    </row>
    <row r="395" spans="1:24" x14ac:dyDescent="0.3">
      <c r="A395" s="1">
        <v>393</v>
      </c>
      <c r="B395">
        <v>191</v>
      </c>
      <c r="C395" t="s">
        <v>12</v>
      </c>
      <c r="D395" t="s">
        <v>12</v>
      </c>
      <c r="E395">
        <v>1</v>
      </c>
      <c r="F395">
        <v>1</v>
      </c>
      <c r="G395">
        <v>188006</v>
      </c>
      <c r="H395">
        <v>175428</v>
      </c>
      <c r="I395">
        <v>89.717382192611694</v>
      </c>
      <c r="J395" s="4">
        <f>ConfigSheet!$I$2</f>
        <v>3349.0920000000001</v>
      </c>
      <c r="K395">
        <f>_xlfn.XLOOKUP(D395,ConfigSheet!$A$1:$G$1,ConfigSheet!$A$2:$G$2)</f>
        <v>4.4826302470744004</v>
      </c>
      <c r="L395">
        <f>_xlfn.XLOOKUP(B395,CoinPixels_Config1!A:A,CoinPixels_Config1!I:I)</f>
        <v>1.1221066319895969</v>
      </c>
      <c r="M395">
        <f t="shared" si="48"/>
        <v>210962.77945383615</v>
      </c>
      <c r="N395">
        <f t="shared" si="49"/>
        <v>196848.922236671</v>
      </c>
      <c r="O395">
        <f t="shared" si="54"/>
        <v>282.36552957836085</v>
      </c>
      <c r="P395">
        <f t="shared" si="51"/>
        <v>263.47467699367411</v>
      </c>
      <c r="Q395" s="9" cm="1">
        <f t="array" ref="Q395">IF(D395="",_xlfn.XLOOKUP(C395,ConfigSheet!$B$5:$H$5,_xlfn.XLOOKUP(E395,ConfigSheet!$A$6:$A$8,ConfigSheet!$B$6:$H$8)),_xlfn.XLOOKUP(D395,ConfigSheet!$B$5:$H$5,_xlfn.XLOOKUP(F395,ConfigSheet!$A$6:$A$8,ConfigSheet!$B$6:$H$8)))</f>
        <v>236.29999999999998</v>
      </c>
      <c r="R395">
        <f t="shared" si="52"/>
        <v>18.890852584686741</v>
      </c>
      <c r="S395" s="9">
        <f t="shared" si="50"/>
        <v>356.86431137636572</v>
      </c>
      <c r="W395">
        <f t="shared" si="55"/>
        <v>-27.174676993674126</v>
      </c>
      <c r="X395">
        <f t="shared" si="53"/>
        <v>738.46306971052184</v>
      </c>
    </row>
    <row r="396" spans="1:24" x14ac:dyDescent="0.3">
      <c r="A396" s="1">
        <v>394</v>
      </c>
      <c r="B396">
        <v>192</v>
      </c>
      <c r="C396" t="s">
        <v>8</v>
      </c>
      <c r="D396" t="s">
        <v>8</v>
      </c>
      <c r="E396">
        <v>1</v>
      </c>
      <c r="F396">
        <v>1</v>
      </c>
      <c r="G396">
        <v>16655</v>
      </c>
      <c r="H396">
        <v>16073</v>
      </c>
      <c r="I396">
        <v>95.111483335494995</v>
      </c>
      <c r="J396" s="4">
        <f>ConfigSheet!$I$2</f>
        <v>3349.0920000000001</v>
      </c>
      <c r="K396">
        <f>_xlfn.XLOOKUP(D396,ConfigSheet!$A$1:$G$1,ConfigSheet!$A$2:$G$2)</f>
        <v>0</v>
      </c>
      <c r="L396">
        <f>_xlfn.XLOOKUP(B396,CoinPixels_Config1!A:A,CoinPixels_Config1!I:I)</f>
        <v>1.0362097928202576</v>
      </c>
      <c r="M396">
        <f t="shared" si="48"/>
        <v>17258.074099421392</v>
      </c>
      <c r="N396">
        <f t="shared" si="49"/>
        <v>16655</v>
      </c>
      <c r="O396">
        <f t="shared" si="54"/>
        <v>0</v>
      </c>
      <c r="P396">
        <f t="shared" si="51"/>
        <v>0</v>
      </c>
      <c r="Q396" s="9" cm="1">
        <f t="array" ref="Q396">IF(D396="",_xlfn.XLOOKUP(C396,ConfigSheet!$B$5:$H$5,_xlfn.XLOOKUP(E396,ConfigSheet!$A$6:$A$8,ConfigSheet!$B$6:$H$8)),_xlfn.XLOOKUP(D396,ConfigSheet!$B$5:$H$5,_xlfn.XLOOKUP(F396,ConfigSheet!$A$6:$A$8,ConfigSheet!$B$6:$H$8)))</f>
        <v>0</v>
      </c>
      <c r="R396">
        <f t="shared" si="52"/>
        <v>0</v>
      </c>
      <c r="S396" s="9">
        <f t="shared" si="50"/>
        <v>0</v>
      </c>
      <c r="W396">
        <f t="shared" si="55"/>
        <v>0</v>
      </c>
      <c r="X396">
        <f t="shared" si="53"/>
        <v>0</v>
      </c>
    </row>
    <row r="397" spans="1:24" x14ac:dyDescent="0.3">
      <c r="A397" s="1">
        <v>395</v>
      </c>
      <c r="B397">
        <v>192</v>
      </c>
      <c r="C397" t="s">
        <v>12</v>
      </c>
      <c r="D397" t="s">
        <v>12</v>
      </c>
      <c r="E397">
        <v>2</v>
      </c>
      <c r="F397">
        <v>2</v>
      </c>
      <c r="G397">
        <v>386871</v>
      </c>
      <c r="H397">
        <v>366981</v>
      </c>
      <c r="I397">
        <v>88.012608885765076</v>
      </c>
      <c r="J397" s="4">
        <f>ConfigSheet!$I$2</f>
        <v>3349.0920000000001</v>
      </c>
      <c r="K397">
        <f>_xlfn.XLOOKUP(D397,ConfigSheet!$A$1:$G$1,ConfigSheet!$A$2:$G$2)</f>
        <v>4.4826302470744004</v>
      </c>
      <c r="L397">
        <f>_xlfn.XLOOKUP(B397,CoinPixels_Config1!A:A,CoinPixels_Config1!I:I)</f>
        <v>1.0362097928202576</v>
      </c>
      <c r="M397">
        <f t="shared" si="48"/>
        <v>400879.51875816588</v>
      </c>
      <c r="N397">
        <f t="shared" si="49"/>
        <v>380269.30597897095</v>
      </c>
      <c r="O397">
        <f t="shared" si="54"/>
        <v>536.5617475476887</v>
      </c>
      <c r="P397">
        <f t="shared" si="51"/>
        <v>508.97577403526844</v>
      </c>
      <c r="Q397" s="9" cm="1">
        <f t="array" ref="Q397">IF(D397="",_xlfn.XLOOKUP(C397,ConfigSheet!$B$5:$H$5,_xlfn.XLOOKUP(E397,ConfigSheet!$A$6:$A$8,ConfigSheet!$B$6:$H$8)),_xlfn.XLOOKUP(D397,ConfigSheet!$B$5:$H$5,_xlfn.XLOOKUP(F397,ConfigSheet!$A$6:$A$8,ConfigSheet!$B$6:$H$8)))</f>
        <v>472.59999999999997</v>
      </c>
      <c r="R397">
        <f t="shared" si="52"/>
        <v>27.585973512420253</v>
      </c>
      <c r="S397" s="9">
        <f t="shared" si="50"/>
        <v>760.98593462795179</v>
      </c>
      <c r="W397">
        <f t="shared" si="55"/>
        <v>-36.375774035268478</v>
      </c>
      <c r="X397">
        <f t="shared" si="53"/>
        <v>1323.1969366649123</v>
      </c>
    </row>
    <row r="398" spans="1:24" x14ac:dyDescent="0.3">
      <c r="A398" s="1">
        <v>396</v>
      </c>
      <c r="B398">
        <v>193</v>
      </c>
      <c r="C398" t="s">
        <v>8</v>
      </c>
      <c r="D398" t="s">
        <v>8</v>
      </c>
      <c r="E398">
        <v>1</v>
      </c>
      <c r="F398">
        <v>1</v>
      </c>
      <c r="G398">
        <v>13841</v>
      </c>
      <c r="H398">
        <v>13715</v>
      </c>
      <c r="I398">
        <v>93.48406195640564</v>
      </c>
      <c r="J398" s="4">
        <f>ConfigSheet!$I$2</f>
        <v>3349.0920000000001</v>
      </c>
      <c r="K398">
        <f>_xlfn.XLOOKUP(D398,ConfigSheet!$A$1:$G$1,ConfigSheet!$A$2:$G$2)</f>
        <v>0</v>
      </c>
      <c r="L398">
        <f>_xlfn.XLOOKUP(B398,CoinPixels_Config1!A:A,CoinPixels_Config1!I:I)</f>
        <v>1.0091870215092964</v>
      </c>
      <c r="M398">
        <f t="shared" si="48"/>
        <v>13968.157564710171</v>
      </c>
      <c r="N398">
        <f t="shared" si="49"/>
        <v>13841</v>
      </c>
      <c r="O398">
        <f t="shared" si="54"/>
        <v>0</v>
      </c>
      <c r="P398">
        <f t="shared" si="51"/>
        <v>0</v>
      </c>
      <c r="Q398" s="9" cm="1">
        <f t="array" ref="Q398">IF(D398="",_xlfn.XLOOKUP(C398,ConfigSheet!$B$5:$H$5,_xlfn.XLOOKUP(E398,ConfigSheet!$A$6:$A$8,ConfigSheet!$B$6:$H$8)),_xlfn.XLOOKUP(D398,ConfigSheet!$B$5:$H$5,_xlfn.XLOOKUP(F398,ConfigSheet!$A$6:$A$8,ConfigSheet!$B$6:$H$8)))</f>
        <v>0</v>
      </c>
      <c r="R398">
        <f t="shared" si="52"/>
        <v>0</v>
      </c>
      <c r="S398" s="9">
        <f t="shared" si="50"/>
        <v>0</v>
      </c>
      <c r="W398">
        <f t="shared" si="55"/>
        <v>0</v>
      </c>
      <c r="X398">
        <f t="shared" si="53"/>
        <v>0</v>
      </c>
    </row>
    <row r="399" spans="1:24" x14ac:dyDescent="0.3">
      <c r="A399" s="1">
        <v>397</v>
      </c>
      <c r="B399">
        <v>193</v>
      </c>
      <c r="C399" t="s">
        <v>13</v>
      </c>
      <c r="D399" t="s">
        <v>13</v>
      </c>
      <c r="E399">
        <v>2</v>
      </c>
      <c r="F399">
        <v>1</v>
      </c>
      <c r="G399">
        <v>240349</v>
      </c>
      <c r="H399">
        <v>139116</v>
      </c>
      <c r="I399">
        <v>63.744503259658813</v>
      </c>
      <c r="J399" s="4">
        <f>ConfigSheet!$I$2</f>
        <v>3349.0920000000001</v>
      </c>
      <c r="K399">
        <f>_xlfn.XLOOKUP(D399,ConfigSheet!$A$1:$G$1,ConfigSheet!$A$2:$G$2)</f>
        <v>6.6983512218829002</v>
      </c>
      <c r="L399">
        <f>_xlfn.XLOOKUP(B399,CoinPixels_Config1!A:A,CoinPixels_Config1!I:I)</f>
        <v>1.0091870215092964</v>
      </c>
      <c r="M399">
        <f t="shared" si="48"/>
        <v>242557.09143273789</v>
      </c>
      <c r="N399">
        <f t="shared" si="49"/>
        <v>140394.06168428727</v>
      </c>
      <c r="O399">
        <f t="shared" si="54"/>
        <v>485.12629386557381</v>
      </c>
      <c r="P399">
        <f t="shared" si="51"/>
        <v>280.79513331614925</v>
      </c>
      <c r="Q399" s="9" cm="1">
        <f t="array" ref="Q399">IF(D399="",_xlfn.XLOOKUP(C399,ConfigSheet!$B$5:$H$5,_xlfn.XLOOKUP(E399,ConfigSheet!$A$6:$A$8,ConfigSheet!$B$6:$H$8)),_xlfn.XLOOKUP(D399,ConfigSheet!$B$5:$H$5,_xlfn.XLOOKUP(F399,ConfigSheet!$A$6:$A$8,ConfigSheet!$B$6:$H$8)))</f>
        <v>207.95500000000001</v>
      </c>
      <c r="R399">
        <f t="shared" si="52"/>
        <v>204.33116054942457</v>
      </c>
      <c r="S399" s="9">
        <f t="shared" si="50"/>
        <v>41751.223171474718</v>
      </c>
      <c r="W399">
        <f t="shared" si="55"/>
        <v>-72.840133316149235</v>
      </c>
      <c r="X399">
        <f t="shared" si="53"/>
        <v>5305.6850215143941</v>
      </c>
    </row>
    <row r="400" spans="1:24" x14ac:dyDescent="0.3">
      <c r="A400" s="1">
        <v>398</v>
      </c>
      <c r="B400">
        <v>194</v>
      </c>
      <c r="C400" t="s">
        <v>8</v>
      </c>
      <c r="D400" t="s">
        <v>8</v>
      </c>
      <c r="E400">
        <v>1</v>
      </c>
      <c r="F400">
        <v>1</v>
      </c>
      <c r="G400">
        <v>14993</v>
      </c>
      <c r="H400">
        <v>14276</v>
      </c>
      <c r="I400">
        <v>91.61374568939209</v>
      </c>
      <c r="J400" s="4">
        <f>ConfigSheet!$I$2</f>
        <v>3349.0920000000001</v>
      </c>
      <c r="K400">
        <f>_xlfn.XLOOKUP(D400,ConfigSheet!$A$1:$G$1,ConfigSheet!$A$2:$G$2)</f>
        <v>0</v>
      </c>
      <c r="L400">
        <f>_xlfn.XLOOKUP(B400,CoinPixels_Config1!A:A,CoinPixels_Config1!I:I)</f>
        <v>1.050224152423648</v>
      </c>
      <c r="M400">
        <f t="shared" si="48"/>
        <v>15746.010717287754</v>
      </c>
      <c r="N400">
        <f t="shared" si="49"/>
        <v>14992.999999999998</v>
      </c>
      <c r="O400">
        <f t="shared" si="54"/>
        <v>0</v>
      </c>
      <c r="P400">
        <f t="shared" si="51"/>
        <v>0</v>
      </c>
      <c r="Q400" s="9" cm="1">
        <f t="array" ref="Q400">IF(D400="",_xlfn.XLOOKUP(C400,ConfigSheet!$B$5:$H$5,_xlfn.XLOOKUP(E400,ConfigSheet!$A$6:$A$8,ConfigSheet!$B$6:$H$8)),_xlfn.XLOOKUP(D400,ConfigSheet!$B$5:$H$5,_xlfn.XLOOKUP(F400,ConfigSheet!$A$6:$A$8,ConfigSheet!$B$6:$H$8)))</f>
        <v>0</v>
      </c>
      <c r="R400">
        <f t="shared" si="52"/>
        <v>0</v>
      </c>
      <c r="S400" s="9">
        <f t="shared" si="50"/>
        <v>0</v>
      </c>
      <c r="W400">
        <f t="shared" si="55"/>
        <v>0</v>
      </c>
      <c r="X400">
        <f t="shared" si="53"/>
        <v>0</v>
      </c>
    </row>
    <row r="401" spans="1:24" x14ac:dyDescent="0.3">
      <c r="A401" s="1">
        <v>399</v>
      </c>
      <c r="B401">
        <v>194</v>
      </c>
      <c r="C401" t="s">
        <v>12</v>
      </c>
      <c r="D401" t="s">
        <v>12</v>
      </c>
      <c r="E401">
        <v>2</v>
      </c>
      <c r="F401">
        <v>2</v>
      </c>
      <c r="G401">
        <v>379677</v>
      </c>
      <c r="H401">
        <v>331344</v>
      </c>
      <c r="I401">
        <v>85.011905431747437</v>
      </c>
      <c r="J401" s="4">
        <f>ConfigSheet!$I$2</f>
        <v>3349.0920000000001</v>
      </c>
      <c r="K401">
        <f>_xlfn.XLOOKUP(D401,ConfigSheet!$A$1:$G$1,ConfigSheet!$A$2:$G$2)</f>
        <v>4.4826302470744004</v>
      </c>
      <c r="L401">
        <f>_xlfn.XLOOKUP(B401,CoinPixels_Config1!A:A,CoinPixels_Config1!I:I)</f>
        <v>1.050224152423648</v>
      </c>
      <c r="M401">
        <f t="shared" si="48"/>
        <v>398745.95551975339</v>
      </c>
      <c r="N401">
        <f t="shared" si="49"/>
        <v>347985.47156066122</v>
      </c>
      <c r="O401">
        <f t="shared" si="54"/>
        <v>533.70605558504508</v>
      </c>
      <c r="P401">
        <f t="shared" si="51"/>
        <v>465.76510897887204</v>
      </c>
      <c r="Q401" s="9" cm="1">
        <f t="array" ref="Q401">IF(D401="",_xlfn.XLOOKUP(C401,ConfigSheet!$B$5:$H$5,_xlfn.XLOOKUP(E401,ConfigSheet!$A$6:$A$8,ConfigSheet!$B$6:$H$8)),_xlfn.XLOOKUP(D401,ConfigSheet!$B$5:$H$5,_xlfn.XLOOKUP(F401,ConfigSheet!$A$6:$A$8,ConfigSheet!$B$6:$H$8)))</f>
        <v>472.59999999999997</v>
      </c>
      <c r="R401">
        <f t="shared" si="52"/>
        <v>67.940946606173043</v>
      </c>
      <c r="S401" s="9">
        <f t="shared" si="50"/>
        <v>4615.9722257428566</v>
      </c>
      <c r="W401">
        <f t="shared" si="55"/>
        <v>6.8348910211279303</v>
      </c>
      <c r="X401">
        <f t="shared" si="53"/>
        <v>46.715735270695205</v>
      </c>
    </row>
    <row r="402" spans="1:24" x14ac:dyDescent="0.3">
      <c r="A402" s="1">
        <v>400</v>
      </c>
      <c r="B402">
        <v>194</v>
      </c>
      <c r="C402" t="s">
        <v>13</v>
      </c>
      <c r="D402" t="s">
        <v>13</v>
      </c>
      <c r="E402">
        <v>2</v>
      </c>
      <c r="F402">
        <v>1</v>
      </c>
      <c r="G402">
        <v>258105</v>
      </c>
      <c r="H402">
        <v>217732</v>
      </c>
      <c r="I402">
        <v>42.357400059700012</v>
      </c>
      <c r="J402" s="4">
        <f>ConfigSheet!$I$2</f>
        <v>3349.0920000000001</v>
      </c>
      <c r="K402">
        <f>_xlfn.XLOOKUP(D402,ConfigSheet!$A$1:$G$1,ConfigSheet!$A$2:$G$2)</f>
        <v>6.6983512218829002</v>
      </c>
      <c r="L402">
        <f>_xlfn.XLOOKUP(B402,CoinPixels_Config1!A:A,CoinPixels_Config1!I:I)</f>
        <v>1.050224152423648</v>
      </c>
      <c r="M402">
        <f t="shared" si="48"/>
        <v>271068.10486130568</v>
      </c>
      <c r="N402">
        <f t="shared" si="49"/>
        <v>228667.40515550572</v>
      </c>
      <c r="O402">
        <f t="shared" si="54"/>
        <v>542.14974429224662</v>
      </c>
      <c r="P402">
        <f t="shared" si="51"/>
        <v>457.34622779194302</v>
      </c>
      <c r="Q402" s="9" cm="1">
        <f t="array" ref="Q402">IF(D402="",_xlfn.XLOOKUP(C402,ConfigSheet!$B$5:$H$5,_xlfn.XLOOKUP(E402,ConfigSheet!$A$6:$A$8,ConfigSheet!$B$6:$H$8)),_xlfn.XLOOKUP(D402,ConfigSheet!$B$5:$H$5,_xlfn.XLOOKUP(F402,ConfigSheet!$A$6:$A$8,ConfigSheet!$B$6:$H$8)))</f>
        <v>207.95500000000001</v>
      </c>
      <c r="R402">
        <f t="shared" si="52"/>
        <v>84.803516500303601</v>
      </c>
      <c r="S402" s="9">
        <f t="shared" si="50"/>
        <v>7191.6364108172647</v>
      </c>
      <c r="W402">
        <f t="shared" si="55"/>
        <v>-249.39122779194301</v>
      </c>
      <c r="X402">
        <f t="shared" si="53"/>
        <v>62195.984499572805</v>
      </c>
    </row>
    <row r="403" spans="1:24" x14ac:dyDescent="0.3">
      <c r="A403" s="1">
        <v>401</v>
      </c>
      <c r="B403">
        <v>195</v>
      </c>
      <c r="C403" t="s">
        <v>8</v>
      </c>
      <c r="D403" t="s">
        <v>8</v>
      </c>
      <c r="E403">
        <v>1</v>
      </c>
      <c r="F403">
        <v>1</v>
      </c>
      <c r="G403">
        <v>18658</v>
      </c>
      <c r="H403">
        <v>17407</v>
      </c>
      <c r="I403">
        <v>92.121243476867676</v>
      </c>
      <c r="J403" s="4">
        <f>ConfigSheet!$I$2</f>
        <v>3349.0920000000001</v>
      </c>
      <c r="K403">
        <f>_xlfn.XLOOKUP(D403,ConfigSheet!$A$1:$G$1,ConfigSheet!$A$2:$G$2)</f>
        <v>0</v>
      </c>
      <c r="L403">
        <f>_xlfn.XLOOKUP(B403,CoinPixels_Config1!A:A,CoinPixels_Config1!I:I)</f>
        <v>1.0718676394553914</v>
      </c>
      <c r="M403">
        <f t="shared" si="48"/>
        <v>19998.906416958693</v>
      </c>
      <c r="N403">
        <f t="shared" si="49"/>
        <v>18658</v>
      </c>
      <c r="O403">
        <f t="shared" si="54"/>
        <v>0</v>
      </c>
      <c r="P403">
        <f t="shared" si="51"/>
        <v>0</v>
      </c>
      <c r="Q403" s="9" cm="1">
        <f t="array" ref="Q403">IF(D403="",_xlfn.XLOOKUP(C403,ConfigSheet!$B$5:$H$5,_xlfn.XLOOKUP(E403,ConfigSheet!$A$6:$A$8,ConfigSheet!$B$6:$H$8)),_xlfn.XLOOKUP(D403,ConfigSheet!$B$5:$H$5,_xlfn.XLOOKUP(F403,ConfigSheet!$A$6:$A$8,ConfigSheet!$B$6:$H$8)))</f>
        <v>0</v>
      </c>
      <c r="R403">
        <f t="shared" si="52"/>
        <v>0</v>
      </c>
      <c r="S403" s="9">
        <f t="shared" si="50"/>
        <v>0</v>
      </c>
      <c r="W403">
        <f t="shared" si="55"/>
        <v>0</v>
      </c>
      <c r="X403">
        <f t="shared" si="53"/>
        <v>0</v>
      </c>
    </row>
    <row r="404" spans="1:24" x14ac:dyDescent="0.3">
      <c r="A404" s="1">
        <v>402</v>
      </c>
      <c r="B404">
        <v>195</v>
      </c>
      <c r="C404" t="s">
        <v>10</v>
      </c>
      <c r="D404" t="s">
        <v>10</v>
      </c>
      <c r="E404">
        <v>3</v>
      </c>
      <c r="F404">
        <v>2</v>
      </c>
      <c r="G404">
        <v>276475</v>
      </c>
      <c r="H404">
        <v>201007</v>
      </c>
      <c r="I404">
        <v>85.705995559692383</v>
      </c>
      <c r="J404" s="4">
        <f>ConfigSheet!$I$2</f>
        <v>3349.0920000000001</v>
      </c>
      <c r="K404">
        <f>_xlfn.XLOOKUP(D404,ConfigSheet!$A$1:$G$1,ConfigSheet!$A$2:$G$2)</f>
        <v>3.5680999999999998</v>
      </c>
      <c r="L404">
        <f>_xlfn.XLOOKUP(B404,CoinPixels_Config1!A:A,CoinPixels_Config1!I:I)</f>
        <v>1.0718676394553914</v>
      </c>
      <c r="M404">
        <f t="shared" si="48"/>
        <v>296344.60561842937</v>
      </c>
      <c r="N404">
        <f t="shared" si="49"/>
        <v>215452.89860400985</v>
      </c>
      <c r="O404">
        <f t="shared" si="54"/>
        <v>315.723541576976</v>
      </c>
      <c r="P404">
        <f t="shared" si="51"/>
        <v>229.54206319473082</v>
      </c>
      <c r="Q404" s="9" cm="1">
        <f t="array" ref="Q404">IF(D404="",_xlfn.XLOOKUP(C404,ConfigSheet!$B$5:$H$5,_xlfn.XLOOKUP(E404,ConfigSheet!$A$6:$A$8,ConfigSheet!$B$6:$H$8)),_xlfn.XLOOKUP(D404,ConfigSheet!$B$5:$H$5,_xlfn.XLOOKUP(F404,ConfigSheet!$A$6:$A$8,ConfigSheet!$B$6:$H$8)))</f>
        <v>193.28</v>
      </c>
      <c r="R404">
        <f t="shared" si="52"/>
        <v>86.181478382245189</v>
      </c>
      <c r="S404" s="9">
        <f t="shared" si="50"/>
        <v>7427.2472161493952</v>
      </c>
      <c r="W404">
        <f t="shared" si="55"/>
        <v>-36.262063194730814</v>
      </c>
      <c r="X404">
        <f t="shared" si="53"/>
        <v>1314.9372271386512</v>
      </c>
    </row>
    <row r="405" spans="1:24" x14ac:dyDescent="0.3">
      <c r="A405" s="1">
        <v>403</v>
      </c>
      <c r="B405">
        <v>196</v>
      </c>
      <c r="C405" t="s">
        <v>8</v>
      </c>
      <c r="D405" t="s">
        <v>8</v>
      </c>
      <c r="E405">
        <v>1</v>
      </c>
      <c r="F405">
        <v>1</v>
      </c>
      <c r="G405">
        <v>14692</v>
      </c>
      <c r="H405">
        <v>14703</v>
      </c>
      <c r="I405">
        <v>91.923481225967407</v>
      </c>
      <c r="J405" s="4">
        <f>ConfigSheet!$I$2</f>
        <v>3349.0920000000001</v>
      </c>
      <c r="K405">
        <f>_xlfn.XLOOKUP(D405,ConfigSheet!$A$1:$G$1,ConfigSheet!$A$2:$G$2)</f>
        <v>0</v>
      </c>
      <c r="L405">
        <f>_xlfn.XLOOKUP(B405,CoinPixels_Config1!A:A,CoinPixels_Config1!I:I)</f>
        <v>0.99925185336325917</v>
      </c>
      <c r="M405">
        <f t="shared" si="48"/>
        <v>14681.008229613004</v>
      </c>
      <c r="N405">
        <f t="shared" si="49"/>
        <v>14692</v>
      </c>
      <c r="O405">
        <f t="shared" si="54"/>
        <v>0</v>
      </c>
      <c r="P405">
        <f t="shared" si="51"/>
        <v>0</v>
      </c>
      <c r="Q405" s="9" cm="1">
        <f t="array" ref="Q405">IF(D405="",_xlfn.XLOOKUP(C405,ConfigSheet!$B$5:$H$5,_xlfn.XLOOKUP(E405,ConfigSheet!$A$6:$A$8,ConfigSheet!$B$6:$H$8)),_xlfn.XLOOKUP(D405,ConfigSheet!$B$5:$H$5,_xlfn.XLOOKUP(F405,ConfigSheet!$A$6:$A$8,ConfigSheet!$B$6:$H$8)))</f>
        <v>0</v>
      </c>
      <c r="R405">
        <f t="shared" si="52"/>
        <v>0</v>
      </c>
      <c r="S405" s="9">
        <f t="shared" si="50"/>
        <v>0</v>
      </c>
      <c r="W405">
        <f t="shared" si="55"/>
        <v>0</v>
      </c>
      <c r="X405">
        <f t="shared" si="53"/>
        <v>0</v>
      </c>
    </row>
    <row r="406" spans="1:24" x14ac:dyDescent="0.3">
      <c r="A406" s="1">
        <v>404</v>
      </c>
      <c r="B406">
        <v>197</v>
      </c>
      <c r="C406" t="s">
        <v>8</v>
      </c>
      <c r="D406" t="s">
        <v>8</v>
      </c>
      <c r="E406">
        <v>1</v>
      </c>
      <c r="F406">
        <v>1</v>
      </c>
      <c r="G406">
        <v>14774</v>
      </c>
      <c r="H406">
        <v>12768</v>
      </c>
      <c r="I406">
        <v>86.422091722488403</v>
      </c>
      <c r="J406" s="4">
        <f>ConfigSheet!$I$2</f>
        <v>3349.0920000000001</v>
      </c>
      <c r="K406">
        <f>_xlfn.XLOOKUP(D406,ConfigSheet!$A$1:$G$1,ConfigSheet!$A$2:$G$2)</f>
        <v>0</v>
      </c>
      <c r="L406">
        <f>_xlfn.XLOOKUP(B406,CoinPixels_Config1!A:A,CoinPixels_Config1!I:I)</f>
        <v>1.157111528822055</v>
      </c>
      <c r="M406">
        <f t="shared" si="48"/>
        <v>17095.165726817042</v>
      </c>
      <c r="N406">
        <f t="shared" si="49"/>
        <v>14773.999999999998</v>
      </c>
      <c r="O406">
        <f t="shared" si="54"/>
        <v>0</v>
      </c>
      <c r="P406">
        <f t="shared" si="51"/>
        <v>0</v>
      </c>
      <c r="Q406" s="9" cm="1">
        <f t="array" ref="Q406">IF(D406="",_xlfn.XLOOKUP(C406,ConfigSheet!$B$5:$H$5,_xlfn.XLOOKUP(E406,ConfigSheet!$A$6:$A$8,ConfigSheet!$B$6:$H$8)),_xlfn.XLOOKUP(D406,ConfigSheet!$B$5:$H$5,_xlfn.XLOOKUP(F406,ConfigSheet!$A$6:$A$8,ConfigSheet!$B$6:$H$8)))</f>
        <v>0</v>
      </c>
      <c r="R406">
        <f t="shared" si="52"/>
        <v>0</v>
      </c>
      <c r="S406" s="9">
        <f t="shared" si="50"/>
        <v>0</v>
      </c>
      <c r="W406">
        <f t="shared" si="55"/>
        <v>0</v>
      </c>
      <c r="X406">
        <f t="shared" si="53"/>
        <v>0</v>
      </c>
    </row>
    <row r="407" spans="1:24" x14ac:dyDescent="0.3">
      <c r="A407" s="1">
        <v>405</v>
      </c>
      <c r="B407">
        <v>197</v>
      </c>
      <c r="C407" t="s">
        <v>12</v>
      </c>
      <c r="D407" t="s">
        <v>12</v>
      </c>
      <c r="E407">
        <v>1</v>
      </c>
      <c r="F407">
        <v>1</v>
      </c>
      <c r="G407">
        <v>168149</v>
      </c>
      <c r="H407">
        <v>149368</v>
      </c>
      <c r="I407">
        <v>87.393105030059814</v>
      </c>
      <c r="J407" s="4">
        <f>ConfigSheet!$I$2</f>
        <v>3349.0920000000001</v>
      </c>
      <c r="K407">
        <f>_xlfn.XLOOKUP(D407,ConfigSheet!$A$1:$G$1,ConfigSheet!$A$2:$G$2)</f>
        <v>4.4826302470744004</v>
      </c>
      <c r="L407">
        <f>_xlfn.XLOOKUP(B407,CoinPixels_Config1!A:A,CoinPixels_Config1!I:I)</f>
        <v>1.157111528822055</v>
      </c>
      <c r="M407">
        <f t="shared" si="48"/>
        <v>194567.14645989973</v>
      </c>
      <c r="N407">
        <f t="shared" si="49"/>
        <v>172835.4348370927</v>
      </c>
      <c r="O407">
        <f t="shared" si="54"/>
        <v>260.42060827475069</v>
      </c>
      <c r="P407">
        <f t="shared" si="51"/>
        <v>231.33355189018644</v>
      </c>
      <c r="Q407" s="9" cm="1">
        <f t="array" ref="Q407">IF(D407="",_xlfn.XLOOKUP(C407,ConfigSheet!$B$5:$H$5,_xlfn.XLOOKUP(E407,ConfigSheet!$A$6:$A$8,ConfigSheet!$B$6:$H$8)),_xlfn.XLOOKUP(D407,ConfigSheet!$B$5:$H$5,_xlfn.XLOOKUP(F407,ConfigSheet!$A$6:$A$8,ConfigSheet!$B$6:$H$8)))</f>
        <v>236.29999999999998</v>
      </c>
      <c r="R407">
        <f t="shared" si="52"/>
        <v>29.087056384564249</v>
      </c>
      <c r="S407" s="9">
        <f t="shared" si="50"/>
        <v>846.05684911881985</v>
      </c>
      <c r="W407">
        <f t="shared" si="55"/>
        <v>4.9664481098135411</v>
      </c>
      <c r="X407">
        <f t="shared" si="53"/>
        <v>24.665606827470494</v>
      </c>
    </row>
    <row r="408" spans="1:24" x14ac:dyDescent="0.3">
      <c r="A408" s="1">
        <v>406</v>
      </c>
      <c r="B408">
        <v>197</v>
      </c>
      <c r="C408" t="s">
        <v>11</v>
      </c>
      <c r="D408" t="s">
        <v>11</v>
      </c>
      <c r="E408">
        <v>1</v>
      </c>
      <c r="F408">
        <v>1</v>
      </c>
      <c r="G408">
        <v>187169</v>
      </c>
      <c r="H408">
        <v>177812</v>
      </c>
      <c r="I408">
        <v>94.063472747802734</v>
      </c>
      <c r="J408" s="4">
        <f>ConfigSheet!$I$2</f>
        <v>3349.0920000000001</v>
      </c>
      <c r="K408">
        <f>_xlfn.XLOOKUP(D408,ConfigSheet!$A$1:$G$1,ConfigSheet!$A$2:$G$2)</f>
        <v>5.6936084651916001</v>
      </c>
      <c r="L408">
        <f>_xlfn.XLOOKUP(B408,CoinPixels_Config1!A:A,CoinPixels_Config1!I:I)</f>
        <v>1.157111528822055</v>
      </c>
      <c r="M408">
        <f t="shared" si="48"/>
        <v>216575.40773809521</v>
      </c>
      <c r="N408">
        <f t="shared" si="49"/>
        <v>205748.31516290724</v>
      </c>
      <c r="O408">
        <f t="shared" si="54"/>
        <v>368.18802673976745</v>
      </c>
      <c r="P408">
        <f t="shared" si="51"/>
        <v>349.78147775887851</v>
      </c>
      <c r="Q408" s="9" cm="1">
        <f t="array" ref="Q408">IF(D408="",_xlfn.XLOOKUP(C408,ConfigSheet!$B$5:$H$5,_xlfn.XLOOKUP(E408,ConfigSheet!$A$6:$A$8,ConfigSheet!$B$6:$H$8)),_xlfn.XLOOKUP(D408,ConfigSheet!$B$5:$H$5,_xlfn.XLOOKUP(F408,ConfigSheet!$A$6:$A$8,ConfigSheet!$B$6:$H$8)))</f>
        <v>369.42666666666668</v>
      </c>
      <c r="R408">
        <f t="shared" si="52"/>
        <v>18.406548980888942</v>
      </c>
      <c r="S408" s="9">
        <f t="shared" si="50"/>
        <v>338.80104538586374</v>
      </c>
      <c r="W408">
        <f t="shared" si="55"/>
        <v>19.645188907788167</v>
      </c>
      <c r="X408">
        <f t="shared" si="53"/>
        <v>385.93344722268324</v>
      </c>
    </row>
    <row r="409" spans="1:24" x14ac:dyDescent="0.3">
      <c r="A409" s="1">
        <v>407</v>
      </c>
      <c r="B409">
        <v>198</v>
      </c>
      <c r="C409" t="s">
        <v>8</v>
      </c>
      <c r="D409" t="s">
        <v>8</v>
      </c>
      <c r="E409">
        <v>1</v>
      </c>
      <c r="F409">
        <v>1</v>
      </c>
      <c r="G409">
        <v>17423</v>
      </c>
      <c r="H409">
        <v>15488</v>
      </c>
      <c r="I409">
        <v>88.850635290145874</v>
      </c>
      <c r="J409" s="4">
        <f>ConfigSheet!$I$2</f>
        <v>3349.0920000000001</v>
      </c>
      <c r="K409">
        <f>_xlfn.XLOOKUP(D409,ConfigSheet!$A$1:$G$1,ConfigSheet!$A$2:$G$2)</f>
        <v>0</v>
      </c>
      <c r="L409">
        <f>_xlfn.XLOOKUP(B409,CoinPixels_Config1!A:A,CoinPixels_Config1!I:I)</f>
        <v>1.1249354338842976</v>
      </c>
      <c r="M409">
        <f t="shared" si="48"/>
        <v>19599.750064566117</v>
      </c>
      <c r="N409">
        <f t="shared" si="49"/>
        <v>17423</v>
      </c>
      <c r="O409">
        <f t="shared" si="54"/>
        <v>0</v>
      </c>
      <c r="P409">
        <f t="shared" si="51"/>
        <v>0</v>
      </c>
      <c r="Q409" s="9" cm="1">
        <f t="array" ref="Q409">IF(D409="",_xlfn.XLOOKUP(C409,ConfigSheet!$B$5:$H$5,_xlfn.XLOOKUP(E409,ConfigSheet!$A$6:$A$8,ConfigSheet!$B$6:$H$8)),_xlfn.XLOOKUP(D409,ConfigSheet!$B$5:$H$5,_xlfn.XLOOKUP(F409,ConfigSheet!$A$6:$A$8,ConfigSheet!$B$6:$H$8)))</f>
        <v>0</v>
      </c>
      <c r="R409">
        <f t="shared" si="52"/>
        <v>0</v>
      </c>
      <c r="S409" s="9">
        <f t="shared" si="50"/>
        <v>0</v>
      </c>
      <c r="W409">
        <f t="shared" si="55"/>
        <v>0</v>
      </c>
      <c r="X409">
        <f t="shared" si="53"/>
        <v>0</v>
      </c>
    </row>
    <row r="410" spans="1:24" x14ac:dyDescent="0.3">
      <c r="A410" s="1">
        <v>408</v>
      </c>
      <c r="B410">
        <v>198</v>
      </c>
      <c r="C410" t="s">
        <v>9</v>
      </c>
      <c r="D410" t="s">
        <v>9</v>
      </c>
      <c r="E410">
        <v>1</v>
      </c>
      <c r="F410">
        <v>1</v>
      </c>
      <c r="G410">
        <v>530874</v>
      </c>
      <c r="H410">
        <v>518466</v>
      </c>
      <c r="I410">
        <v>96.361470222473145</v>
      </c>
      <c r="J410" s="4">
        <f>ConfigSheet!$I$2</f>
        <v>3349.0920000000001</v>
      </c>
      <c r="K410">
        <f>_xlfn.XLOOKUP(D410,ConfigSheet!$A$1:$G$1,ConfigSheet!$A$2:$G$2)</f>
        <v>2.6304883652667002</v>
      </c>
      <c r="L410">
        <f>_xlfn.XLOOKUP(B410,CoinPixels_Config1!A:A,CoinPixels_Config1!I:I)</f>
        <v>1.1249354338842976</v>
      </c>
      <c r="M410">
        <f t="shared" si="48"/>
        <v>597198.97352789261</v>
      </c>
      <c r="N410">
        <f t="shared" si="49"/>
        <v>583240.77466425626</v>
      </c>
      <c r="O410">
        <f t="shared" si="54"/>
        <v>469.05995762861619</v>
      </c>
      <c r="P410">
        <f t="shared" si="51"/>
        <v>458.09672350101556</v>
      </c>
      <c r="Q410" s="9" cm="1">
        <f t="array" ref="Q410">IF(D410="",_xlfn.XLOOKUP(C410,ConfigSheet!$B$5:$H$5,_xlfn.XLOOKUP(E410,ConfigSheet!$A$6:$A$8,ConfigSheet!$B$6:$H$8)),_xlfn.XLOOKUP(D410,ConfigSheet!$B$5:$H$5,_xlfn.XLOOKUP(F410,ConfigSheet!$A$6:$A$8,ConfigSheet!$B$6:$H$8)))</f>
        <v>468.8</v>
      </c>
      <c r="R410">
        <f t="shared" si="52"/>
        <v>10.963234127600629</v>
      </c>
      <c r="S410" s="9">
        <f t="shared" si="50"/>
        <v>120.19250253658711</v>
      </c>
      <c r="W410">
        <f t="shared" si="55"/>
        <v>10.703276498984451</v>
      </c>
      <c r="X410">
        <f t="shared" si="53"/>
        <v>114.56012781371284</v>
      </c>
    </row>
    <row r="411" spans="1:24" x14ac:dyDescent="0.3">
      <c r="A411" s="1">
        <v>409</v>
      </c>
      <c r="B411">
        <v>199</v>
      </c>
      <c r="C411" t="s">
        <v>8</v>
      </c>
      <c r="D411" t="s">
        <v>8</v>
      </c>
      <c r="E411">
        <v>1</v>
      </c>
      <c r="F411">
        <v>1</v>
      </c>
      <c r="G411">
        <v>17431</v>
      </c>
      <c r="H411">
        <v>15286</v>
      </c>
      <c r="I411">
        <v>85.955440998077393</v>
      </c>
      <c r="J411" s="4">
        <f>ConfigSheet!$I$2</f>
        <v>3349.0920000000001</v>
      </c>
      <c r="K411">
        <f>_xlfn.XLOOKUP(D411,ConfigSheet!$A$1:$G$1,ConfigSheet!$A$2:$G$2)</f>
        <v>0</v>
      </c>
      <c r="L411">
        <f>_xlfn.XLOOKUP(B411,CoinPixels_Config1!A:A,CoinPixels_Config1!I:I)</f>
        <v>1.1403244799162633</v>
      </c>
      <c r="M411">
        <f t="shared" si="48"/>
        <v>19876.996009420385</v>
      </c>
      <c r="N411">
        <f t="shared" si="49"/>
        <v>17431</v>
      </c>
      <c r="O411">
        <f t="shared" si="54"/>
        <v>0</v>
      </c>
      <c r="P411">
        <f t="shared" si="51"/>
        <v>0</v>
      </c>
      <c r="Q411" s="9" cm="1">
        <f t="array" ref="Q411">IF(D411="",_xlfn.XLOOKUP(C411,ConfigSheet!$B$5:$H$5,_xlfn.XLOOKUP(E411,ConfigSheet!$A$6:$A$8,ConfigSheet!$B$6:$H$8)),_xlfn.XLOOKUP(D411,ConfigSheet!$B$5:$H$5,_xlfn.XLOOKUP(F411,ConfigSheet!$A$6:$A$8,ConfigSheet!$B$6:$H$8)))</f>
        <v>0</v>
      </c>
      <c r="R411">
        <f t="shared" si="52"/>
        <v>0</v>
      </c>
      <c r="S411" s="9">
        <f t="shared" si="50"/>
        <v>0</v>
      </c>
      <c r="W411">
        <f t="shared" si="55"/>
        <v>0</v>
      </c>
      <c r="X411">
        <f t="shared" si="53"/>
        <v>0</v>
      </c>
    </row>
    <row r="412" spans="1:24" x14ac:dyDescent="0.3">
      <c r="A412" s="1">
        <v>410</v>
      </c>
      <c r="B412">
        <v>199</v>
      </c>
      <c r="C412" t="s">
        <v>9</v>
      </c>
      <c r="D412" t="s">
        <v>9</v>
      </c>
      <c r="E412">
        <v>1</v>
      </c>
      <c r="F412">
        <v>1</v>
      </c>
      <c r="G412">
        <v>519969</v>
      </c>
      <c r="H412">
        <v>497335</v>
      </c>
      <c r="I412">
        <v>94.513195753097534</v>
      </c>
      <c r="J412" s="4">
        <f>ConfigSheet!$I$2</f>
        <v>3349.0920000000001</v>
      </c>
      <c r="K412">
        <f>_xlfn.XLOOKUP(D412,ConfigSheet!$A$1:$G$1,ConfigSheet!$A$2:$G$2)</f>
        <v>2.6304883652667002</v>
      </c>
      <c r="L412">
        <f>_xlfn.XLOOKUP(B412,CoinPixels_Config1!A:A,CoinPixels_Config1!I:I)</f>
        <v>1.1403244799162633</v>
      </c>
      <c r="M412">
        <f t="shared" si="48"/>
        <v>592933.37949757953</v>
      </c>
      <c r="N412">
        <f t="shared" si="49"/>
        <v>567123.27521915478</v>
      </c>
      <c r="O412">
        <f t="shared" si="54"/>
        <v>465.70961805368381</v>
      </c>
      <c r="P412">
        <f t="shared" si="51"/>
        <v>445.43750280253016</v>
      </c>
      <c r="Q412" s="9" cm="1">
        <f t="array" ref="Q412">IF(D412="",_xlfn.XLOOKUP(C412,ConfigSheet!$B$5:$H$5,_xlfn.XLOOKUP(E412,ConfigSheet!$A$6:$A$8,ConfigSheet!$B$6:$H$8)),_xlfn.XLOOKUP(D412,ConfigSheet!$B$5:$H$5,_xlfn.XLOOKUP(F412,ConfigSheet!$A$6:$A$8,ConfigSheet!$B$6:$H$8)))</f>
        <v>468.8</v>
      </c>
      <c r="R412">
        <f t="shared" si="52"/>
        <v>20.27211525115365</v>
      </c>
      <c r="S412" s="9">
        <f t="shared" si="50"/>
        <v>410.95865675605643</v>
      </c>
      <c r="W412">
        <f t="shared" si="55"/>
        <v>23.36249719746985</v>
      </c>
      <c r="X412">
        <f t="shared" si="53"/>
        <v>545.80627530178663</v>
      </c>
    </row>
    <row r="413" spans="1:24" x14ac:dyDescent="0.3">
      <c r="A413" s="1">
        <v>411</v>
      </c>
      <c r="B413">
        <v>200</v>
      </c>
      <c r="C413" t="s">
        <v>8</v>
      </c>
      <c r="D413" t="s">
        <v>8</v>
      </c>
      <c r="E413">
        <v>1</v>
      </c>
      <c r="F413">
        <v>1</v>
      </c>
      <c r="G413">
        <v>14141</v>
      </c>
      <c r="H413">
        <v>13888</v>
      </c>
      <c r="I413">
        <v>95.106500387191772</v>
      </c>
      <c r="J413" s="4">
        <f>ConfigSheet!$I$2</f>
        <v>3349.0920000000001</v>
      </c>
      <c r="K413">
        <f>_xlfn.XLOOKUP(D413,ConfigSheet!$A$1:$G$1,ConfigSheet!$A$2:$G$2)</f>
        <v>0</v>
      </c>
      <c r="L413">
        <f>_xlfn.XLOOKUP(B413,CoinPixels_Config1!A:A,CoinPixels_Config1!I:I)</f>
        <v>1.0182171658986174</v>
      </c>
      <c r="M413">
        <f t="shared" si="48"/>
        <v>14398.608942972349</v>
      </c>
      <c r="N413">
        <f t="shared" si="49"/>
        <v>14140.999999999998</v>
      </c>
      <c r="O413">
        <f t="shared" si="54"/>
        <v>0</v>
      </c>
      <c r="P413">
        <f t="shared" si="51"/>
        <v>0</v>
      </c>
      <c r="Q413" s="9" cm="1">
        <f t="array" ref="Q413">IF(D413="",_xlfn.XLOOKUP(C413,ConfigSheet!$B$5:$H$5,_xlfn.XLOOKUP(E413,ConfigSheet!$A$6:$A$8,ConfigSheet!$B$6:$H$8)),_xlfn.XLOOKUP(D413,ConfigSheet!$B$5:$H$5,_xlfn.XLOOKUP(F413,ConfigSheet!$A$6:$A$8,ConfigSheet!$B$6:$H$8)))</f>
        <v>0</v>
      </c>
      <c r="R413">
        <f t="shared" si="52"/>
        <v>0</v>
      </c>
      <c r="S413" s="9">
        <f t="shared" si="50"/>
        <v>0</v>
      </c>
      <c r="W413">
        <f t="shared" si="55"/>
        <v>0</v>
      </c>
      <c r="X413">
        <f t="shared" si="53"/>
        <v>0</v>
      </c>
    </row>
    <row r="414" spans="1:24" x14ac:dyDescent="0.3">
      <c r="A414" s="1">
        <v>412</v>
      </c>
      <c r="B414">
        <v>200</v>
      </c>
      <c r="C414" t="s">
        <v>9</v>
      </c>
      <c r="D414" t="s">
        <v>9</v>
      </c>
      <c r="E414">
        <v>2</v>
      </c>
      <c r="F414">
        <v>2</v>
      </c>
      <c r="G414">
        <v>922850</v>
      </c>
      <c r="H414">
        <v>926776</v>
      </c>
      <c r="I414">
        <v>79.627859592437744</v>
      </c>
      <c r="J414" s="4">
        <f>ConfigSheet!$I$2</f>
        <v>3349.0920000000001</v>
      </c>
      <c r="K414">
        <f>_xlfn.XLOOKUP(D414,ConfigSheet!$A$1:$G$1,ConfigSheet!$A$2:$G$2)</f>
        <v>2.6304883652667002</v>
      </c>
      <c r="L414">
        <f>_xlfn.XLOOKUP(B414,CoinPixels_Config1!A:A,CoinPixels_Config1!I:I)</f>
        <v>1.0182171658986174</v>
      </c>
      <c r="M414">
        <f t="shared" si="48"/>
        <v>939661.71154953912</v>
      </c>
      <c r="N414">
        <f t="shared" si="49"/>
        <v>943659.23214285704</v>
      </c>
      <c r="O414">
        <f t="shared" si="54"/>
        <v>738.0415944135475</v>
      </c>
      <c r="P414">
        <f t="shared" si="51"/>
        <v>741.18138018552293</v>
      </c>
      <c r="Q414" s="9" cm="1">
        <f t="array" ref="Q414">IF(D414="",_xlfn.XLOOKUP(C414,ConfigSheet!$B$5:$H$5,_xlfn.XLOOKUP(E414,ConfigSheet!$A$6:$A$8,ConfigSheet!$B$6:$H$8)),_xlfn.XLOOKUP(D414,ConfigSheet!$B$5:$H$5,_xlfn.XLOOKUP(F414,ConfigSheet!$A$6:$A$8,ConfigSheet!$B$6:$H$8)))</f>
        <v>937.6</v>
      </c>
      <c r="R414">
        <f t="shared" si="52"/>
        <v>-3.1397857719754256</v>
      </c>
      <c r="S414" s="9">
        <f t="shared" si="50"/>
        <v>9.858254693899319</v>
      </c>
      <c r="W414">
        <f t="shared" si="55"/>
        <v>196.4186198144771</v>
      </c>
      <c r="X414">
        <f t="shared" si="53"/>
        <v>38580.274209824092</v>
      </c>
    </row>
    <row r="415" spans="1:24" x14ac:dyDescent="0.3">
      <c r="A415" s="1">
        <v>413</v>
      </c>
      <c r="B415">
        <v>201</v>
      </c>
      <c r="C415" t="s">
        <v>8</v>
      </c>
      <c r="D415" t="s">
        <v>8</v>
      </c>
      <c r="E415">
        <v>1</v>
      </c>
      <c r="F415">
        <v>1</v>
      </c>
      <c r="G415">
        <v>14086</v>
      </c>
      <c r="H415">
        <v>13003</v>
      </c>
      <c r="I415">
        <v>90.713882446289063</v>
      </c>
      <c r="J415" s="4">
        <f>ConfigSheet!$I$2</f>
        <v>3349.0920000000001</v>
      </c>
      <c r="K415">
        <f>_xlfn.XLOOKUP(D415,ConfigSheet!$A$1:$G$1,ConfigSheet!$A$2:$G$2)</f>
        <v>0</v>
      </c>
      <c r="L415">
        <f>_xlfn.XLOOKUP(B415,CoinPixels_Config1!A:A,CoinPixels_Config1!I:I)</f>
        <v>1.083288471891102</v>
      </c>
      <c r="M415">
        <f t="shared" si="48"/>
        <v>15259.201415058064</v>
      </c>
      <c r="N415">
        <f t="shared" si="49"/>
        <v>14086</v>
      </c>
      <c r="O415">
        <f t="shared" si="54"/>
        <v>0</v>
      </c>
      <c r="P415">
        <f t="shared" si="51"/>
        <v>0</v>
      </c>
      <c r="Q415" s="9" cm="1">
        <f t="array" ref="Q415">IF(D415="",_xlfn.XLOOKUP(C415,ConfigSheet!$B$5:$H$5,_xlfn.XLOOKUP(E415,ConfigSheet!$A$6:$A$8,ConfigSheet!$B$6:$H$8)),_xlfn.XLOOKUP(D415,ConfigSheet!$B$5:$H$5,_xlfn.XLOOKUP(F415,ConfigSheet!$A$6:$A$8,ConfigSheet!$B$6:$H$8)))</f>
        <v>0</v>
      </c>
      <c r="R415">
        <f t="shared" si="52"/>
        <v>0</v>
      </c>
      <c r="S415" s="9">
        <f t="shared" si="50"/>
        <v>0</v>
      </c>
      <c r="W415">
        <f t="shared" si="55"/>
        <v>0</v>
      </c>
      <c r="X415">
        <f t="shared" si="53"/>
        <v>0</v>
      </c>
    </row>
    <row r="416" spans="1:24" x14ac:dyDescent="0.3">
      <c r="A416" s="1">
        <v>414</v>
      </c>
      <c r="B416">
        <v>201</v>
      </c>
      <c r="C416" t="s">
        <v>9</v>
      </c>
      <c r="D416" t="s">
        <v>9</v>
      </c>
      <c r="E416">
        <v>2</v>
      </c>
      <c r="F416">
        <v>2</v>
      </c>
      <c r="G416">
        <v>890170</v>
      </c>
      <c r="H416">
        <v>878773</v>
      </c>
      <c r="I416">
        <v>95.44350802898407</v>
      </c>
      <c r="J416" s="4">
        <f>ConfigSheet!$I$2</f>
        <v>3349.0920000000001</v>
      </c>
      <c r="K416">
        <f>_xlfn.XLOOKUP(D416,ConfigSheet!$A$1:$G$1,ConfigSheet!$A$2:$G$2)</f>
        <v>2.6304883652667002</v>
      </c>
      <c r="L416">
        <f>_xlfn.XLOOKUP(B416,CoinPixels_Config1!A:A,CoinPixels_Config1!I:I)</f>
        <v>1.083288471891102</v>
      </c>
      <c r="M416">
        <f t="shared" si="48"/>
        <v>964310.89902330225</v>
      </c>
      <c r="N416">
        <f t="shared" si="49"/>
        <v>951964.66030915943</v>
      </c>
      <c r="O416">
        <f t="shared" si="54"/>
        <v>757.40188695343943</v>
      </c>
      <c r="P416">
        <f t="shared" si="51"/>
        <v>747.70473999768012</v>
      </c>
      <c r="Q416" s="9" cm="1">
        <f t="array" ref="Q416">IF(D416="",_xlfn.XLOOKUP(C416,ConfigSheet!$B$5:$H$5,_xlfn.XLOOKUP(E416,ConfigSheet!$A$6:$A$8,ConfigSheet!$B$6:$H$8)),_xlfn.XLOOKUP(D416,ConfigSheet!$B$5:$H$5,_xlfn.XLOOKUP(F416,ConfigSheet!$A$6:$A$8,ConfigSheet!$B$6:$H$8)))</f>
        <v>937.6</v>
      </c>
      <c r="R416">
        <f t="shared" si="52"/>
        <v>9.6971469557593082</v>
      </c>
      <c r="S416" s="9">
        <f t="shared" si="50"/>
        <v>94.034659081592025</v>
      </c>
      <c r="W416">
        <f t="shared" si="55"/>
        <v>189.8952600023199</v>
      </c>
      <c r="X416">
        <f t="shared" si="53"/>
        <v>36060.20977134868</v>
      </c>
    </row>
    <row r="417" spans="1:24" x14ac:dyDescent="0.3">
      <c r="A417" s="1">
        <v>415</v>
      </c>
      <c r="B417">
        <v>202</v>
      </c>
      <c r="C417" t="s">
        <v>8</v>
      </c>
      <c r="D417" t="s">
        <v>8</v>
      </c>
      <c r="E417">
        <v>1</v>
      </c>
      <c r="F417">
        <v>1</v>
      </c>
      <c r="G417">
        <v>14106</v>
      </c>
      <c r="H417">
        <v>13882</v>
      </c>
      <c r="I417">
        <v>96.420800685882568</v>
      </c>
      <c r="J417" s="4">
        <f>ConfigSheet!$I$2</f>
        <v>3349.0920000000001</v>
      </c>
      <c r="K417">
        <f>_xlfn.XLOOKUP(D417,ConfigSheet!$A$1:$G$1,ConfigSheet!$A$2:$G$2)</f>
        <v>0</v>
      </c>
      <c r="L417">
        <f>_xlfn.XLOOKUP(B417,CoinPixels_Config1!A:A,CoinPixels_Config1!I:I)</f>
        <v>1.0161360034577149</v>
      </c>
      <c r="M417">
        <f t="shared" si="48"/>
        <v>14333.614464774526</v>
      </c>
      <c r="N417">
        <f t="shared" si="49"/>
        <v>14105.999999999998</v>
      </c>
      <c r="O417">
        <f t="shared" si="54"/>
        <v>0</v>
      </c>
      <c r="P417">
        <f t="shared" si="51"/>
        <v>0</v>
      </c>
      <c r="Q417" s="9" cm="1">
        <f t="array" ref="Q417">IF(D417="",_xlfn.XLOOKUP(C417,ConfigSheet!$B$5:$H$5,_xlfn.XLOOKUP(E417,ConfigSheet!$A$6:$A$8,ConfigSheet!$B$6:$H$8)),_xlfn.XLOOKUP(D417,ConfigSheet!$B$5:$H$5,_xlfn.XLOOKUP(F417,ConfigSheet!$A$6:$A$8,ConfigSheet!$B$6:$H$8)))</f>
        <v>0</v>
      </c>
      <c r="R417">
        <f t="shared" si="52"/>
        <v>0</v>
      </c>
      <c r="S417" s="9">
        <f t="shared" si="50"/>
        <v>0</v>
      </c>
      <c r="W417">
        <f t="shared" si="55"/>
        <v>0</v>
      </c>
      <c r="X417">
        <f t="shared" si="53"/>
        <v>0</v>
      </c>
    </row>
    <row r="418" spans="1:24" x14ac:dyDescent="0.3">
      <c r="A418" s="1">
        <v>416</v>
      </c>
      <c r="B418">
        <v>202</v>
      </c>
      <c r="C418" t="s">
        <v>10</v>
      </c>
      <c r="D418" t="s">
        <v>10</v>
      </c>
      <c r="E418">
        <v>3</v>
      </c>
      <c r="F418">
        <v>3</v>
      </c>
      <c r="G418">
        <v>297341</v>
      </c>
      <c r="H418">
        <v>276203</v>
      </c>
      <c r="I418">
        <v>91.601234674453735</v>
      </c>
      <c r="J418" s="4">
        <f>ConfigSheet!$I$2</f>
        <v>3349.0920000000001</v>
      </c>
      <c r="K418">
        <f>_xlfn.XLOOKUP(D418,ConfigSheet!$A$1:$G$1,ConfigSheet!$A$2:$G$2)</f>
        <v>3.5680999999999998</v>
      </c>
      <c r="L418">
        <f>_xlfn.XLOOKUP(B418,CoinPixels_Config1!A:A,CoinPixels_Config1!I:I)</f>
        <v>1.0161360034577149</v>
      </c>
      <c r="M418">
        <f t="shared" si="48"/>
        <v>302138.89540412044</v>
      </c>
      <c r="N418">
        <f t="shared" si="49"/>
        <v>280659.81256303121</v>
      </c>
      <c r="O418">
        <f t="shared" si="54"/>
        <v>321.89673878515197</v>
      </c>
      <c r="P418">
        <f t="shared" si="51"/>
        <v>299.01306897695008</v>
      </c>
      <c r="Q418" s="9" cm="1">
        <f t="array" ref="Q418">IF(D418="",_xlfn.XLOOKUP(C418,ConfigSheet!$B$5:$H$5,_xlfn.XLOOKUP(E418,ConfigSheet!$A$6:$A$8,ConfigSheet!$B$6:$H$8)),_xlfn.XLOOKUP(D418,ConfigSheet!$B$5:$H$5,_xlfn.XLOOKUP(F418,ConfigSheet!$A$6:$A$8,ConfigSheet!$B$6:$H$8)))</f>
        <v>289.92</v>
      </c>
      <c r="R418">
        <f t="shared" si="52"/>
        <v>22.883669808201887</v>
      </c>
      <c r="S418" s="9">
        <f t="shared" si="50"/>
        <v>523.66234389081058</v>
      </c>
      <c r="W418">
        <f t="shared" si="55"/>
        <v>-9.0930689769500646</v>
      </c>
      <c r="X418">
        <f t="shared" si="53"/>
        <v>82.683903419571692</v>
      </c>
    </row>
    <row r="419" spans="1:24" x14ac:dyDescent="0.3">
      <c r="A419" s="1">
        <v>417</v>
      </c>
      <c r="B419">
        <v>203</v>
      </c>
      <c r="C419" t="s">
        <v>8</v>
      </c>
      <c r="D419" t="s">
        <v>8</v>
      </c>
      <c r="E419">
        <v>1</v>
      </c>
      <c r="F419">
        <v>1</v>
      </c>
      <c r="G419">
        <v>14814</v>
      </c>
      <c r="H419">
        <v>13753</v>
      </c>
      <c r="I419">
        <v>88.064515590667725</v>
      </c>
      <c r="J419" s="4">
        <f>ConfigSheet!$I$2</f>
        <v>3349.0920000000001</v>
      </c>
      <c r="K419">
        <f>_xlfn.XLOOKUP(D419,ConfigSheet!$A$1:$G$1,ConfigSheet!$A$2:$G$2)</f>
        <v>0</v>
      </c>
      <c r="L419">
        <f>_xlfn.XLOOKUP(B419,CoinPixels_Config1!A:A,CoinPixels_Config1!I:I)</f>
        <v>1.0771468043335999</v>
      </c>
      <c r="M419">
        <f t="shared" si="48"/>
        <v>15956.852759397949</v>
      </c>
      <c r="N419">
        <f t="shared" si="49"/>
        <v>14814</v>
      </c>
      <c r="O419">
        <f t="shared" si="54"/>
        <v>0</v>
      </c>
      <c r="P419">
        <f t="shared" si="51"/>
        <v>0</v>
      </c>
      <c r="Q419" s="9" cm="1">
        <f t="array" ref="Q419">IF(D419="",_xlfn.XLOOKUP(C419,ConfigSheet!$B$5:$H$5,_xlfn.XLOOKUP(E419,ConfigSheet!$A$6:$A$8,ConfigSheet!$B$6:$H$8)),_xlfn.XLOOKUP(D419,ConfigSheet!$B$5:$H$5,_xlfn.XLOOKUP(F419,ConfigSheet!$A$6:$A$8,ConfigSheet!$B$6:$H$8)))</f>
        <v>0</v>
      </c>
      <c r="R419">
        <f t="shared" si="52"/>
        <v>0</v>
      </c>
      <c r="S419" s="9">
        <f t="shared" si="50"/>
        <v>0</v>
      </c>
      <c r="W419">
        <f t="shared" si="55"/>
        <v>0</v>
      </c>
      <c r="X419">
        <f t="shared" si="53"/>
        <v>0</v>
      </c>
    </row>
    <row r="420" spans="1:24" x14ac:dyDescent="0.3">
      <c r="A420" s="1">
        <v>418</v>
      </c>
      <c r="B420">
        <v>203</v>
      </c>
      <c r="C420" t="s">
        <v>10</v>
      </c>
      <c r="D420" t="s">
        <v>10</v>
      </c>
      <c r="E420">
        <v>1</v>
      </c>
      <c r="F420">
        <v>1</v>
      </c>
      <c r="G420">
        <v>88416</v>
      </c>
      <c r="H420">
        <v>82681</v>
      </c>
      <c r="I420">
        <v>92.759287357330322</v>
      </c>
      <c r="J420" s="4">
        <f>ConfigSheet!$I$2</f>
        <v>3349.0920000000001</v>
      </c>
      <c r="K420">
        <f>_xlfn.XLOOKUP(D420,ConfigSheet!$A$1:$G$1,ConfigSheet!$A$2:$G$2)</f>
        <v>3.5680999999999998</v>
      </c>
      <c r="L420">
        <f>_xlfn.XLOOKUP(B420,CoinPixels_Config1!A:A,CoinPixels_Config1!I:I)</f>
        <v>1.0771468043335999</v>
      </c>
      <c r="M420">
        <f t="shared" si="48"/>
        <v>95237.011851959571</v>
      </c>
      <c r="N420">
        <f t="shared" si="49"/>
        <v>89059.574929106369</v>
      </c>
      <c r="O420">
        <f t="shared" si="54"/>
        <v>101.46486928068173</v>
      </c>
      <c r="P420">
        <f t="shared" si="51"/>
        <v>94.883469700009556</v>
      </c>
      <c r="Q420" s="9" cm="1">
        <f t="array" ref="Q420">IF(D420="",_xlfn.XLOOKUP(C420,ConfigSheet!$B$5:$H$5,_xlfn.XLOOKUP(E420,ConfigSheet!$A$6:$A$8,ConfigSheet!$B$6:$H$8)),_xlfn.XLOOKUP(D420,ConfigSheet!$B$5:$H$5,_xlfn.XLOOKUP(F420,ConfigSheet!$A$6:$A$8,ConfigSheet!$B$6:$H$8)))</f>
        <v>96.64</v>
      </c>
      <c r="R420">
        <f t="shared" si="52"/>
        <v>6.5813995806721692</v>
      </c>
      <c r="S420" s="9">
        <f t="shared" si="50"/>
        <v>43.314820440471806</v>
      </c>
      <c r="W420">
        <f t="shared" si="55"/>
        <v>1.7565302999904446</v>
      </c>
      <c r="X420">
        <f t="shared" si="53"/>
        <v>3.0853986947845216</v>
      </c>
    </row>
    <row r="421" spans="1:24" x14ac:dyDescent="0.3">
      <c r="A421" s="1">
        <v>419</v>
      </c>
      <c r="B421">
        <v>204</v>
      </c>
      <c r="C421" t="s">
        <v>8</v>
      </c>
      <c r="D421" t="s">
        <v>8</v>
      </c>
      <c r="E421">
        <v>1</v>
      </c>
      <c r="F421">
        <v>1</v>
      </c>
      <c r="G421">
        <v>14402</v>
      </c>
      <c r="H421">
        <v>13213</v>
      </c>
      <c r="I421">
        <v>90.645498037338257</v>
      </c>
      <c r="J421" s="4">
        <f>ConfigSheet!$I$2</f>
        <v>3349.0920000000001</v>
      </c>
      <c r="K421">
        <f>_xlfn.XLOOKUP(D421,ConfigSheet!$A$1:$G$1,ConfigSheet!$A$2:$G$2)</f>
        <v>0</v>
      </c>
      <c r="L421">
        <f>_xlfn.XLOOKUP(B421,CoinPixels_Config1!A:A,CoinPixels_Config1!I:I)</f>
        <v>1.0899871338832967</v>
      </c>
      <c r="M421">
        <f t="shared" si="48"/>
        <v>15697.994702187239</v>
      </c>
      <c r="N421">
        <f t="shared" si="49"/>
        <v>14402</v>
      </c>
      <c r="O421">
        <f t="shared" si="54"/>
        <v>0</v>
      </c>
      <c r="P421">
        <f t="shared" si="51"/>
        <v>0</v>
      </c>
      <c r="Q421" s="9" cm="1">
        <f t="array" ref="Q421">IF(D421="",_xlfn.XLOOKUP(C421,ConfigSheet!$B$5:$H$5,_xlfn.XLOOKUP(E421,ConfigSheet!$A$6:$A$8,ConfigSheet!$B$6:$H$8)),_xlfn.XLOOKUP(D421,ConfigSheet!$B$5:$H$5,_xlfn.XLOOKUP(F421,ConfigSheet!$A$6:$A$8,ConfigSheet!$B$6:$H$8)))</f>
        <v>0</v>
      </c>
      <c r="R421">
        <f t="shared" si="52"/>
        <v>0</v>
      </c>
      <c r="S421" s="9">
        <f t="shared" si="50"/>
        <v>0</v>
      </c>
      <c r="W421">
        <f t="shared" si="55"/>
        <v>0</v>
      </c>
      <c r="X421">
        <f t="shared" si="53"/>
        <v>0</v>
      </c>
    </row>
    <row r="422" spans="1:24" x14ac:dyDescent="0.3">
      <c r="A422" s="1">
        <v>420</v>
      </c>
      <c r="B422">
        <v>204</v>
      </c>
      <c r="C422" t="s">
        <v>10</v>
      </c>
      <c r="D422" t="s">
        <v>10</v>
      </c>
      <c r="E422">
        <v>1</v>
      </c>
      <c r="F422">
        <v>1</v>
      </c>
      <c r="G422">
        <v>90870</v>
      </c>
      <c r="H422">
        <v>86034</v>
      </c>
      <c r="I422">
        <v>89.321601390838623</v>
      </c>
      <c r="J422" s="4">
        <f>ConfigSheet!$I$2</f>
        <v>3349.0920000000001</v>
      </c>
      <c r="K422">
        <f>_xlfn.XLOOKUP(D422,ConfigSheet!$A$1:$G$1,ConfigSheet!$A$2:$G$2)</f>
        <v>3.5680999999999998</v>
      </c>
      <c r="L422">
        <f>_xlfn.XLOOKUP(B422,CoinPixels_Config1!A:A,CoinPixels_Config1!I:I)</f>
        <v>1.0899871338832967</v>
      </c>
      <c r="M422">
        <f t="shared" si="48"/>
        <v>99047.130855975178</v>
      </c>
      <c r="N422">
        <f t="shared" si="49"/>
        <v>93775.95307651555</v>
      </c>
      <c r="O422">
        <f t="shared" si="54"/>
        <v>105.52414433739206</v>
      </c>
      <c r="P422">
        <f t="shared" si="51"/>
        <v>99.9082671280201</v>
      </c>
      <c r="Q422" s="9" cm="1">
        <f t="array" ref="Q422">IF(D422="",_xlfn.XLOOKUP(C422,ConfigSheet!$B$5:$H$5,_xlfn.XLOOKUP(E422,ConfigSheet!$A$6:$A$8,ConfigSheet!$B$6:$H$8)),_xlfn.XLOOKUP(D422,ConfigSheet!$B$5:$H$5,_xlfn.XLOOKUP(F422,ConfigSheet!$A$6:$A$8,ConfigSheet!$B$6:$H$8)))</f>
        <v>96.64</v>
      </c>
      <c r="R422">
        <f t="shared" si="52"/>
        <v>5.6158772093719591</v>
      </c>
      <c r="S422" s="9">
        <f t="shared" si="50"/>
        <v>31.538076830743382</v>
      </c>
      <c r="W422">
        <f t="shared" si="55"/>
        <v>-3.2682671280200992</v>
      </c>
      <c r="X422">
        <f t="shared" si="53"/>
        <v>10.681570020096748</v>
      </c>
    </row>
    <row r="423" spans="1:24" x14ac:dyDescent="0.3">
      <c r="A423" s="1">
        <v>421</v>
      </c>
      <c r="B423">
        <v>205</v>
      </c>
      <c r="C423" t="s">
        <v>8</v>
      </c>
      <c r="D423" t="s">
        <v>8</v>
      </c>
      <c r="E423">
        <v>1</v>
      </c>
      <c r="F423">
        <v>1</v>
      </c>
      <c r="G423">
        <v>13605</v>
      </c>
      <c r="H423">
        <v>13261</v>
      </c>
      <c r="I423">
        <v>93.964332342147827</v>
      </c>
      <c r="J423" s="4">
        <f>ConfigSheet!$I$2</f>
        <v>3349.0920000000001</v>
      </c>
      <c r="K423">
        <f>_xlfn.XLOOKUP(D423,ConfigSheet!$A$1:$G$1,ConfigSheet!$A$2:$G$2)</f>
        <v>0</v>
      </c>
      <c r="L423">
        <f>_xlfn.XLOOKUP(B423,CoinPixels_Config1!A:A,CoinPixels_Config1!I:I)</f>
        <v>1.0259407284518514</v>
      </c>
      <c r="M423">
        <f t="shared" si="48"/>
        <v>13957.923610587437</v>
      </c>
      <c r="N423">
        <f t="shared" si="49"/>
        <v>13605</v>
      </c>
      <c r="O423">
        <f t="shared" si="54"/>
        <v>0</v>
      </c>
      <c r="P423">
        <f t="shared" si="51"/>
        <v>0</v>
      </c>
      <c r="Q423" s="9" cm="1">
        <f t="array" ref="Q423">IF(D423="",_xlfn.XLOOKUP(C423,ConfigSheet!$B$5:$H$5,_xlfn.XLOOKUP(E423,ConfigSheet!$A$6:$A$8,ConfigSheet!$B$6:$H$8)),_xlfn.XLOOKUP(D423,ConfigSheet!$B$5:$H$5,_xlfn.XLOOKUP(F423,ConfigSheet!$A$6:$A$8,ConfigSheet!$B$6:$H$8)))</f>
        <v>0</v>
      </c>
      <c r="R423">
        <f t="shared" si="52"/>
        <v>0</v>
      </c>
      <c r="S423" s="9">
        <f t="shared" si="50"/>
        <v>0</v>
      </c>
      <c r="W423">
        <f t="shared" si="55"/>
        <v>0</v>
      </c>
      <c r="X423">
        <f t="shared" si="53"/>
        <v>0</v>
      </c>
    </row>
    <row r="424" spans="1:24" x14ac:dyDescent="0.3">
      <c r="A424" s="1">
        <v>422</v>
      </c>
      <c r="B424">
        <v>205</v>
      </c>
      <c r="C424" t="s">
        <v>11</v>
      </c>
      <c r="D424" t="s">
        <v>11</v>
      </c>
      <c r="E424">
        <v>1</v>
      </c>
      <c r="F424">
        <v>1</v>
      </c>
      <c r="G424">
        <v>191379</v>
      </c>
      <c r="H424">
        <v>187393</v>
      </c>
      <c r="I424">
        <v>95.943242311477661</v>
      </c>
      <c r="J424" s="4">
        <f>ConfigSheet!$I$2</f>
        <v>3349.0920000000001</v>
      </c>
      <c r="K424">
        <f>_xlfn.XLOOKUP(D424,ConfigSheet!$A$1:$G$1,ConfigSheet!$A$2:$G$2)</f>
        <v>5.6936084651916001</v>
      </c>
      <c r="L424">
        <f>_xlfn.XLOOKUP(B424,CoinPixels_Config1!A:A,CoinPixels_Config1!I:I)</f>
        <v>1.0259407284518514</v>
      </c>
      <c r="M424">
        <f t="shared" si="48"/>
        <v>196343.51067038687</v>
      </c>
      <c r="N424">
        <f t="shared" si="49"/>
        <v>192254.11092677779</v>
      </c>
      <c r="O424">
        <f t="shared" si="54"/>
        <v>333.79288309737439</v>
      </c>
      <c r="P424">
        <f t="shared" si="51"/>
        <v>326.8407178544474</v>
      </c>
      <c r="Q424" s="9" cm="1">
        <f t="array" ref="Q424">IF(D424="",_xlfn.XLOOKUP(C424,ConfigSheet!$B$5:$H$5,_xlfn.XLOOKUP(E424,ConfigSheet!$A$6:$A$8,ConfigSheet!$B$6:$H$8)),_xlfn.XLOOKUP(D424,ConfigSheet!$B$5:$H$5,_xlfn.XLOOKUP(F424,ConfigSheet!$A$6:$A$8,ConfigSheet!$B$6:$H$8)))</f>
        <v>369.42666666666668</v>
      </c>
      <c r="R424">
        <f t="shared" si="52"/>
        <v>6.9521652429269807</v>
      </c>
      <c r="S424" s="9">
        <f t="shared" si="50"/>
        <v>48.332601564961962</v>
      </c>
      <c r="W424">
        <f t="shared" si="55"/>
        <v>42.585948812219272</v>
      </c>
      <c r="X424">
        <f t="shared" si="53"/>
        <v>1813.56303623696</v>
      </c>
    </row>
    <row r="425" spans="1:24" x14ac:dyDescent="0.3">
      <c r="A425" s="1">
        <v>423</v>
      </c>
      <c r="B425">
        <v>206</v>
      </c>
      <c r="C425" t="s">
        <v>8</v>
      </c>
      <c r="D425" t="s">
        <v>8</v>
      </c>
      <c r="E425">
        <v>1</v>
      </c>
      <c r="F425">
        <v>1</v>
      </c>
      <c r="G425">
        <v>11480</v>
      </c>
      <c r="H425">
        <v>11450</v>
      </c>
      <c r="I425">
        <v>96.016412973403931</v>
      </c>
      <c r="J425" s="4">
        <f>ConfigSheet!$I$2</f>
        <v>3349.0920000000001</v>
      </c>
      <c r="K425">
        <f>_xlfn.XLOOKUP(D425,ConfigSheet!$A$1:$G$1,ConfigSheet!$A$2:$G$2)</f>
        <v>0</v>
      </c>
      <c r="L425">
        <f>_xlfn.XLOOKUP(B425,CoinPixels_Config1!A:A,CoinPixels_Config1!I:I)</f>
        <v>1.0026200873362445</v>
      </c>
      <c r="M425">
        <f t="shared" si="48"/>
        <v>11510.078602620088</v>
      </c>
      <c r="N425">
        <f t="shared" si="49"/>
        <v>11480</v>
      </c>
      <c r="O425">
        <f t="shared" si="54"/>
        <v>0</v>
      </c>
      <c r="P425">
        <f t="shared" si="51"/>
        <v>0</v>
      </c>
      <c r="Q425" s="9" cm="1">
        <f t="array" ref="Q425">IF(D425="",_xlfn.XLOOKUP(C425,ConfigSheet!$B$5:$H$5,_xlfn.XLOOKUP(E425,ConfigSheet!$A$6:$A$8,ConfigSheet!$B$6:$H$8)),_xlfn.XLOOKUP(D425,ConfigSheet!$B$5:$H$5,_xlfn.XLOOKUP(F425,ConfigSheet!$A$6:$A$8,ConfigSheet!$B$6:$H$8)))</f>
        <v>0</v>
      </c>
      <c r="R425">
        <f t="shared" si="52"/>
        <v>0</v>
      </c>
      <c r="S425" s="9">
        <f t="shared" si="50"/>
        <v>0</v>
      </c>
      <c r="W425">
        <f t="shared" si="55"/>
        <v>0</v>
      </c>
      <c r="X425">
        <f t="shared" si="53"/>
        <v>0</v>
      </c>
    </row>
    <row r="426" spans="1:24" x14ac:dyDescent="0.3">
      <c r="A426" s="1">
        <v>424</v>
      </c>
      <c r="B426">
        <v>206</v>
      </c>
      <c r="C426" t="s">
        <v>11</v>
      </c>
      <c r="D426" t="s">
        <v>11</v>
      </c>
      <c r="E426">
        <v>1</v>
      </c>
      <c r="F426">
        <v>1</v>
      </c>
      <c r="G426">
        <v>161356</v>
      </c>
      <c r="H426">
        <v>161093</v>
      </c>
      <c r="I426">
        <v>94.446688890457153</v>
      </c>
      <c r="J426" s="4">
        <f>ConfigSheet!$I$2</f>
        <v>3349.0920000000001</v>
      </c>
      <c r="K426">
        <f>_xlfn.XLOOKUP(D426,ConfigSheet!$A$1:$G$1,ConfigSheet!$A$2:$G$2)</f>
        <v>5.6936084651916001</v>
      </c>
      <c r="L426">
        <f>_xlfn.XLOOKUP(B426,CoinPixels_Config1!A:A,CoinPixels_Config1!I:I)</f>
        <v>1.0026200873362445</v>
      </c>
      <c r="M426">
        <f t="shared" si="48"/>
        <v>161778.76681222708</v>
      </c>
      <c r="N426">
        <f t="shared" si="49"/>
        <v>161515.07772925764</v>
      </c>
      <c r="O426">
        <f t="shared" si="54"/>
        <v>275.03124912972055</v>
      </c>
      <c r="P426">
        <f t="shared" si="51"/>
        <v>274.58296571589568</v>
      </c>
      <c r="Q426" s="9" cm="1">
        <f t="array" ref="Q426">IF(D426="",_xlfn.XLOOKUP(C426,ConfigSheet!$B$5:$H$5,_xlfn.XLOOKUP(E426,ConfigSheet!$A$6:$A$8,ConfigSheet!$B$6:$H$8)),_xlfn.XLOOKUP(D426,ConfigSheet!$B$5:$H$5,_xlfn.XLOOKUP(F426,ConfigSheet!$A$6:$A$8,ConfigSheet!$B$6:$H$8)))</f>
        <v>369.42666666666668</v>
      </c>
      <c r="R426">
        <f t="shared" si="52"/>
        <v>0.44828341382486769</v>
      </c>
      <c r="S426" s="9">
        <f t="shared" si="50"/>
        <v>0.20095801911047759</v>
      </c>
      <c r="W426">
        <f t="shared" si="55"/>
        <v>94.843700950770994</v>
      </c>
      <c r="X426">
        <f t="shared" si="53"/>
        <v>8995.3276100392795</v>
      </c>
    </row>
    <row r="427" spans="1:24" x14ac:dyDescent="0.3">
      <c r="A427" s="1">
        <v>425</v>
      </c>
      <c r="B427">
        <v>207</v>
      </c>
      <c r="C427" t="s">
        <v>8</v>
      </c>
      <c r="D427" t="s">
        <v>8</v>
      </c>
      <c r="E427">
        <v>1</v>
      </c>
      <c r="F427">
        <v>1</v>
      </c>
      <c r="G427">
        <v>13447</v>
      </c>
      <c r="H427">
        <v>11446</v>
      </c>
      <c r="I427">
        <v>84.187936782836914</v>
      </c>
      <c r="J427" s="4">
        <f>ConfigSheet!$I$2</f>
        <v>3349.0920000000001</v>
      </c>
      <c r="K427">
        <f>_xlfn.XLOOKUP(D427,ConfigSheet!$A$1:$G$1,ConfigSheet!$A$2:$G$2)</f>
        <v>0</v>
      </c>
      <c r="L427">
        <f>_xlfn.XLOOKUP(B427,CoinPixels_Config1!A:A,CoinPixels_Config1!I:I)</f>
        <v>1.1748208981303512</v>
      </c>
      <c r="M427">
        <f t="shared" si="48"/>
        <v>15797.816617158833</v>
      </c>
      <c r="N427">
        <f t="shared" si="49"/>
        <v>13447</v>
      </c>
      <c r="O427">
        <f t="shared" si="54"/>
        <v>0</v>
      </c>
      <c r="P427">
        <f t="shared" si="51"/>
        <v>0</v>
      </c>
      <c r="Q427" s="9" cm="1">
        <f t="array" ref="Q427">IF(D427="",_xlfn.XLOOKUP(C427,ConfigSheet!$B$5:$H$5,_xlfn.XLOOKUP(E427,ConfigSheet!$A$6:$A$8,ConfigSheet!$B$6:$H$8)),_xlfn.XLOOKUP(D427,ConfigSheet!$B$5:$H$5,_xlfn.XLOOKUP(F427,ConfigSheet!$A$6:$A$8,ConfigSheet!$B$6:$H$8)))</f>
        <v>0</v>
      </c>
      <c r="R427">
        <f t="shared" si="52"/>
        <v>0</v>
      </c>
      <c r="S427" s="9">
        <f t="shared" si="50"/>
        <v>0</v>
      </c>
      <c r="W427">
        <f t="shared" si="55"/>
        <v>0</v>
      </c>
      <c r="X427">
        <f t="shared" si="53"/>
        <v>0</v>
      </c>
    </row>
    <row r="428" spans="1:24" x14ac:dyDescent="0.3">
      <c r="A428" s="1">
        <v>426</v>
      </c>
      <c r="B428">
        <v>207</v>
      </c>
      <c r="C428" t="s">
        <v>11</v>
      </c>
      <c r="D428" t="s">
        <v>11</v>
      </c>
      <c r="E428">
        <v>2</v>
      </c>
      <c r="F428">
        <v>2</v>
      </c>
      <c r="G428">
        <v>331182</v>
      </c>
      <c r="H428">
        <v>314223</v>
      </c>
      <c r="I428">
        <v>94.038522243499756</v>
      </c>
      <c r="J428" s="4">
        <f>ConfigSheet!$I$2</f>
        <v>3349.0920000000001</v>
      </c>
      <c r="K428">
        <f>_xlfn.XLOOKUP(D428,ConfigSheet!$A$1:$G$1,ConfigSheet!$A$2:$G$2)</f>
        <v>5.6936084651916001</v>
      </c>
      <c r="L428">
        <f>_xlfn.XLOOKUP(B428,CoinPixels_Config1!A:A,CoinPixels_Config1!I:I)</f>
        <v>1.1748208981303512</v>
      </c>
      <c r="M428">
        <f t="shared" si="48"/>
        <v>389079.53468460595</v>
      </c>
      <c r="N428">
        <f t="shared" si="49"/>
        <v>369155.74707321334</v>
      </c>
      <c r="O428">
        <f t="shared" si="54"/>
        <v>661.45287508168815</v>
      </c>
      <c r="P428">
        <f t="shared" si="51"/>
        <v>627.58153150471128</v>
      </c>
      <c r="Q428" s="9" cm="1">
        <f t="array" ref="Q428">IF(D428="",_xlfn.XLOOKUP(C428,ConfigSheet!$B$5:$H$5,_xlfn.XLOOKUP(E428,ConfigSheet!$A$6:$A$8,ConfigSheet!$B$6:$H$8)),_xlfn.XLOOKUP(D428,ConfigSheet!$B$5:$H$5,_xlfn.XLOOKUP(F428,ConfigSheet!$A$6:$A$8,ConfigSheet!$B$6:$H$8)))</f>
        <v>738.85333333333335</v>
      </c>
      <c r="R428">
        <f t="shared" si="52"/>
        <v>33.871343576976869</v>
      </c>
      <c r="S428" s="9">
        <f t="shared" si="50"/>
        <v>1147.2679157096122</v>
      </c>
      <c r="W428">
        <f t="shared" si="55"/>
        <v>111.27180182862207</v>
      </c>
      <c r="X428">
        <f t="shared" si="53"/>
        <v>12381.413882188142</v>
      </c>
    </row>
    <row r="429" spans="1:24" x14ac:dyDescent="0.3">
      <c r="A429" s="1">
        <v>427</v>
      </c>
      <c r="B429">
        <v>208</v>
      </c>
      <c r="C429" t="s">
        <v>8</v>
      </c>
      <c r="D429" t="s">
        <v>8</v>
      </c>
      <c r="E429">
        <v>1</v>
      </c>
      <c r="F429">
        <v>1</v>
      </c>
      <c r="G429">
        <v>13442</v>
      </c>
      <c r="H429">
        <v>12270</v>
      </c>
      <c r="I429">
        <v>86.68408989906311</v>
      </c>
      <c r="J429" s="4">
        <f>ConfigSheet!$I$2</f>
        <v>3349.0920000000001</v>
      </c>
      <c r="K429">
        <f>_xlfn.XLOOKUP(D429,ConfigSheet!$A$1:$G$1,ConfigSheet!$A$2:$G$2)</f>
        <v>0</v>
      </c>
      <c r="L429">
        <f>_xlfn.XLOOKUP(B429,CoinPixels_Config1!A:A,CoinPixels_Config1!I:I)</f>
        <v>1.0955175224123879</v>
      </c>
      <c r="M429">
        <f t="shared" si="48"/>
        <v>14725.946536267318</v>
      </c>
      <c r="N429">
        <f t="shared" si="49"/>
        <v>13442</v>
      </c>
      <c r="O429">
        <f t="shared" si="54"/>
        <v>0</v>
      </c>
      <c r="P429">
        <f t="shared" si="51"/>
        <v>0</v>
      </c>
      <c r="Q429" s="9" cm="1">
        <f t="array" ref="Q429">IF(D429="",_xlfn.XLOOKUP(C429,ConfigSheet!$B$5:$H$5,_xlfn.XLOOKUP(E429,ConfigSheet!$A$6:$A$8,ConfigSheet!$B$6:$H$8)),_xlfn.XLOOKUP(D429,ConfigSheet!$B$5:$H$5,_xlfn.XLOOKUP(F429,ConfigSheet!$A$6:$A$8,ConfigSheet!$B$6:$H$8)))</f>
        <v>0</v>
      </c>
      <c r="R429">
        <f t="shared" si="52"/>
        <v>0</v>
      </c>
      <c r="S429" s="9">
        <f t="shared" si="50"/>
        <v>0</v>
      </c>
      <c r="W429">
        <f t="shared" si="55"/>
        <v>0</v>
      </c>
      <c r="X429">
        <f t="shared" si="53"/>
        <v>0</v>
      </c>
    </row>
    <row r="430" spans="1:24" x14ac:dyDescent="0.3">
      <c r="A430" s="1">
        <v>428</v>
      </c>
      <c r="B430">
        <v>208</v>
      </c>
      <c r="C430" t="s">
        <v>11</v>
      </c>
      <c r="D430" t="s">
        <v>11</v>
      </c>
      <c r="E430">
        <v>2</v>
      </c>
      <c r="F430">
        <v>2</v>
      </c>
      <c r="G430">
        <v>355415</v>
      </c>
      <c r="H430">
        <v>341521</v>
      </c>
      <c r="I430">
        <v>94.79098916053772</v>
      </c>
      <c r="J430" s="4">
        <f>ConfigSheet!$I$2</f>
        <v>3349.0920000000001</v>
      </c>
      <c r="K430">
        <f>_xlfn.XLOOKUP(D430,ConfigSheet!$A$1:$G$1,ConfigSheet!$A$2:$G$2)</f>
        <v>5.6936084651916001</v>
      </c>
      <c r="L430">
        <f>_xlfn.XLOOKUP(B430,CoinPixels_Config1!A:A,CoinPixels_Config1!I:I)</f>
        <v>1.0955175224123879</v>
      </c>
      <c r="M430">
        <f t="shared" si="48"/>
        <v>389363.36022819881</v>
      </c>
      <c r="N430">
        <f t="shared" si="49"/>
        <v>374142.23977180111</v>
      </c>
      <c r="O430">
        <f t="shared" si="54"/>
        <v>661.93539139286679</v>
      </c>
      <c r="P430">
        <f t="shared" si="51"/>
        <v>636.05879550351915</v>
      </c>
      <c r="Q430" s="9" cm="1">
        <f t="array" ref="Q430">IF(D430="",_xlfn.XLOOKUP(C430,ConfigSheet!$B$5:$H$5,_xlfn.XLOOKUP(E430,ConfigSheet!$A$6:$A$8,ConfigSheet!$B$6:$H$8)),_xlfn.XLOOKUP(D430,ConfigSheet!$B$5:$H$5,_xlfn.XLOOKUP(F430,ConfigSheet!$A$6:$A$8,ConfigSheet!$B$6:$H$8)))</f>
        <v>738.85333333333335</v>
      </c>
      <c r="R430">
        <f t="shared" si="52"/>
        <v>25.876595889347641</v>
      </c>
      <c r="S430" s="9">
        <f t="shared" si="50"/>
        <v>669.59821482060318</v>
      </c>
      <c r="W430">
        <f t="shared" si="55"/>
        <v>102.7945378298142</v>
      </c>
      <c r="X430">
        <f t="shared" si="53"/>
        <v>10566.717007645104</v>
      </c>
    </row>
    <row r="431" spans="1:24" x14ac:dyDescent="0.3">
      <c r="A431" s="1">
        <v>429</v>
      </c>
      <c r="B431">
        <v>209</v>
      </c>
      <c r="C431" t="s">
        <v>8</v>
      </c>
      <c r="D431" t="s">
        <v>8</v>
      </c>
      <c r="E431">
        <v>1</v>
      </c>
      <c r="F431">
        <v>1</v>
      </c>
      <c r="G431">
        <v>17258</v>
      </c>
      <c r="H431">
        <v>15278</v>
      </c>
      <c r="I431">
        <v>85.305845737457275</v>
      </c>
      <c r="J431" s="4">
        <f>ConfigSheet!$I$2</f>
        <v>3349.0920000000001</v>
      </c>
      <c r="K431">
        <f>_xlfn.XLOOKUP(D431,ConfigSheet!$A$1:$G$1,ConfigSheet!$A$2:$G$2)</f>
        <v>0</v>
      </c>
      <c r="L431">
        <f>_xlfn.XLOOKUP(B431,CoinPixels_Config1!A:A,CoinPixels_Config1!I:I)</f>
        <v>1.12959811493651</v>
      </c>
      <c r="M431">
        <f t="shared" si="48"/>
        <v>19494.60426757429</v>
      </c>
      <c r="N431">
        <f t="shared" si="49"/>
        <v>17258</v>
      </c>
      <c r="O431">
        <f t="shared" si="54"/>
        <v>0</v>
      </c>
      <c r="P431">
        <f t="shared" si="51"/>
        <v>0</v>
      </c>
      <c r="Q431" s="9" cm="1">
        <f t="array" ref="Q431">IF(D431="",_xlfn.XLOOKUP(C431,ConfigSheet!$B$5:$H$5,_xlfn.XLOOKUP(E431,ConfigSheet!$A$6:$A$8,ConfigSheet!$B$6:$H$8)),_xlfn.XLOOKUP(D431,ConfigSheet!$B$5:$H$5,_xlfn.XLOOKUP(F431,ConfigSheet!$A$6:$A$8,ConfigSheet!$B$6:$H$8)))</f>
        <v>0</v>
      </c>
      <c r="R431">
        <f t="shared" si="52"/>
        <v>0</v>
      </c>
      <c r="S431" s="9">
        <f t="shared" si="50"/>
        <v>0</v>
      </c>
      <c r="W431">
        <f t="shared" si="55"/>
        <v>0</v>
      </c>
      <c r="X431">
        <f t="shared" si="53"/>
        <v>0</v>
      </c>
    </row>
    <row r="432" spans="1:24" x14ac:dyDescent="0.3">
      <c r="A432" s="1">
        <v>430</v>
      </c>
      <c r="B432">
        <v>209</v>
      </c>
      <c r="C432" t="s">
        <v>12</v>
      </c>
      <c r="D432" t="s">
        <v>12</v>
      </c>
      <c r="E432">
        <v>1</v>
      </c>
      <c r="F432">
        <v>1</v>
      </c>
      <c r="G432">
        <v>188134</v>
      </c>
      <c r="H432">
        <v>177332</v>
      </c>
      <c r="I432">
        <v>90.783095359802246</v>
      </c>
      <c r="J432" s="4">
        <f>ConfigSheet!$I$2</f>
        <v>3349.0920000000001</v>
      </c>
      <c r="K432">
        <f>_xlfn.XLOOKUP(D432,ConfigSheet!$A$1:$G$1,ConfigSheet!$A$2:$G$2)</f>
        <v>4.4826302470744004</v>
      </c>
      <c r="L432">
        <f>_xlfn.XLOOKUP(B432,CoinPixels_Config1!A:A,CoinPixels_Config1!I:I)</f>
        <v>1.12959811493651</v>
      </c>
      <c r="M432">
        <f t="shared" si="48"/>
        <v>212515.81175546537</v>
      </c>
      <c r="N432">
        <f t="shared" si="49"/>
        <v>200313.89291792118</v>
      </c>
      <c r="O432">
        <f t="shared" si="54"/>
        <v>284.44420331141055</v>
      </c>
      <c r="P432">
        <f t="shared" si="51"/>
        <v>268.11240637853365</v>
      </c>
      <c r="Q432" s="9" cm="1">
        <f t="array" ref="Q432">IF(D432="",_xlfn.XLOOKUP(C432,ConfigSheet!$B$5:$H$5,_xlfn.XLOOKUP(E432,ConfigSheet!$A$6:$A$8,ConfigSheet!$B$6:$H$8)),_xlfn.XLOOKUP(D432,ConfigSheet!$B$5:$H$5,_xlfn.XLOOKUP(F432,ConfigSheet!$A$6:$A$8,ConfigSheet!$B$6:$H$8)))</f>
        <v>236.29999999999998</v>
      </c>
      <c r="R432">
        <f t="shared" si="52"/>
        <v>16.331796932876898</v>
      </c>
      <c r="S432" s="9">
        <f t="shared" si="50"/>
        <v>266.72759105672725</v>
      </c>
      <c r="W432">
        <f t="shared" si="55"/>
        <v>-31.812406378533666</v>
      </c>
      <c r="X432">
        <f t="shared" si="53"/>
        <v>1012.0291995929695</v>
      </c>
    </row>
    <row r="433" spans="1:24" x14ac:dyDescent="0.3">
      <c r="A433" s="1">
        <v>431</v>
      </c>
      <c r="B433">
        <v>210</v>
      </c>
      <c r="C433" t="s">
        <v>8</v>
      </c>
      <c r="D433" t="s">
        <v>8</v>
      </c>
      <c r="E433">
        <v>1</v>
      </c>
      <c r="F433">
        <v>1</v>
      </c>
      <c r="G433">
        <v>16700</v>
      </c>
      <c r="H433">
        <v>15720</v>
      </c>
      <c r="I433">
        <v>93.355995416641235</v>
      </c>
      <c r="J433" s="4">
        <f>ConfigSheet!$I$2</f>
        <v>3349.0920000000001</v>
      </c>
      <c r="K433">
        <f>_xlfn.XLOOKUP(D433,ConfigSheet!$A$1:$G$1,ConfigSheet!$A$2:$G$2)</f>
        <v>0</v>
      </c>
      <c r="L433">
        <f>_xlfn.XLOOKUP(B433,CoinPixels_Config1!A:A,CoinPixels_Config1!I:I)</f>
        <v>1.0623409669211197</v>
      </c>
      <c r="M433">
        <f t="shared" si="48"/>
        <v>17741.094147582698</v>
      </c>
      <c r="N433">
        <f t="shared" si="49"/>
        <v>16700</v>
      </c>
      <c r="O433">
        <f t="shared" si="54"/>
        <v>0</v>
      </c>
      <c r="P433">
        <f t="shared" si="51"/>
        <v>0</v>
      </c>
      <c r="Q433" s="9" cm="1">
        <f t="array" ref="Q433">IF(D433="",_xlfn.XLOOKUP(C433,ConfigSheet!$B$5:$H$5,_xlfn.XLOOKUP(E433,ConfigSheet!$A$6:$A$8,ConfigSheet!$B$6:$H$8)),_xlfn.XLOOKUP(D433,ConfigSheet!$B$5:$H$5,_xlfn.XLOOKUP(F433,ConfigSheet!$A$6:$A$8,ConfigSheet!$B$6:$H$8)))</f>
        <v>0</v>
      </c>
      <c r="R433">
        <f t="shared" si="52"/>
        <v>0</v>
      </c>
      <c r="S433" s="9">
        <f t="shared" si="50"/>
        <v>0</v>
      </c>
      <c r="W433">
        <f t="shared" si="55"/>
        <v>0</v>
      </c>
      <c r="X433">
        <f t="shared" si="53"/>
        <v>0</v>
      </c>
    </row>
    <row r="434" spans="1:24" x14ac:dyDescent="0.3">
      <c r="A434" s="1">
        <v>432</v>
      </c>
      <c r="B434">
        <v>210</v>
      </c>
      <c r="C434" t="s">
        <v>12</v>
      </c>
      <c r="D434" t="s">
        <v>12</v>
      </c>
      <c r="E434">
        <v>2</v>
      </c>
      <c r="F434">
        <v>2</v>
      </c>
      <c r="G434">
        <v>386860</v>
      </c>
      <c r="H434">
        <v>348528</v>
      </c>
      <c r="I434">
        <v>89.166912436485291</v>
      </c>
      <c r="J434" s="4">
        <f>ConfigSheet!$I$2</f>
        <v>3349.0920000000001</v>
      </c>
      <c r="K434">
        <f>_xlfn.XLOOKUP(D434,ConfigSheet!$A$1:$G$1,ConfigSheet!$A$2:$G$2)</f>
        <v>4.4826302470744004</v>
      </c>
      <c r="L434">
        <f>_xlfn.XLOOKUP(B434,CoinPixels_Config1!A:A,CoinPixels_Config1!I:I)</f>
        <v>1.0623409669211197</v>
      </c>
      <c r="M434">
        <f t="shared" si="48"/>
        <v>410977.22646310437</v>
      </c>
      <c r="N434">
        <f t="shared" si="49"/>
        <v>370255.57251908397</v>
      </c>
      <c r="O434">
        <f t="shared" si="54"/>
        <v>550.07713917750164</v>
      </c>
      <c r="P434">
        <f t="shared" si="51"/>
        <v>495.57277868804289</v>
      </c>
      <c r="Q434" s="9" cm="1">
        <f t="array" ref="Q434">IF(D434="",_xlfn.XLOOKUP(C434,ConfigSheet!$B$5:$H$5,_xlfn.XLOOKUP(E434,ConfigSheet!$A$6:$A$8,ConfigSheet!$B$6:$H$8)),_xlfn.XLOOKUP(D434,ConfigSheet!$B$5:$H$5,_xlfn.XLOOKUP(F434,ConfigSheet!$A$6:$A$8,ConfigSheet!$B$6:$H$8)))</f>
        <v>472.59999999999997</v>
      </c>
      <c r="R434">
        <f t="shared" si="52"/>
        <v>54.504360489458747</v>
      </c>
      <c r="S434" s="9">
        <f t="shared" si="50"/>
        <v>2970.7253123648716</v>
      </c>
      <c r="W434">
        <f t="shared" si="55"/>
        <v>-22.972778688042922</v>
      </c>
      <c r="X434">
        <f t="shared" si="53"/>
        <v>527.74856064979906</v>
      </c>
    </row>
    <row r="435" spans="1:24" x14ac:dyDescent="0.3">
      <c r="A435" s="1">
        <v>433</v>
      </c>
      <c r="B435">
        <v>211</v>
      </c>
      <c r="C435" t="s">
        <v>8</v>
      </c>
      <c r="D435" t="s">
        <v>8</v>
      </c>
      <c r="E435">
        <v>1</v>
      </c>
      <c r="F435">
        <v>1</v>
      </c>
      <c r="G435">
        <v>13816</v>
      </c>
      <c r="H435">
        <v>13861</v>
      </c>
      <c r="I435">
        <v>92.148011922836304</v>
      </c>
      <c r="J435" s="4">
        <f>ConfigSheet!$I$2</f>
        <v>3349.0920000000001</v>
      </c>
      <c r="K435">
        <f>_xlfn.XLOOKUP(D435,ConfigSheet!$A$1:$G$1,ConfigSheet!$A$2:$G$2)</f>
        <v>0</v>
      </c>
      <c r="L435">
        <f>_xlfn.XLOOKUP(B435,CoinPixels_Config1!A:A,CoinPixels_Config1!I:I)</f>
        <v>0.99675348098982752</v>
      </c>
      <c r="M435">
        <f t="shared" si="48"/>
        <v>13771.146093355457</v>
      </c>
      <c r="N435">
        <f t="shared" si="49"/>
        <v>13816</v>
      </c>
      <c r="O435">
        <f t="shared" si="54"/>
        <v>0</v>
      </c>
      <c r="P435">
        <f t="shared" si="51"/>
        <v>0</v>
      </c>
      <c r="Q435" s="9" cm="1">
        <f t="array" ref="Q435">IF(D435="",_xlfn.XLOOKUP(C435,ConfigSheet!$B$5:$H$5,_xlfn.XLOOKUP(E435,ConfigSheet!$A$6:$A$8,ConfigSheet!$B$6:$H$8)),_xlfn.XLOOKUP(D435,ConfigSheet!$B$5:$H$5,_xlfn.XLOOKUP(F435,ConfigSheet!$A$6:$A$8,ConfigSheet!$B$6:$H$8)))</f>
        <v>0</v>
      </c>
      <c r="R435">
        <f t="shared" si="52"/>
        <v>0</v>
      </c>
      <c r="S435" s="9">
        <f t="shared" si="50"/>
        <v>0</v>
      </c>
      <c r="W435">
        <f t="shared" si="55"/>
        <v>0</v>
      </c>
      <c r="X435">
        <f t="shared" si="53"/>
        <v>0</v>
      </c>
    </row>
    <row r="436" spans="1:24" x14ac:dyDescent="0.3">
      <c r="A436" s="1">
        <v>434</v>
      </c>
      <c r="B436">
        <v>211</v>
      </c>
      <c r="C436" t="s">
        <v>13</v>
      </c>
      <c r="D436" t="s">
        <v>13</v>
      </c>
      <c r="E436">
        <v>2</v>
      </c>
      <c r="F436">
        <v>2</v>
      </c>
      <c r="G436">
        <v>240448</v>
      </c>
      <c r="H436">
        <v>210738</v>
      </c>
      <c r="I436">
        <v>76.113149523735046</v>
      </c>
      <c r="J436" s="4">
        <f>ConfigSheet!$I$2</f>
        <v>3349.0920000000001</v>
      </c>
      <c r="K436">
        <f>_xlfn.XLOOKUP(D436,ConfigSheet!$A$1:$G$1,ConfigSheet!$A$2:$G$2)</f>
        <v>6.6983512218829002</v>
      </c>
      <c r="L436">
        <f>_xlfn.XLOOKUP(B436,CoinPixels_Config1!A:A,CoinPixels_Config1!I:I)</f>
        <v>0.99675348098982752</v>
      </c>
      <c r="M436">
        <f t="shared" si="48"/>
        <v>239667.38099704206</v>
      </c>
      <c r="N436">
        <f t="shared" si="49"/>
        <v>210053.83507683428</v>
      </c>
      <c r="O436">
        <f t="shared" si="54"/>
        <v>479.3467287094565</v>
      </c>
      <c r="P436">
        <f t="shared" si="51"/>
        <v>420.11815824949031</v>
      </c>
      <c r="Q436" s="9" cm="1">
        <f t="array" ref="Q436">IF(D436="",_xlfn.XLOOKUP(C436,ConfigSheet!$B$5:$H$5,_xlfn.XLOOKUP(E436,ConfigSheet!$A$6:$A$8,ConfigSheet!$B$6:$H$8)),_xlfn.XLOOKUP(D436,ConfigSheet!$B$5:$H$5,_xlfn.XLOOKUP(F436,ConfigSheet!$A$6:$A$8,ConfigSheet!$B$6:$H$8)))</f>
        <v>415.91</v>
      </c>
      <c r="R436">
        <f t="shared" si="52"/>
        <v>59.228570459966193</v>
      </c>
      <c r="S436" s="9">
        <f t="shared" si="50"/>
        <v>3508.0235587311799</v>
      </c>
      <c r="W436">
        <f t="shared" si="55"/>
        <v>-4.2081582494902818</v>
      </c>
      <c r="X436">
        <f t="shared" si="53"/>
        <v>17.708595852753113</v>
      </c>
    </row>
    <row r="437" spans="1:24" x14ac:dyDescent="0.3">
      <c r="A437" s="1">
        <v>435</v>
      </c>
      <c r="B437">
        <v>212</v>
      </c>
      <c r="C437" t="s">
        <v>8</v>
      </c>
      <c r="D437" t="s">
        <v>8</v>
      </c>
      <c r="E437">
        <v>1</v>
      </c>
      <c r="F437">
        <v>1</v>
      </c>
      <c r="G437">
        <v>14951</v>
      </c>
      <c r="H437">
        <v>14242</v>
      </c>
      <c r="I437">
        <v>92.413657903671265</v>
      </c>
      <c r="J437" s="4">
        <f>ConfigSheet!$I$2</f>
        <v>3349.0920000000001</v>
      </c>
      <c r="K437">
        <f>_xlfn.XLOOKUP(D437,ConfigSheet!$A$1:$G$1,ConfigSheet!$A$2:$G$2)</f>
        <v>0</v>
      </c>
      <c r="L437">
        <f>_xlfn.XLOOKUP(B437,CoinPixels_Config1!A:A,CoinPixels_Config1!I:I)</f>
        <v>1.0497823339418622</v>
      </c>
      <c r="M437">
        <f t="shared" si="48"/>
        <v>15695.29567476478</v>
      </c>
      <c r="N437">
        <f t="shared" si="49"/>
        <v>14951</v>
      </c>
      <c r="O437">
        <f t="shared" si="54"/>
        <v>0</v>
      </c>
      <c r="P437">
        <f t="shared" si="51"/>
        <v>0</v>
      </c>
      <c r="Q437" s="9" cm="1">
        <f t="array" ref="Q437">IF(D437="",_xlfn.XLOOKUP(C437,ConfigSheet!$B$5:$H$5,_xlfn.XLOOKUP(E437,ConfigSheet!$A$6:$A$8,ConfigSheet!$B$6:$H$8)),_xlfn.XLOOKUP(D437,ConfigSheet!$B$5:$H$5,_xlfn.XLOOKUP(F437,ConfigSheet!$A$6:$A$8,ConfigSheet!$B$6:$H$8)))</f>
        <v>0</v>
      </c>
      <c r="R437">
        <f t="shared" si="52"/>
        <v>0</v>
      </c>
      <c r="S437" s="9">
        <f t="shared" si="50"/>
        <v>0</v>
      </c>
      <c r="W437">
        <f t="shared" si="55"/>
        <v>0</v>
      </c>
      <c r="X437">
        <f t="shared" si="53"/>
        <v>0</v>
      </c>
    </row>
    <row r="438" spans="1:24" x14ac:dyDescent="0.3">
      <c r="A438" s="1">
        <v>436</v>
      </c>
      <c r="B438">
        <v>212</v>
      </c>
      <c r="C438" t="s">
        <v>12</v>
      </c>
      <c r="D438" t="s">
        <v>12</v>
      </c>
      <c r="E438">
        <v>2</v>
      </c>
      <c r="F438">
        <v>2</v>
      </c>
      <c r="G438">
        <v>379333</v>
      </c>
      <c r="H438">
        <v>332661</v>
      </c>
      <c r="I438">
        <v>86.038190126419067</v>
      </c>
      <c r="J438" s="4">
        <f>ConfigSheet!$I$2</f>
        <v>3349.0920000000001</v>
      </c>
      <c r="K438">
        <f>_xlfn.XLOOKUP(D438,ConfigSheet!$A$1:$G$1,ConfigSheet!$A$2:$G$2)</f>
        <v>4.4826302470744004</v>
      </c>
      <c r="L438">
        <f>_xlfn.XLOOKUP(B438,CoinPixels_Config1!A:A,CoinPixels_Config1!I:I)</f>
        <v>1.0497823339418622</v>
      </c>
      <c r="M438">
        <f t="shared" si="48"/>
        <v>398217.08208116842</v>
      </c>
      <c r="N438">
        <f t="shared" si="49"/>
        <v>349221.64099143381</v>
      </c>
      <c r="O438">
        <f t="shared" si="54"/>
        <v>532.99817892095973</v>
      </c>
      <c r="P438">
        <f t="shared" si="51"/>
        <v>467.41967400153789</v>
      </c>
      <c r="Q438" s="9" cm="1">
        <f t="array" ref="Q438">IF(D438="",_xlfn.XLOOKUP(C438,ConfigSheet!$B$5:$H$5,_xlfn.XLOOKUP(E438,ConfigSheet!$A$6:$A$8,ConfigSheet!$B$6:$H$8)),_xlfn.XLOOKUP(D438,ConfigSheet!$B$5:$H$5,_xlfn.XLOOKUP(F438,ConfigSheet!$A$6:$A$8,ConfigSheet!$B$6:$H$8)))</f>
        <v>472.59999999999997</v>
      </c>
      <c r="R438">
        <f t="shared" si="52"/>
        <v>65.578504919421846</v>
      </c>
      <c r="S438" s="9">
        <f t="shared" si="50"/>
        <v>4300.5403074666356</v>
      </c>
      <c r="W438">
        <f t="shared" si="55"/>
        <v>5.1803259984620809</v>
      </c>
      <c r="X438">
        <f t="shared" si="53"/>
        <v>26.835777450342157</v>
      </c>
    </row>
    <row r="439" spans="1:24" x14ac:dyDescent="0.3">
      <c r="A439" s="1">
        <v>437</v>
      </c>
      <c r="B439">
        <v>212</v>
      </c>
      <c r="C439" t="s">
        <v>13</v>
      </c>
      <c r="D439" t="s">
        <v>13</v>
      </c>
      <c r="E439">
        <v>2</v>
      </c>
      <c r="F439">
        <v>1</v>
      </c>
      <c r="G439">
        <v>257825</v>
      </c>
      <c r="H439">
        <v>218500</v>
      </c>
      <c r="I439">
        <v>42.088091373443604</v>
      </c>
      <c r="J439" s="4">
        <f>ConfigSheet!$I$2</f>
        <v>3349.0920000000001</v>
      </c>
      <c r="K439">
        <f>_xlfn.XLOOKUP(D439,ConfigSheet!$A$1:$G$1,ConfigSheet!$A$2:$G$2)</f>
        <v>6.6983512218829002</v>
      </c>
      <c r="L439">
        <f>_xlfn.XLOOKUP(B439,CoinPixels_Config1!A:A,CoinPixels_Config1!I:I)</f>
        <v>1.0497823339418622</v>
      </c>
      <c r="M439">
        <f t="shared" si="48"/>
        <v>270660.13024856063</v>
      </c>
      <c r="N439">
        <f t="shared" si="49"/>
        <v>229377.43996629689</v>
      </c>
      <c r="O439">
        <f t="shared" si="54"/>
        <v>541.33377469637469</v>
      </c>
      <c r="P439">
        <f t="shared" si="51"/>
        <v>458.76633286592789</v>
      </c>
      <c r="Q439" s="9" cm="1">
        <f t="array" ref="Q439">IF(D439="",_xlfn.XLOOKUP(C439,ConfigSheet!$B$5:$H$5,_xlfn.XLOOKUP(E439,ConfigSheet!$A$6:$A$8,ConfigSheet!$B$6:$H$8)),_xlfn.XLOOKUP(D439,ConfigSheet!$B$5:$H$5,_xlfn.XLOOKUP(F439,ConfigSheet!$A$6:$A$8,ConfigSheet!$B$6:$H$8)))</f>
        <v>207.95500000000001</v>
      </c>
      <c r="R439">
        <f t="shared" si="52"/>
        <v>82.567441830446796</v>
      </c>
      <c r="S439" s="9">
        <f t="shared" si="50"/>
        <v>6817.3824504242157</v>
      </c>
      <c r="W439">
        <f t="shared" si="55"/>
        <v>-250.81133286592788</v>
      </c>
      <c r="X439">
        <f t="shared" si="53"/>
        <v>62906.324693983275</v>
      </c>
    </row>
    <row r="440" spans="1:24" x14ac:dyDescent="0.3">
      <c r="A440" s="1">
        <v>438</v>
      </c>
      <c r="B440">
        <v>213</v>
      </c>
      <c r="C440" t="s">
        <v>8</v>
      </c>
      <c r="D440" t="s">
        <v>8</v>
      </c>
      <c r="E440">
        <v>1</v>
      </c>
      <c r="F440">
        <v>1</v>
      </c>
      <c r="G440">
        <v>18669</v>
      </c>
      <c r="H440">
        <v>17114</v>
      </c>
      <c r="I440">
        <v>90.426266193389893</v>
      </c>
      <c r="J440" s="4">
        <f>ConfigSheet!$I$2</f>
        <v>3349.0920000000001</v>
      </c>
      <c r="K440">
        <f>_xlfn.XLOOKUP(D440,ConfigSheet!$A$1:$G$1,ConfigSheet!$A$2:$G$2)</f>
        <v>0</v>
      </c>
      <c r="L440">
        <f>_xlfn.XLOOKUP(B440,CoinPixels_Config1!A:A,CoinPixels_Config1!I:I)</f>
        <v>1.090861283159986</v>
      </c>
      <c r="M440">
        <f t="shared" si="48"/>
        <v>20365.289295313778</v>
      </c>
      <c r="N440">
        <f t="shared" si="49"/>
        <v>18669</v>
      </c>
      <c r="O440">
        <f t="shared" si="54"/>
        <v>0</v>
      </c>
      <c r="P440">
        <f t="shared" si="51"/>
        <v>0</v>
      </c>
      <c r="Q440" s="9" cm="1">
        <f t="array" ref="Q440">IF(D440="",_xlfn.XLOOKUP(C440,ConfigSheet!$B$5:$H$5,_xlfn.XLOOKUP(E440,ConfigSheet!$A$6:$A$8,ConfigSheet!$B$6:$H$8)),_xlfn.XLOOKUP(D440,ConfigSheet!$B$5:$H$5,_xlfn.XLOOKUP(F440,ConfigSheet!$A$6:$A$8,ConfigSheet!$B$6:$H$8)))</f>
        <v>0</v>
      </c>
      <c r="R440">
        <f t="shared" si="52"/>
        <v>0</v>
      </c>
      <c r="S440" s="9">
        <f t="shared" si="50"/>
        <v>0</v>
      </c>
      <c r="W440">
        <f t="shared" si="55"/>
        <v>0</v>
      </c>
      <c r="X440">
        <f t="shared" si="53"/>
        <v>0</v>
      </c>
    </row>
    <row r="441" spans="1:24" x14ac:dyDescent="0.3">
      <c r="A441" s="1">
        <v>439</v>
      </c>
      <c r="B441">
        <v>213</v>
      </c>
      <c r="C441" t="s">
        <v>10</v>
      </c>
      <c r="D441" t="s">
        <v>10</v>
      </c>
      <c r="E441">
        <v>3</v>
      </c>
      <c r="F441">
        <v>3</v>
      </c>
      <c r="G441">
        <v>275974</v>
      </c>
      <c r="H441">
        <v>244887</v>
      </c>
      <c r="I441">
        <v>74.527122577031449</v>
      </c>
      <c r="J441" s="4">
        <f>ConfigSheet!$I$2</f>
        <v>3349.0920000000001</v>
      </c>
      <c r="K441">
        <f>_xlfn.XLOOKUP(D441,ConfigSheet!$A$1:$G$1,ConfigSheet!$A$2:$G$2)</f>
        <v>3.5680999999999998</v>
      </c>
      <c r="L441">
        <f>_xlfn.XLOOKUP(B441,CoinPixels_Config1!A:A,CoinPixels_Config1!I:I)</f>
        <v>1.090861283159986</v>
      </c>
      <c r="M441">
        <f t="shared" si="48"/>
        <v>301049.35175879399</v>
      </c>
      <c r="N441">
        <f t="shared" si="49"/>
        <v>267137.74704919948</v>
      </c>
      <c r="O441">
        <f t="shared" si="54"/>
        <v>320.73594634323359</v>
      </c>
      <c r="P441">
        <f t="shared" si="51"/>
        <v>284.60675169456334</v>
      </c>
      <c r="Q441" s="9" cm="1">
        <f t="array" ref="Q441">IF(D441="",_xlfn.XLOOKUP(C441,ConfigSheet!$B$5:$H$5,_xlfn.XLOOKUP(E441,ConfigSheet!$A$6:$A$8,ConfigSheet!$B$6:$H$8)),_xlfn.XLOOKUP(D441,ConfigSheet!$B$5:$H$5,_xlfn.XLOOKUP(F441,ConfigSheet!$A$6:$A$8,ConfigSheet!$B$6:$H$8)))</f>
        <v>289.92</v>
      </c>
      <c r="R441">
        <f t="shared" si="52"/>
        <v>36.12919464867025</v>
      </c>
      <c r="S441" s="9">
        <f t="shared" si="50"/>
        <v>1305.3187059615029</v>
      </c>
      <c r="W441">
        <f t="shared" si="55"/>
        <v>5.313248305436673</v>
      </c>
      <c r="X441">
        <f t="shared" si="53"/>
        <v>28.230607555225678</v>
      </c>
    </row>
    <row r="442" spans="1:24" x14ac:dyDescent="0.3">
      <c r="A442" s="1">
        <v>440</v>
      </c>
      <c r="B442">
        <v>214</v>
      </c>
      <c r="C442" t="s">
        <v>8</v>
      </c>
      <c r="D442" t="s">
        <v>8</v>
      </c>
      <c r="E442">
        <v>1</v>
      </c>
      <c r="F442">
        <v>1</v>
      </c>
      <c r="G442">
        <v>14698</v>
      </c>
      <c r="H442">
        <v>14557</v>
      </c>
      <c r="I442">
        <v>91.873812675476074</v>
      </c>
      <c r="J442" s="4">
        <f>ConfigSheet!$I$2</f>
        <v>3349.0920000000001</v>
      </c>
      <c r="K442">
        <f>_xlfn.XLOOKUP(D442,ConfigSheet!$A$1:$G$1,ConfigSheet!$A$2:$G$2)</f>
        <v>0</v>
      </c>
      <c r="L442">
        <f>_xlfn.XLOOKUP(B442,CoinPixels_Config1!A:A,CoinPixels_Config1!I:I)</f>
        <v>1.0096860616885348</v>
      </c>
      <c r="M442">
        <f t="shared" si="48"/>
        <v>14840.365734698085</v>
      </c>
      <c r="N442">
        <f t="shared" si="49"/>
        <v>14698.000000000002</v>
      </c>
      <c r="O442">
        <f t="shared" si="54"/>
        <v>0</v>
      </c>
      <c r="P442">
        <f t="shared" si="51"/>
        <v>0</v>
      </c>
      <c r="Q442" s="9" cm="1">
        <f t="array" ref="Q442">IF(D442="",_xlfn.XLOOKUP(C442,ConfigSheet!$B$5:$H$5,_xlfn.XLOOKUP(E442,ConfigSheet!$A$6:$A$8,ConfigSheet!$B$6:$H$8)),_xlfn.XLOOKUP(D442,ConfigSheet!$B$5:$H$5,_xlfn.XLOOKUP(F442,ConfigSheet!$A$6:$A$8,ConfigSheet!$B$6:$H$8)))</f>
        <v>0</v>
      </c>
      <c r="R442">
        <f t="shared" si="52"/>
        <v>0</v>
      </c>
      <c r="S442" s="9">
        <f t="shared" si="50"/>
        <v>0</v>
      </c>
      <c r="W442">
        <f t="shared" si="55"/>
        <v>0</v>
      </c>
      <c r="X442">
        <f t="shared" si="53"/>
        <v>0</v>
      </c>
    </row>
    <row r="443" spans="1:24" x14ac:dyDescent="0.3">
      <c r="A443" s="1">
        <v>441</v>
      </c>
      <c r="B443">
        <v>215</v>
      </c>
      <c r="C443" t="s">
        <v>8</v>
      </c>
      <c r="D443" t="s">
        <v>8</v>
      </c>
      <c r="E443">
        <v>1</v>
      </c>
      <c r="F443">
        <v>1</v>
      </c>
      <c r="G443">
        <v>14742</v>
      </c>
      <c r="H443">
        <v>12792</v>
      </c>
      <c r="I443">
        <v>86.772489547729492</v>
      </c>
      <c r="J443" s="4">
        <f>ConfigSheet!$I$2</f>
        <v>3349.0920000000001</v>
      </c>
      <c r="K443">
        <f>_xlfn.XLOOKUP(D443,ConfigSheet!$A$1:$G$1,ConfigSheet!$A$2:$G$2)</f>
        <v>0</v>
      </c>
      <c r="L443">
        <f>_xlfn.XLOOKUP(B443,CoinPixels_Config1!A:A,CoinPixels_Config1!I:I)</f>
        <v>1.1524390243902438</v>
      </c>
      <c r="M443">
        <f t="shared" si="48"/>
        <v>16989.256097560974</v>
      </c>
      <c r="N443">
        <f t="shared" si="49"/>
        <v>14741.999999999998</v>
      </c>
      <c r="O443">
        <f t="shared" si="54"/>
        <v>0</v>
      </c>
      <c r="P443">
        <f t="shared" si="51"/>
        <v>0</v>
      </c>
      <c r="Q443" s="9" cm="1">
        <f t="array" ref="Q443">IF(D443="",_xlfn.XLOOKUP(C443,ConfigSheet!$B$5:$H$5,_xlfn.XLOOKUP(E443,ConfigSheet!$A$6:$A$8,ConfigSheet!$B$6:$H$8)),_xlfn.XLOOKUP(D443,ConfigSheet!$B$5:$H$5,_xlfn.XLOOKUP(F443,ConfigSheet!$A$6:$A$8,ConfigSheet!$B$6:$H$8)))</f>
        <v>0</v>
      </c>
      <c r="R443">
        <f t="shared" si="52"/>
        <v>0</v>
      </c>
      <c r="S443" s="9">
        <f t="shared" si="50"/>
        <v>0</v>
      </c>
      <c r="W443">
        <f t="shared" si="55"/>
        <v>0</v>
      </c>
      <c r="X443">
        <f t="shared" si="53"/>
        <v>0</v>
      </c>
    </row>
    <row r="444" spans="1:24" x14ac:dyDescent="0.3">
      <c r="A444" s="1">
        <v>442</v>
      </c>
      <c r="B444">
        <v>215</v>
      </c>
      <c r="C444" t="s">
        <v>12</v>
      </c>
      <c r="D444" t="s">
        <v>12</v>
      </c>
      <c r="E444">
        <v>1</v>
      </c>
      <c r="F444">
        <v>1</v>
      </c>
      <c r="G444">
        <v>168010</v>
      </c>
      <c r="H444">
        <v>149931</v>
      </c>
      <c r="I444">
        <v>88.383805751800537</v>
      </c>
      <c r="J444" s="4">
        <f>ConfigSheet!$I$2</f>
        <v>3349.0920000000001</v>
      </c>
      <c r="K444">
        <f>_xlfn.XLOOKUP(D444,ConfigSheet!$A$1:$G$1,ConfigSheet!$A$2:$G$2)</f>
        <v>4.4826302470744004</v>
      </c>
      <c r="L444">
        <f>_xlfn.XLOOKUP(B444,CoinPixels_Config1!A:A,CoinPixels_Config1!I:I)</f>
        <v>1.1524390243902438</v>
      </c>
      <c r="M444">
        <f t="shared" si="48"/>
        <v>193621.28048780488</v>
      </c>
      <c r="N444">
        <f t="shared" si="49"/>
        <v>172786.33536585365</v>
      </c>
      <c r="O444">
        <f t="shared" si="54"/>
        <v>259.15460321541195</v>
      </c>
      <c r="P444">
        <f t="shared" si="51"/>
        <v>231.26783414493147</v>
      </c>
      <c r="Q444" s="9" cm="1">
        <f t="array" ref="Q444">IF(D444="",_xlfn.XLOOKUP(C444,ConfigSheet!$B$5:$H$5,_xlfn.XLOOKUP(E444,ConfigSheet!$A$6:$A$8,ConfigSheet!$B$6:$H$8)),_xlfn.XLOOKUP(D444,ConfigSheet!$B$5:$H$5,_xlfn.XLOOKUP(F444,ConfigSheet!$A$6:$A$8,ConfigSheet!$B$6:$H$8)))</f>
        <v>236.29999999999998</v>
      </c>
      <c r="R444">
        <f t="shared" si="52"/>
        <v>27.886769070480483</v>
      </c>
      <c r="S444" s="9">
        <f t="shared" si="50"/>
        <v>777.67188919030684</v>
      </c>
      <c r="W444">
        <f t="shared" si="55"/>
        <v>5.0321658550685129</v>
      </c>
      <c r="X444">
        <f t="shared" si="53"/>
        <v>25.322693192917416</v>
      </c>
    </row>
    <row r="445" spans="1:24" x14ac:dyDescent="0.3">
      <c r="A445" s="1">
        <v>443</v>
      </c>
      <c r="B445">
        <v>215</v>
      </c>
      <c r="C445" t="s">
        <v>11</v>
      </c>
      <c r="D445" t="s">
        <v>11</v>
      </c>
      <c r="E445">
        <v>1</v>
      </c>
      <c r="F445">
        <v>1</v>
      </c>
      <c r="G445">
        <v>187138</v>
      </c>
      <c r="H445">
        <v>177757</v>
      </c>
      <c r="I445">
        <v>93.629610538482666</v>
      </c>
      <c r="J445" s="4">
        <f>ConfigSheet!$I$2</f>
        <v>3349.0920000000001</v>
      </c>
      <c r="K445">
        <f>_xlfn.XLOOKUP(D445,ConfigSheet!$A$1:$G$1,ConfigSheet!$A$2:$G$2)</f>
        <v>5.6936084651916001</v>
      </c>
      <c r="L445">
        <f>_xlfn.XLOOKUP(B445,CoinPixels_Config1!A:A,CoinPixels_Config1!I:I)</f>
        <v>1.1524390243902438</v>
      </c>
      <c r="M445">
        <f t="shared" si="48"/>
        <v>215665.13414634144</v>
      </c>
      <c r="N445">
        <f t="shared" si="49"/>
        <v>204854.10365853657</v>
      </c>
      <c r="O445">
        <f t="shared" si="54"/>
        <v>366.64052030290344</v>
      </c>
      <c r="P445">
        <f t="shared" si="51"/>
        <v>348.26127759986326</v>
      </c>
      <c r="Q445" s="9" cm="1">
        <f t="array" ref="Q445">IF(D445="",_xlfn.XLOOKUP(C445,ConfigSheet!$B$5:$H$5,_xlfn.XLOOKUP(E445,ConfigSheet!$A$6:$A$8,ConfigSheet!$B$6:$H$8)),_xlfn.XLOOKUP(D445,ConfigSheet!$B$5:$H$5,_xlfn.XLOOKUP(F445,ConfigSheet!$A$6:$A$8,ConfigSheet!$B$6:$H$8)))</f>
        <v>369.42666666666668</v>
      </c>
      <c r="R445">
        <f t="shared" si="52"/>
        <v>18.379242703040177</v>
      </c>
      <c r="S445" s="9">
        <f t="shared" si="50"/>
        <v>337.79656233725558</v>
      </c>
      <c r="W445">
        <f t="shared" si="55"/>
        <v>21.165389066803414</v>
      </c>
      <c r="X445">
        <f t="shared" si="53"/>
        <v>447.97369434916146</v>
      </c>
    </row>
    <row r="446" spans="1:24" x14ac:dyDescent="0.3">
      <c r="A446" s="1">
        <v>444</v>
      </c>
      <c r="B446">
        <v>216</v>
      </c>
      <c r="C446" t="s">
        <v>8</v>
      </c>
      <c r="D446" t="s">
        <v>8</v>
      </c>
      <c r="E446">
        <v>1</v>
      </c>
      <c r="F446">
        <v>1</v>
      </c>
      <c r="G446">
        <v>17411</v>
      </c>
      <c r="H446">
        <v>15417</v>
      </c>
      <c r="I446">
        <v>88.525813817977905</v>
      </c>
      <c r="J446" s="4">
        <f>ConfigSheet!$I$2</f>
        <v>3349.0920000000001</v>
      </c>
      <c r="K446">
        <f>_xlfn.XLOOKUP(D446,ConfigSheet!$A$1:$G$1,ConfigSheet!$A$2:$G$2)</f>
        <v>0</v>
      </c>
      <c r="L446">
        <f>_xlfn.XLOOKUP(B446,CoinPixels_Config1!A:A,CoinPixels_Config1!I:I)</f>
        <v>1.1293377440487773</v>
      </c>
      <c r="M446">
        <f t="shared" si="48"/>
        <v>19662.89946163326</v>
      </c>
      <c r="N446">
        <f t="shared" si="49"/>
        <v>17411</v>
      </c>
      <c r="O446">
        <f t="shared" si="54"/>
        <v>0</v>
      </c>
      <c r="P446">
        <f t="shared" si="51"/>
        <v>0</v>
      </c>
      <c r="Q446" s="9" cm="1">
        <f t="array" ref="Q446">IF(D446="",_xlfn.XLOOKUP(C446,ConfigSheet!$B$5:$H$5,_xlfn.XLOOKUP(E446,ConfigSheet!$A$6:$A$8,ConfigSheet!$B$6:$H$8)),_xlfn.XLOOKUP(D446,ConfigSheet!$B$5:$H$5,_xlfn.XLOOKUP(F446,ConfigSheet!$A$6:$A$8,ConfigSheet!$B$6:$H$8)))</f>
        <v>0</v>
      </c>
      <c r="R446">
        <f t="shared" si="52"/>
        <v>0</v>
      </c>
      <c r="S446" s="9">
        <f t="shared" si="50"/>
        <v>0</v>
      </c>
      <c r="W446">
        <f t="shared" si="55"/>
        <v>0</v>
      </c>
      <c r="X446">
        <f t="shared" si="53"/>
        <v>0</v>
      </c>
    </row>
    <row r="447" spans="1:24" x14ac:dyDescent="0.3">
      <c r="A447" s="1">
        <v>445</v>
      </c>
      <c r="B447">
        <v>216</v>
      </c>
      <c r="C447" t="s">
        <v>9</v>
      </c>
      <c r="D447" t="s">
        <v>9</v>
      </c>
      <c r="E447">
        <v>1</v>
      </c>
      <c r="F447">
        <v>1</v>
      </c>
      <c r="G447">
        <v>530658</v>
      </c>
      <c r="H447">
        <v>514839</v>
      </c>
      <c r="I447">
        <v>94.805359840393066</v>
      </c>
      <c r="J447" s="4">
        <f>ConfigSheet!$I$2</f>
        <v>3349.0920000000001</v>
      </c>
      <c r="K447">
        <f>_xlfn.XLOOKUP(D447,ConfigSheet!$A$1:$G$1,ConfigSheet!$A$2:$G$2)</f>
        <v>2.6304883652667002</v>
      </c>
      <c r="L447">
        <f>_xlfn.XLOOKUP(B447,CoinPixels_Config1!A:A,CoinPixels_Config1!I:I)</f>
        <v>1.1293377440487773</v>
      </c>
      <c r="M447">
        <f t="shared" si="48"/>
        <v>599292.1085814361</v>
      </c>
      <c r="N447">
        <f t="shared" si="49"/>
        <v>581427.11480832845</v>
      </c>
      <c r="O447">
        <f t="shared" si="54"/>
        <v>470.70397559088121</v>
      </c>
      <c r="P447">
        <f t="shared" si="51"/>
        <v>456.67221466412201</v>
      </c>
      <c r="Q447" s="9" cm="1">
        <f t="array" ref="Q447">IF(D447="",_xlfn.XLOOKUP(C447,ConfigSheet!$B$5:$H$5,_xlfn.XLOOKUP(E447,ConfigSheet!$A$6:$A$8,ConfigSheet!$B$6:$H$8)),_xlfn.XLOOKUP(D447,ConfigSheet!$B$5:$H$5,_xlfn.XLOOKUP(F447,ConfigSheet!$A$6:$A$8,ConfigSheet!$B$6:$H$8)))</f>
        <v>468.8</v>
      </c>
      <c r="R447">
        <f t="shared" si="52"/>
        <v>14.031760926759205</v>
      </c>
      <c r="S447" s="9">
        <f t="shared" si="50"/>
        <v>196.89031470572633</v>
      </c>
      <c r="W447">
        <f t="shared" si="55"/>
        <v>12.127785335878002</v>
      </c>
      <c r="X447">
        <f t="shared" si="53"/>
        <v>147.08317715313751</v>
      </c>
    </row>
    <row r="448" spans="1:24" x14ac:dyDescent="0.3">
      <c r="A448" s="1">
        <v>446</v>
      </c>
      <c r="B448">
        <v>217</v>
      </c>
      <c r="C448" t="s">
        <v>8</v>
      </c>
      <c r="D448" t="s">
        <v>8</v>
      </c>
      <c r="E448">
        <v>1</v>
      </c>
      <c r="F448">
        <v>1</v>
      </c>
      <c r="G448">
        <v>17411</v>
      </c>
      <c r="H448">
        <v>15555</v>
      </c>
      <c r="I448">
        <v>88.366377353668213</v>
      </c>
      <c r="J448" s="4">
        <f>ConfigSheet!$I$2</f>
        <v>3349.0920000000001</v>
      </c>
      <c r="K448">
        <f>_xlfn.XLOOKUP(D448,ConfigSheet!$A$1:$G$1,ConfigSheet!$A$2:$G$2)</f>
        <v>0</v>
      </c>
      <c r="L448">
        <f>_xlfn.XLOOKUP(B448,CoinPixels_Config1!A:A,CoinPixels_Config1!I:I)</f>
        <v>1.1193185470909675</v>
      </c>
      <c r="M448">
        <f t="shared" si="48"/>
        <v>19488.455223400833</v>
      </c>
      <c r="N448">
        <f t="shared" si="49"/>
        <v>17411</v>
      </c>
      <c r="O448">
        <f t="shared" si="54"/>
        <v>0</v>
      </c>
      <c r="P448">
        <f t="shared" si="51"/>
        <v>0</v>
      </c>
      <c r="Q448" s="9" cm="1">
        <f t="array" ref="Q448">IF(D448="",_xlfn.XLOOKUP(C448,ConfigSheet!$B$5:$H$5,_xlfn.XLOOKUP(E448,ConfigSheet!$A$6:$A$8,ConfigSheet!$B$6:$H$8)),_xlfn.XLOOKUP(D448,ConfigSheet!$B$5:$H$5,_xlfn.XLOOKUP(F448,ConfigSheet!$A$6:$A$8,ConfigSheet!$B$6:$H$8)))</f>
        <v>0</v>
      </c>
      <c r="R448">
        <f t="shared" si="52"/>
        <v>0</v>
      </c>
      <c r="S448" s="9">
        <f t="shared" si="50"/>
        <v>0</v>
      </c>
      <c r="W448">
        <f t="shared" si="55"/>
        <v>0</v>
      </c>
      <c r="X448">
        <f t="shared" si="53"/>
        <v>0</v>
      </c>
    </row>
    <row r="449" spans="1:24" x14ac:dyDescent="0.3">
      <c r="A449" s="1">
        <v>447</v>
      </c>
      <c r="B449">
        <v>217</v>
      </c>
      <c r="C449" t="s">
        <v>9</v>
      </c>
      <c r="D449" t="s">
        <v>9</v>
      </c>
      <c r="E449">
        <v>1</v>
      </c>
      <c r="F449">
        <v>1</v>
      </c>
      <c r="G449">
        <v>519972</v>
      </c>
      <c r="H449">
        <v>502253</v>
      </c>
      <c r="I449">
        <v>94.861704111099243</v>
      </c>
      <c r="J449" s="4">
        <f>ConfigSheet!$I$2</f>
        <v>3349.0920000000001</v>
      </c>
      <c r="K449">
        <f>_xlfn.XLOOKUP(D449,ConfigSheet!$A$1:$G$1,ConfigSheet!$A$2:$G$2)</f>
        <v>2.6304883652667002</v>
      </c>
      <c r="L449">
        <f>_xlfn.XLOOKUP(B449,CoinPixels_Config1!A:A,CoinPixels_Config1!I:I)</f>
        <v>1.1193185470909675</v>
      </c>
      <c r="M449">
        <f t="shared" si="48"/>
        <v>582014.30356798449</v>
      </c>
      <c r="N449">
        <f t="shared" si="49"/>
        <v>562181.09823207965</v>
      </c>
      <c r="O449">
        <f t="shared" si="54"/>
        <v>457.13341226648436</v>
      </c>
      <c r="P449">
        <f t="shared" si="51"/>
        <v>441.5557524464366</v>
      </c>
      <c r="Q449" s="9" cm="1">
        <f t="array" ref="Q449">IF(D449="",_xlfn.XLOOKUP(C449,ConfigSheet!$B$5:$H$5,_xlfn.XLOOKUP(E449,ConfigSheet!$A$6:$A$8,ConfigSheet!$B$6:$H$8)),_xlfn.XLOOKUP(D449,ConfigSheet!$B$5:$H$5,_xlfn.XLOOKUP(F449,ConfigSheet!$A$6:$A$8,ConfigSheet!$B$6:$H$8)))</f>
        <v>468.8</v>
      </c>
      <c r="R449">
        <f t="shared" si="52"/>
        <v>15.577659820047757</v>
      </c>
      <c r="S449" s="9">
        <f t="shared" si="50"/>
        <v>242.66348546913031</v>
      </c>
      <c r="W449">
        <f t="shared" si="55"/>
        <v>27.244247553563412</v>
      </c>
      <c r="X449">
        <f t="shared" si="53"/>
        <v>742.24902475984595</v>
      </c>
    </row>
    <row r="450" spans="1:24" x14ac:dyDescent="0.3">
      <c r="A450" s="1">
        <v>448</v>
      </c>
      <c r="B450">
        <v>218</v>
      </c>
      <c r="C450" t="s">
        <v>8</v>
      </c>
      <c r="D450" t="s">
        <v>8</v>
      </c>
      <c r="E450">
        <v>1</v>
      </c>
      <c r="F450">
        <v>1</v>
      </c>
      <c r="G450">
        <v>14154</v>
      </c>
      <c r="H450">
        <v>14231</v>
      </c>
      <c r="I450">
        <v>94.05893087387085</v>
      </c>
      <c r="J450" s="4">
        <f>ConfigSheet!$I$2</f>
        <v>3349.0920000000001</v>
      </c>
      <c r="K450">
        <f>_xlfn.XLOOKUP(D450,ConfigSheet!$A$1:$G$1,ConfigSheet!$A$2:$G$2)</f>
        <v>0</v>
      </c>
      <c r="L450">
        <f>_xlfn.XLOOKUP(B450,CoinPixels_Config1!A:A,CoinPixels_Config1!I:I)</f>
        <v>0.99458927693064436</v>
      </c>
      <c r="M450">
        <f t="shared" ref="M450:M513" si="56">G450*L450</f>
        <v>14077.41662567634</v>
      </c>
      <c r="N450">
        <f t="shared" ref="N450:N513" si="57">L450*H450</f>
        <v>14154</v>
      </c>
      <c r="O450">
        <f t="shared" si="54"/>
        <v>0</v>
      </c>
      <c r="P450">
        <f t="shared" si="51"/>
        <v>0</v>
      </c>
      <c r="Q450" s="9" cm="1">
        <f t="array" ref="Q450">IF(D450="",_xlfn.XLOOKUP(C450,ConfigSheet!$B$5:$H$5,_xlfn.XLOOKUP(E450,ConfigSheet!$A$6:$A$8,ConfigSheet!$B$6:$H$8)),_xlfn.XLOOKUP(D450,ConfigSheet!$B$5:$H$5,_xlfn.XLOOKUP(F450,ConfigSheet!$A$6:$A$8,ConfigSheet!$B$6:$H$8)))</f>
        <v>0</v>
      </c>
      <c r="R450">
        <f t="shared" si="52"/>
        <v>0</v>
      </c>
      <c r="S450" s="9">
        <f t="shared" ref="S450:S513" si="58">R450*R450</f>
        <v>0</v>
      </c>
      <c r="W450">
        <f t="shared" si="55"/>
        <v>0</v>
      </c>
      <c r="X450">
        <f t="shared" si="53"/>
        <v>0</v>
      </c>
    </row>
    <row r="451" spans="1:24" x14ac:dyDescent="0.3">
      <c r="A451" s="1">
        <v>449</v>
      </c>
      <c r="B451">
        <v>218</v>
      </c>
      <c r="C451" t="s">
        <v>9</v>
      </c>
      <c r="D451" t="s">
        <v>9</v>
      </c>
      <c r="E451">
        <v>2</v>
      </c>
      <c r="F451">
        <v>2</v>
      </c>
      <c r="G451">
        <v>923049</v>
      </c>
      <c r="H451">
        <v>860070</v>
      </c>
      <c r="I451">
        <v>77.130803465843201</v>
      </c>
      <c r="J451" s="4">
        <f>ConfigSheet!$I$2</f>
        <v>3349.0920000000001</v>
      </c>
      <c r="K451">
        <f>_xlfn.XLOOKUP(D451,ConfigSheet!$A$1:$G$1,ConfigSheet!$A$2:$G$2)</f>
        <v>2.6304883652667002</v>
      </c>
      <c r="L451">
        <f>_xlfn.XLOOKUP(B451,CoinPixels_Config1!A:A,CoinPixels_Config1!I:I)</f>
        <v>0.99458927693064436</v>
      </c>
      <c r="M451">
        <f t="shared" si="56"/>
        <v>918054.63748155429</v>
      </c>
      <c r="N451">
        <f t="shared" si="57"/>
        <v>855416.3994097393</v>
      </c>
      <c r="O451">
        <f t="shared" si="54"/>
        <v>721.07067903012717</v>
      </c>
      <c r="P451">
        <f t="shared" ref="P451:P514" si="59">(N451/J451)*K451</f>
        <v>671.87252129999763</v>
      </c>
      <c r="Q451" s="9" cm="1">
        <f t="array" ref="Q451">IF(D451="",_xlfn.XLOOKUP(C451,ConfigSheet!$B$5:$H$5,_xlfn.XLOOKUP(E451,ConfigSheet!$A$6:$A$8,ConfigSheet!$B$6:$H$8)),_xlfn.XLOOKUP(D451,ConfigSheet!$B$5:$H$5,_xlfn.XLOOKUP(F451,ConfigSheet!$A$6:$A$8,ConfigSheet!$B$6:$H$8)))</f>
        <v>937.6</v>
      </c>
      <c r="R451">
        <f t="shared" ref="R451:R514" si="60">O451-P451</f>
        <v>49.198157730129537</v>
      </c>
      <c r="S451" s="9">
        <f t="shared" si="58"/>
        <v>2420.4587240387045</v>
      </c>
      <c r="W451">
        <f t="shared" si="55"/>
        <v>265.72747870000239</v>
      </c>
      <c r="X451">
        <f t="shared" ref="X451:X514" si="61">W451*W451</f>
        <v>70611.092936260233</v>
      </c>
    </row>
    <row r="452" spans="1:24" x14ac:dyDescent="0.3">
      <c r="A452" s="1">
        <v>450</v>
      </c>
      <c r="B452">
        <v>219</v>
      </c>
      <c r="C452" t="s">
        <v>8</v>
      </c>
      <c r="D452" t="s">
        <v>8</v>
      </c>
      <c r="E452">
        <v>1</v>
      </c>
      <c r="F452">
        <v>1</v>
      </c>
      <c r="G452">
        <v>14141</v>
      </c>
      <c r="H452">
        <v>12800</v>
      </c>
      <c r="I452">
        <v>89.979547262191772</v>
      </c>
      <c r="J452" s="4">
        <f>ConfigSheet!$I$2</f>
        <v>3349.0920000000001</v>
      </c>
      <c r="K452">
        <f>_xlfn.XLOOKUP(D452,ConfigSheet!$A$1:$G$1,ConfigSheet!$A$2:$G$2)</f>
        <v>0</v>
      </c>
      <c r="L452">
        <f>_xlfn.XLOOKUP(B452,CoinPixels_Config1!A:A,CoinPixels_Config1!I:I)</f>
        <v>1.104765625</v>
      </c>
      <c r="M452">
        <f t="shared" si="56"/>
        <v>15622.490703125</v>
      </c>
      <c r="N452">
        <f t="shared" si="57"/>
        <v>14141</v>
      </c>
      <c r="O452">
        <f t="shared" ref="O452:O515" si="62">(M452/J452)*K452</f>
        <v>0</v>
      </c>
      <c r="P452">
        <f t="shared" si="59"/>
        <v>0</v>
      </c>
      <c r="Q452" s="9" cm="1">
        <f t="array" ref="Q452">IF(D452="",_xlfn.XLOOKUP(C452,ConfigSheet!$B$5:$H$5,_xlfn.XLOOKUP(E452,ConfigSheet!$A$6:$A$8,ConfigSheet!$B$6:$H$8)),_xlfn.XLOOKUP(D452,ConfigSheet!$B$5:$H$5,_xlfn.XLOOKUP(F452,ConfigSheet!$A$6:$A$8,ConfigSheet!$B$6:$H$8)))</f>
        <v>0</v>
      </c>
      <c r="R452">
        <f t="shared" si="60"/>
        <v>0</v>
      </c>
      <c r="S452" s="9">
        <f t="shared" si="58"/>
        <v>0</v>
      </c>
      <c r="W452">
        <f t="shared" si="55"/>
        <v>0</v>
      </c>
      <c r="X452">
        <f t="shared" si="61"/>
        <v>0</v>
      </c>
    </row>
    <row r="453" spans="1:24" x14ac:dyDescent="0.3">
      <c r="A453" s="1">
        <v>451</v>
      </c>
      <c r="B453">
        <v>219</v>
      </c>
      <c r="C453" t="s">
        <v>9</v>
      </c>
      <c r="D453" t="s">
        <v>9</v>
      </c>
      <c r="E453">
        <v>2</v>
      </c>
      <c r="F453">
        <v>2</v>
      </c>
      <c r="G453">
        <v>889912</v>
      </c>
      <c r="H453">
        <v>882089</v>
      </c>
      <c r="I453">
        <v>95.551756024360657</v>
      </c>
      <c r="J453" s="4">
        <f>ConfigSheet!$I$2</f>
        <v>3349.0920000000001</v>
      </c>
      <c r="K453">
        <f>_xlfn.XLOOKUP(D453,ConfigSheet!$A$1:$G$1,ConfigSheet!$A$2:$G$2)</f>
        <v>2.6304883652667002</v>
      </c>
      <c r="L453">
        <f>_xlfn.XLOOKUP(B453,CoinPixels_Config1!A:A,CoinPixels_Config1!I:I)</f>
        <v>1.104765625</v>
      </c>
      <c r="M453">
        <f t="shared" si="56"/>
        <v>983144.18687500001</v>
      </c>
      <c r="N453">
        <f t="shared" si="57"/>
        <v>974501.60539062496</v>
      </c>
      <c r="O453">
        <f t="shared" si="62"/>
        <v>772.1941782890043</v>
      </c>
      <c r="P453">
        <f t="shared" si="59"/>
        <v>765.40600703526798</v>
      </c>
      <c r="Q453" s="9" cm="1">
        <f t="array" ref="Q453">IF(D453="",_xlfn.XLOOKUP(C453,ConfigSheet!$B$5:$H$5,_xlfn.XLOOKUP(E453,ConfigSheet!$A$6:$A$8,ConfigSheet!$B$6:$H$8)),_xlfn.XLOOKUP(D453,ConfigSheet!$B$5:$H$5,_xlfn.XLOOKUP(F453,ConfigSheet!$A$6:$A$8,ConfigSheet!$B$6:$H$8)))</f>
        <v>937.6</v>
      </c>
      <c r="R453">
        <f t="shared" si="60"/>
        <v>6.7881712537363228</v>
      </c>
      <c r="S453" s="9">
        <f t="shared" si="58"/>
        <v>46.079268970052162</v>
      </c>
      <c r="W453">
        <f t="shared" ref="W453:W516" si="63">Q453-P453</f>
        <v>172.19399296473205</v>
      </c>
      <c r="X453">
        <f t="shared" si="61"/>
        <v>29650.771213138189</v>
      </c>
    </row>
    <row r="454" spans="1:24" x14ac:dyDescent="0.3">
      <c r="A454" s="1">
        <v>452</v>
      </c>
      <c r="B454">
        <v>220</v>
      </c>
      <c r="C454" t="s">
        <v>8</v>
      </c>
      <c r="D454" t="s">
        <v>8</v>
      </c>
      <c r="E454">
        <v>1</v>
      </c>
      <c r="F454">
        <v>1</v>
      </c>
      <c r="G454">
        <v>14128</v>
      </c>
      <c r="H454">
        <v>13752</v>
      </c>
      <c r="I454">
        <v>96.531790494918823</v>
      </c>
      <c r="J454" s="4">
        <f>ConfigSheet!$I$2</f>
        <v>3349.0920000000001</v>
      </c>
      <c r="K454">
        <f>_xlfn.XLOOKUP(D454,ConfigSheet!$A$1:$G$1,ConfigSheet!$A$2:$G$2)</f>
        <v>0</v>
      </c>
      <c r="L454">
        <f>_xlfn.XLOOKUP(B454,CoinPixels_Config1!A:A,CoinPixels_Config1!I:I)</f>
        <v>1.0273414776032577</v>
      </c>
      <c r="M454">
        <f t="shared" si="56"/>
        <v>14514.280395578824</v>
      </c>
      <c r="N454">
        <f t="shared" si="57"/>
        <v>14128</v>
      </c>
      <c r="O454">
        <f t="shared" si="62"/>
        <v>0</v>
      </c>
      <c r="P454">
        <f t="shared" si="59"/>
        <v>0</v>
      </c>
      <c r="Q454" s="9" cm="1">
        <f t="array" ref="Q454">IF(D454="",_xlfn.XLOOKUP(C454,ConfigSheet!$B$5:$H$5,_xlfn.XLOOKUP(E454,ConfigSheet!$A$6:$A$8,ConfigSheet!$B$6:$H$8)),_xlfn.XLOOKUP(D454,ConfigSheet!$B$5:$H$5,_xlfn.XLOOKUP(F454,ConfigSheet!$A$6:$A$8,ConfigSheet!$B$6:$H$8)))</f>
        <v>0</v>
      </c>
      <c r="R454">
        <f t="shared" si="60"/>
        <v>0</v>
      </c>
      <c r="S454" s="9">
        <f t="shared" si="58"/>
        <v>0</v>
      </c>
      <c r="W454">
        <f t="shared" si="63"/>
        <v>0</v>
      </c>
      <c r="X454">
        <f t="shared" si="61"/>
        <v>0</v>
      </c>
    </row>
    <row r="455" spans="1:24" x14ac:dyDescent="0.3">
      <c r="A455" s="1">
        <v>453</v>
      </c>
      <c r="B455">
        <v>220</v>
      </c>
      <c r="C455" t="s">
        <v>10</v>
      </c>
      <c r="D455" t="s">
        <v>10</v>
      </c>
      <c r="E455">
        <v>3</v>
      </c>
      <c r="F455">
        <v>3</v>
      </c>
      <c r="G455">
        <v>297697</v>
      </c>
      <c r="H455">
        <v>266896</v>
      </c>
      <c r="I455">
        <v>88.952716191609696</v>
      </c>
      <c r="J455" s="4">
        <f>ConfigSheet!$I$2</f>
        <v>3349.0920000000001</v>
      </c>
      <c r="K455">
        <f>_xlfn.XLOOKUP(D455,ConfigSheet!$A$1:$G$1,ConfigSheet!$A$2:$G$2)</f>
        <v>3.5680999999999998</v>
      </c>
      <c r="L455">
        <f>_xlfn.XLOOKUP(B455,CoinPixels_Config1!A:A,CoinPixels_Config1!I:I)</f>
        <v>1.0273414776032577</v>
      </c>
      <c r="M455">
        <f t="shared" si="56"/>
        <v>305836.47585805698</v>
      </c>
      <c r="N455">
        <f t="shared" si="57"/>
        <v>274193.33100639906</v>
      </c>
      <c r="O455">
        <f t="shared" si="62"/>
        <v>325.8361160305937</v>
      </c>
      <c r="P455">
        <f t="shared" si="59"/>
        <v>292.12372319540117</v>
      </c>
      <c r="Q455" s="9" cm="1">
        <f t="array" ref="Q455">IF(D455="",_xlfn.XLOOKUP(C455,ConfigSheet!$B$5:$H$5,_xlfn.XLOOKUP(E455,ConfigSheet!$A$6:$A$8,ConfigSheet!$B$6:$H$8)),_xlfn.XLOOKUP(D455,ConfigSheet!$B$5:$H$5,_xlfn.XLOOKUP(F455,ConfigSheet!$A$6:$A$8,ConfigSheet!$B$6:$H$8)))</f>
        <v>289.92</v>
      </c>
      <c r="R455">
        <f t="shared" si="60"/>
        <v>33.712392835192531</v>
      </c>
      <c r="S455" s="9">
        <f t="shared" si="58"/>
        <v>1136.5254306743407</v>
      </c>
      <c r="W455">
        <f t="shared" si="63"/>
        <v>-2.2037231954011531</v>
      </c>
      <c r="X455">
        <f t="shared" si="61"/>
        <v>4.8563959219490691</v>
      </c>
    </row>
    <row r="456" spans="1:24" x14ac:dyDescent="0.3">
      <c r="A456" s="1">
        <v>454</v>
      </c>
      <c r="B456">
        <v>221</v>
      </c>
      <c r="C456" t="s">
        <v>8</v>
      </c>
      <c r="D456" t="s">
        <v>8</v>
      </c>
      <c r="E456">
        <v>1</v>
      </c>
      <c r="F456">
        <v>1</v>
      </c>
      <c r="G456">
        <v>14751</v>
      </c>
      <c r="H456">
        <v>13438</v>
      </c>
      <c r="I456">
        <v>87.289881706237793</v>
      </c>
      <c r="J456" s="4">
        <f>ConfigSheet!$I$2</f>
        <v>3349.0920000000001</v>
      </c>
      <c r="K456">
        <f>_xlfn.XLOOKUP(D456,ConfigSheet!$A$1:$G$1,ConfigSheet!$A$2:$G$2)</f>
        <v>0</v>
      </c>
      <c r="L456">
        <f>_xlfn.XLOOKUP(B456,CoinPixels_Config1!A:A,CoinPixels_Config1!I:I)</f>
        <v>1.0977079922607531</v>
      </c>
      <c r="M456">
        <f t="shared" si="56"/>
        <v>16192.290593838368</v>
      </c>
      <c r="N456">
        <f t="shared" si="57"/>
        <v>14751</v>
      </c>
      <c r="O456">
        <f t="shared" si="62"/>
        <v>0</v>
      </c>
      <c r="P456">
        <f t="shared" si="59"/>
        <v>0</v>
      </c>
      <c r="Q456" s="9" cm="1">
        <f t="array" ref="Q456">IF(D456="",_xlfn.XLOOKUP(C456,ConfigSheet!$B$5:$H$5,_xlfn.XLOOKUP(E456,ConfigSheet!$A$6:$A$8,ConfigSheet!$B$6:$H$8)),_xlfn.XLOOKUP(D456,ConfigSheet!$B$5:$H$5,_xlfn.XLOOKUP(F456,ConfigSheet!$A$6:$A$8,ConfigSheet!$B$6:$H$8)))</f>
        <v>0</v>
      </c>
      <c r="R456">
        <f t="shared" si="60"/>
        <v>0</v>
      </c>
      <c r="S456" s="9">
        <f t="shared" si="58"/>
        <v>0</v>
      </c>
      <c r="W456">
        <f t="shared" si="63"/>
        <v>0</v>
      </c>
      <c r="X456">
        <f t="shared" si="61"/>
        <v>0</v>
      </c>
    </row>
    <row r="457" spans="1:24" x14ac:dyDescent="0.3">
      <c r="A457" s="1">
        <v>455</v>
      </c>
      <c r="B457">
        <v>221</v>
      </c>
      <c r="C457" t="s">
        <v>10</v>
      </c>
      <c r="D457" t="s">
        <v>10</v>
      </c>
      <c r="E457">
        <v>1</v>
      </c>
      <c r="F457">
        <v>1</v>
      </c>
      <c r="G457">
        <v>88354</v>
      </c>
      <c r="H457">
        <v>82364</v>
      </c>
      <c r="I457">
        <v>92.100733518600464</v>
      </c>
      <c r="J457" s="4">
        <f>ConfigSheet!$I$2</f>
        <v>3349.0920000000001</v>
      </c>
      <c r="K457">
        <f>_xlfn.XLOOKUP(D457,ConfigSheet!$A$1:$G$1,ConfigSheet!$A$2:$G$2)</f>
        <v>3.5680999999999998</v>
      </c>
      <c r="L457">
        <f>_xlfn.XLOOKUP(B457,CoinPixels_Config1!A:A,CoinPixels_Config1!I:I)</f>
        <v>1.0977079922607531</v>
      </c>
      <c r="M457">
        <f t="shared" si="56"/>
        <v>96986.891948206583</v>
      </c>
      <c r="N457">
        <f t="shared" si="57"/>
        <v>90411.621074564668</v>
      </c>
      <c r="O457">
        <f t="shared" si="62"/>
        <v>103.32917971808355</v>
      </c>
      <c r="P457">
        <f t="shared" si="59"/>
        <v>96.323930532859109</v>
      </c>
      <c r="Q457" s="9" cm="1">
        <f t="array" ref="Q457">IF(D457="",_xlfn.XLOOKUP(C457,ConfigSheet!$B$5:$H$5,_xlfn.XLOOKUP(E457,ConfigSheet!$A$6:$A$8,ConfigSheet!$B$6:$H$8)),_xlfn.XLOOKUP(D457,ConfigSheet!$B$5:$H$5,_xlfn.XLOOKUP(F457,ConfigSheet!$A$6:$A$8,ConfigSheet!$B$6:$H$8)))</f>
        <v>96.64</v>
      </c>
      <c r="R457">
        <f t="shared" si="60"/>
        <v>7.005249185224443</v>
      </c>
      <c r="S457" s="9">
        <f t="shared" si="58"/>
        <v>49.073516147087723</v>
      </c>
      <c r="W457">
        <f t="shared" si="63"/>
        <v>0.3160694671408919</v>
      </c>
      <c r="X457">
        <f t="shared" si="61"/>
        <v>9.9899908058727352E-2</v>
      </c>
    </row>
    <row r="458" spans="1:24" x14ac:dyDescent="0.3">
      <c r="A458" s="1">
        <v>456</v>
      </c>
      <c r="B458">
        <v>222</v>
      </c>
      <c r="C458" t="s">
        <v>8</v>
      </c>
      <c r="D458" t="s">
        <v>8</v>
      </c>
      <c r="E458">
        <v>1</v>
      </c>
      <c r="F458">
        <v>1</v>
      </c>
      <c r="G458">
        <v>14402</v>
      </c>
      <c r="H458">
        <v>13647</v>
      </c>
      <c r="I458">
        <v>92.988854646682739</v>
      </c>
      <c r="J458" s="4">
        <f>ConfigSheet!$I$2</f>
        <v>3349.0920000000001</v>
      </c>
      <c r="K458">
        <f>_xlfn.XLOOKUP(D458,ConfigSheet!$A$1:$G$1,ConfigSheet!$A$2:$G$2)</f>
        <v>0</v>
      </c>
      <c r="L458">
        <f>_xlfn.XLOOKUP(B458,CoinPixels_Config1!A:A,CoinPixels_Config1!I:I)</f>
        <v>1.0553235143254929</v>
      </c>
      <c r="M458">
        <f t="shared" si="56"/>
        <v>15198.769253315748</v>
      </c>
      <c r="N458">
        <f t="shared" si="57"/>
        <v>14402.000000000002</v>
      </c>
      <c r="O458">
        <f t="shared" si="62"/>
        <v>0</v>
      </c>
      <c r="P458">
        <f t="shared" si="59"/>
        <v>0</v>
      </c>
      <c r="Q458" s="9" cm="1">
        <f t="array" ref="Q458">IF(D458="",_xlfn.XLOOKUP(C458,ConfigSheet!$B$5:$H$5,_xlfn.XLOOKUP(E458,ConfigSheet!$A$6:$A$8,ConfigSheet!$B$6:$H$8)),_xlfn.XLOOKUP(D458,ConfigSheet!$B$5:$H$5,_xlfn.XLOOKUP(F458,ConfigSheet!$A$6:$A$8,ConfigSheet!$B$6:$H$8)))</f>
        <v>0</v>
      </c>
      <c r="R458">
        <f t="shared" si="60"/>
        <v>0</v>
      </c>
      <c r="S458" s="9">
        <f t="shared" si="58"/>
        <v>0</v>
      </c>
      <c r="W458">
        <f t="shared" si="63"/>
        <v>0</v>
      </c>
      <c r="X458">
        <f t="shared" si="61"/>
        <v>0</v>
      </c>
    </row>
    <row r="459" spans="1:24" x14ac:dyDescent="0.3">
      <c r="A459" s="1">
        <v>457</v>
      </c>
      <c r="B459">
        <v>222</v>
      </c>
      <c r="C459" t="s">
        <v>10</v>
      </c>
      <c r="D459" t="s">
        <v>10</v>
      </c>
      <c r="E459">
        <v>1</v>
      </c>
      <c r="F459">
        <v>1</v>
      </c>
      <c r="G459">
        <v>90927</v>
      </c>
      <c r="H459">
        <v>83993</v>
      </c>
      <c r="I459">
        <v>90.033352375030518</v>
      </c>
      <c r="J459" s="4">
        <f>ConfigSheet!$I$2</f>
        <v>3349.0920000000001</v>
      </c>
      <c r="K459">
        <f>_xlfn.XLOOKUP(D459,ConfigSheet!$A$1:$G$1,ConfigSheet!$A$2:$G$2)</f>
        <v>3.5680999999999998</v>
      </c>
      <c r="L459">
        <f>_xlfn.XLOOKUP(B459,CoinPixels_Config1!A:A,CoinPixels_Config1!I:I)</f>
        <v>1.0553235143254929</v>
      </c>
      <c r="M459">
        <f t="shared" si="56"/>
        <v>95957.401187074094</v>
      </c>
      <c r="N459">
        <f t="shared" si="57"/>
        <v>88639.787938741123</v>
      </c>
      <c r="O459">
        <f t="shared" si="62"/>
        <v>102.23236721344145</v>
      </c>
      <c r="P459">
        <f t="shared" si="59"/>
        <v>94.436231475343817</v>
      </c>
      <c r="Q459" s="9" cm="1">
        <f t="array" ref="Q459">IF(D459="",_xlfn.XLOOKUP(C459,ConfigSheet!$B$5:$H$5,_xlfn.XLOOKUP(E459,ConfigSheet!$A$6:$A$8,ConfigSheet!$B$6:$H$8)),_xlfn.XLOOKUP(D459,ConfigSheet!$B$5:$H$5,_xlfn.XLOOKUP(F459,ConfigSheet!$A$6:$A$8,ConfigSheet!$B$6:$H$8)))</f>
        <v>96.64</v>
      </c>
      <c r="R459">
        <f t="shared" si="60"/>
        <v>7.7961357380976324</v>
      </c>
      <c r="S459" s="9">
        <f t="shared" si="58"/>
        <v>60.779732446843113</v>
      </c>
      <c r="W459">
        <f t="shared" si="63"/>
        <v>2.2037685246561836</v>
      </c>
      <c r="X459">
        <f t="shared" si="61"/>
        <v>4.8565957102652924</v>
      </c>
    </row>
    <row r="460" spans="1:24" x14ac:dyDescent="0.3">
      <c r="A460" s="1">
        <v>458</v>
      </c>
      <c r="B460">
        <v>223</v>
      </c>
      <c r="C460" t="s">
        <v>8</v>
      </c>
      <c r="D460" t="s">
        <v>8</v>
      </c>
      <c r="E460">
        <v>1</v>
      </c>
      <c r="F460">
        <v>1</v>
      </c>
      <c r="G460">
        <v>13557</v>
      </c>
      <c r="H460">
        <v>13131</v>
      </c>
      <c r="I460">
        <v>93.700098991394043</v>
      </c>
      <c r="J460" s="4">
        <f>ConfigSheet!$I$2</f>
        <v>3349.0920000000001</v>
      </c>
      <c r="K460">
        <f>_xlfn.XLOOKUP(D460,ConfigSheet!$A$1:$G$1,ConfigSheet!$A$2:$G$2)</f>
        <v>0</v>
      </c>
      <c r="L460">
        <f>_xlfn.XLOOKUP(B460,CoinPixels_Config1!A:A,CoinPixels_Config1!I:I)</f>
        <v>1.0324423120859036</v>
      </c>
      <c r="M460">
        <f t="shared" si="56"/>
        <v>13996.820424948595</v>
      </c>
      <c r="N460">
        <f t="shared" si="57"/>
        <v>13557</v>
      </c>
      <c r="O460">
        <f t="shared" si="62"/>
        <v>0</v>
      </c>
      <c r="P460">
        <f t="shared" si="59"/>
        <v>0</v>
      </c>
      <c r="Q460" s="9" cm="1">
        <f t="array" ref="Q460">IF(D460="",_xlfn.XLOOKUP(C460,ConfigSheet!$B$5:$H$5,_xlfn.XLOOKUP(E460,ConfigSheet!$A$6:$A$8,ConfigSheet!$B$6:$H$8)),_xlfn.XLOOKUP(D460,ConfigSheet!$B$5:$H$5,_xlfn.XLOOKUP(F460,ConfigSheet!$A$6:$A$8,ConfigSheet!$B$6:$H$8)))</f>
        <v>0</v>
      </c>
      <c r="R460">
        <f t="shared" si="60"/>
        <v>0</v>
      </c>
      <c r="S460" s="9">
        <f t="shared" si="58"/>
        <v>0</v>
      </c>
      <c r="W460">
        <f t="shared" si="63"/>
        <v>0</v>
      </c>
      <c r="X460">
        <f t="shared" si="61"/>
        <v>0</v>
      </c>
    </row>
    <row r="461" spans="1:24" x14ac:dyDescent="0.3">
      <c r="A461" s="1">
        <v>459</v>
      </c>
      <c r="B461">
        <v>223</v>
      </c>
      <c r="C461" t="s">
        <v>11</v>
      </c>
      <c r="D461" t="s">
        <v>11</v>
      </c>
      <c r="E461">
        <v>1</v>
      </c>
      <c r="F461">
        <v>1</v>
      </c>
      <c r="G461">
        <v>191172</v>
      </c>
      <c r="H461">
        <v>184354</v>
      </c>
      <c r="I461">
        <v>94.841593503952026</v>
      </c>
      <c r="J461" s="4">
        <f>ConfigSheet!$I$2</f>
        <v>3349.0920000000001</v>
      </c>
      <c r="K461">
        <f>_xlfn.XLOOKUP(D461,ConfigSheet!$A$1:$G$1,ConfigSheet!$A$2:$G$2)</f>
        <v>5.6936084651916001</v>
      </c>
      <c r="L461">
        <f>_xlfn.XLOOKUP(B461,CoinPixels_Config1!A:A,CoinPixels_Config1!I:I)</f>
        <v>1.0324423120859036</v>
      </c>
      <c r="M461">
        <f t="shared" si="56"/>
        <v>197374.06168608638</v>
      </c>
      <c r="N461">
        <f t="shared" si="57"/>
        <v>190334.87000228468</v>
      </c>
      <c r="O461">
        <f t="shared" si="62"/>
        <v>335.54486661613072</v>
      </c>
      <c r="P461">
        <f t="shared" si="59"/>
        <v>323.57792113986443</v>
      </c>
      <c r="Q461" s="9" cm="1">
        <f t="array" ref="Q461">IF(D461="",_xlfn.XLOOKUP(C461,ConfigSheet!$B$5:$H$5,_xlfn.XLOOKUP(E461,ConfigSheet!$A$6:$A$8,ConfigSheet!$B$6:$H$8)),_xlfn.XLOOKUP(D461,ConfigSheet!$B$5:$H$5,_xlfn.XLOOKUP(F461,ConfigSheet!$A$6:$A$8,ConfigSheet!$B$6:$H$8)))</f>
        <v>369.42666666666668</v>
      </c>
      <c r="R461">
        <f t="shared" si="60"/>
        <v>11.966945476266289</v>
      </c>
      <c r="S461" s="9">
        <f t="shared" si="58"/>
        <v>143.2077840319302</v>
      </c>
      <c r="W461">
        <f t="shared" si="63"/>
        <v>45.848745526802247</v>
      </c>
      <c r="X461">
        <f t="shared" si="61"/>
        <v>2102.1074663814693</v>
      </c>
    </row>
    <row r="462" spans="1:24" x14ac:dyDescent="0.3">
      <c r="A462" s="1">
        <v>460</v>
      </c>
      <c r="B462">
        <v>224</v>
      </c>
      <c r="C462" t="s">
        <v>8</v>
      </c>
      <c r="D462" t="s">
        <v>8</v>
      </c>
      <c r="E462">
        <v>1</v>
      </c>
      <c r="F462">
        <v>1</v>
      </c>
      <c r="G462">
        <v>11470</v>
      </c>
      <c r="H462">
        <v>10975</v>
      </c>
      <c r="I462">
        <v>94.649207592010498</v>
      </c>
      <c r="J462" s="4">
        <f>ConfigSheet!$I$2</f>
        <v>3349.0920000000001</v>
      </c>
      <c r="K462">
        <f>_xlfn.XLOOKUP(D462,ConfigSheet!$A$1:$G$1,ConfigSheet!$A$2:$G$2)</f>
        <v>0</v>
      </c>
      <c r="L462">
        <f>_xlfn.XLOOKUP(B462,CoinPixels_Config1!A:A,CoinPixels_Config1!I:I)</f>
        <v>1.0451025056947609</v>
      </c>
      <c r="M462">
        <f t="shared" si="56"/>
        <v>11987.325740318907</v>
      </c>
      <c r="N462">
        <f t="shared" si="57"/>
        <v>11470.000000000002</v>
      </c>
      <c r="O462">
        <f t="shared" si="62"/>
        <v>0</v>
      </c>
      <c r="P462">
        <f t="shared" si="59"/>
        <v>0</v>
      </c>
      <c r="Q462" s="9" cm="1">
        <f t="array" ref="Q462">IF(D462="",_xlfn.XLOOKUP(C462,ConfigSheet!$B$5:$H$5,_xlfn.XLOOKUP(E462,ConfigSheet!$A$6:$A$8,ConfigSheet!$B$6:$H$8)),_xlfn.XLOOKUP(D462,ConfigSheet!$B$5:$H$5,_xlfn.XLOOKUP(F462,ConfigSheet!$A$6:$A$8,ConfigSheet!$B$6:$H$8)))</f>
        <v>0</v>
      </c>
      <c r="R462">
        <f t="shared" si="60"/>
        <v>0</v>
      </c>
      <c r="S462" s="9">
        <f t="shared" si="58"/>
        <v>0</v>
      </c>
      <c r="W462">
        <f t="shared" si="63"/>
        <v>0</v>
      </c>
      <c r="X462">
        <f t="shared" si="61"/>
        <v>0</v>
      </c>
    </row>
    <row r="463" spans="1:24" x14ac:dyDescent="0.3">
      <c r="A463" s="1">
        <v>461</v>
      </c>
      <c r="B463">
        <v>224</v>
      </c>
      <c r="C463" t="s">
        <v>11</v>
      </c>
      <c r="D463" t="s">
        <v>11</v>
      </c>
      <c r="E463">
        <v>1</v>
      </c>
      <c r="F463">
        <v>1</v>
      </c>
      <c r="G463">
        <v>161371</v>
      </c>
      <c r="H463">
        <v>155431</v>
      </c>
      <c r="I463">
        <v>92.683196067810059</v>
      </c>
      <c r="J463" s="4">
        <f>ConfigSheet!$I$2</f>
        <v>3349.0920000000001</v>
      </c>
      <c r="K463">
        <f>_xlfn.XLOOKUP(D463,ConfigSheet!$A$1:$G$1,ConfigSheet!$A$2:$G$2)</f>
        <v>5.6936084651916001</v>
      </c>
      <c r="L463">
        <f>_xlfn.XLOOKUP(B463,CoinPixels_Config1!A:A,CoinPixels_Config1!I:I)</f>
        <v>1.0451025056947609</v>
      </c>
      <c r="M463">
        <f t="shared" si="56"/>
        <v>168649.23644646927</v>
      </c>
      <c r="N463">
        <f t="shared" si="57"/>
        <v>162441.3275626424</v>
      </c>
      <c r="O463">
        <f t="shared" si="62"/>
        <v>286.71135946092767</v>
      </c>
      <c r="P463">
        <f t="shared" si="59"/>
        <v>276.15763248893205</v>
      </c>
      <c r="Q463" s="9" cm="1">
        <f t="array" ref="Q463">IF(D463="",_xlfn.XLOOKUP(C463,ConfigSheet!$B$5:$H$5,_xlfn.XLOOKUP(E463,ConfigSheet!$A$6:$A$8,ConfigSheet!$B$6:$H$8)),_xlfn.XLOOKUP(D463,ConfigSheet!$B$5:$H$5,_xlfn.XLOOKUP(F463,ConfigSheet!$A$6:$A$8,ConfigSheet!$B$6:$H$8)))</f>
        <v>369.42666666666668</v>
      </c>
      <c r="R463">
        <f t="shared" si="60"/>
        <v>10.553726971995616</v>
      </c>
      <c r="S463" s="9">
        <f t="shared" si="58"/>
        <v>111.38115299942774</v>
      </c>
      <c r="W463">
        <f t="shared" si="63"/>
        <v>93.269034177734625</v>
      </c>
      <c r="X463">
        <f t="shared" si="61"/>
        <v>8699.1127364474287</v>
      </c>
    </row>
    <row r="464" spans="1:24" x14ac:dyDescent="0.3">
      <c r="A464" s="1">
        <v>462</v>
      </c>
      <c r="B464">
        <v>225</v>
      </c>
      <c r="C464" t="s">
        <v>8</v>
      </c>
      <c r="D464" t="s">
        <v>8</v>
      </c>
      <c r="E464">
        <v>1</v>
      </c>
      <c r="F464">
        <v>1</v>
      </c>
      <c r="G464">
        <v>13493</v>
      </c>
      <c r="H464">
        <v>11768</v>
      </c>
      <c r="I464">
        <v>85.38823127746582</v>
      </c>
      <c r="J464" s="4">
        <f>ConfigSheet!$I$2</f>
        <v>3349.0920000000001</v>
      </c>
      <c r="K464">
        <f>_xlfn.XLOOKUP(D464,ConfigSheet!$A$1:$G$1,ConfigSheet!$A$2:$G$2)</f>
        <v>0</v>
      </c>
      <c r="L464">
        <f>_xlfn.XLOOKUP(B464,CoinPixels_Config1!A:A,CoinPixels_Config1!I:I)</f>
        <v>1.1465839564921823</v>
      </c>
      <c r="M464">
        <f t="shared" si="56"/>
        <v>15470.857324949015</v>
      </c>
      <c r="N464">
        <f t="shared" si="57"/>
        <v>13493</v>
      </c>
      <c r="O464">
        <f t="shared" si="62"/>
        <v>0</v>
      </c>
      <c r="P464">
        <f t="shared" si="59"/>
        <v>0</v>
      </c>
      <c r="Q464" s="9" cm="1">
        <f t="array" ref="Q464">IF(D464="",_xlfn.XLOOKUP(C464,ConfigSheet!$B$5:$H$5,_xlfn.XLOOKUP(E464,ConfigSheet!$A$6:$A$8,ConfigSheet!$B$6:$H$8)),_xlfn.XLOOKUP(D464,ConfigSheet!$B$5:$H$5,_xlfn.XLOOKUP(F464,ConfigSheet!$A$6:$A$8,ConfigSheet!$B$6:$H$8)))</f>
        <v>0</v>
      </c>
      <c r="R464">
        <f t="shared" si="60"/>
        <v>0</v>
      </c>
      <c r="S464" s="9">
        <f t="shared" si="58"/>
        <v>0</v>
      </c>
      <c r="W464">
        <f t="shared" si="63"/>
        <v>0</v>
      </c>
      <c r="X464">
        <f t="shared" si="61"/>
        <v>0</v>
      </c>
    </row>
    <row r="465" spans="1:24" x14ac:dyDescent="0.3">
      <c r="A465" s="1">
        <v>463</v>
      </c>
      <c r="B465">
        <v>225</v>
      </c>
      <c r="C465" t="s">
        <v>11</v>
      </c>
      <c r="D465" t="s">
        <v>11</v>
      </c>
      <c r="E465">
        <v>2</v>
      </c>
      <c r="F465">
        <v>2</v>
      </c>
      <c r="G465">
        <v>331209</v>
      </c>
      <c r="H465">
        <v>313034</v>
      </c>
      <c r="I465">
        <v>93.804678320884705</v>
      </c>
      <c r="J465" s="4">
        <f>ConfigSheet!$I$2</f>
        <v>3349.0920000000001</v>
      </c>
      <c r="K465">
        <f>_xlfn.XLOOKUP(D465,ConfigSheet!$A$1:$G$1,ConfigSheet!$A$2:$G$2)</f>
        <v>5.6936084651916001</v>
      </c>
      <c r="L465">
        <f>_xlfn.XLOOKUP(B465,CoinPixels_Config1!A:A,CoinPixels_Config1!I:I)</f>
        <v>1.1465839564921823</v>
      </c>
      <c r="M465">
        <f t="shared" si="56"/>
        <v>379758.92564581917</v>
      </c>
      <c r="N465">
        <f t="shared" si="57"/>
        <v>358919.76223657379</v>
      </c>
      <c r="O465">
        <f t="shared" si="62"/>
        <v>645.60741651441754</v>
      </c>
      <c r="P465">
        <f t="shared" si="59"/>
        <v>610.17989251854317</v>
      </c>
      <c r="Q465" s="9" cm="1">
        <f t="array" ref="Q465">IF(D465="",_xlfn.XLOOKUP(C465,ConfigSheet!$B$5:$H$5,_xlfn.XLOOKUP(E465,ConfigSheet!$A$6:$A$8,ConfigSheet!$B$6:$H$8)),_xlfn.XLOOKUP(D465,ConfigSheet!$B$5:$H$5,_xlfn.XLOOKUP(F465,ConfigSheet!$A$6:$A$8,ConfigSheet!$B$6:$H$8)))</f>
        <v>738.85333333333335</v>
      </c>
      <c r="R465">
        <f t="shared" si="60"/>
        <v>35.427523995874367</v>
      </c>
      <c r="S465" s="9">
        <f t="shared" si="58"/>
        <v>1255.1094564782541</v>
      </c>
      <c r="W465">
        <f t="shared" si="63"/>
        <v>128.67344081479018</v>
      </c>
      <c r="X465">
        <f t="shared" si="61"/>
        <v>16556.854371117312</v>
      </c>
    </row>
    <row r="466" spans="1:24" x14ac:dyDescent="0.3">
      <c r="A466" s="1">
        <v>464</v>
      </c>
      <c r="B466">
        <v>226</v>
      </c>
      <c r="C466" t="s">
        <v>8</v>
      </c>
      <c r="D466" t="s">
        <v>8</v>
      </c>
      <c r="E466">
        <v>1</v>
      </c>
      <c r="F466">
        <v>1</v>
      </c>
      <c r="G466">
        <v>13448</v>
      </c>
      <c r="H466">
        <v>12541</v>
      </c>
      <c r="I466">
        <v>90.019738674163818</v>
      </c>
      <c r="J466" s="4">
        <f>ConfigSheet!$I$2</f>
        <v>3349.0920000000001</v>
      </c>
      <c r="K466">
        <f>_xlfn.XLOOKUP(D466,ConfigSheet!$A$1:$G$1,ConfigSheet!$A$2:$G$2)</f>
        <v>0</v>
      </c>
      <c r="L466">
        <f>_xlfn.XLOOKUP(B466,CoinPixels_Config1!A:A,CoinPixels_Config1!I:I)</f>
        <v>1.0723227812774101</v>
      </c>
      <c r="M466">
        <f t="shared" si="56"/>
        <v>14420.59676261861</v>
      </c>
      <c r="N466">
        <f t="shared" si="57"/>
        <v>13448</v>
      </c>
      <c r="O466">
        <f t="shared" si="62"/>
        <v>0</v>
      </c>
      <c r="P466">
        <f t="shared" si="59"/>
        <v>0</v>
      </c>
      <c r="Q466" s="9" cm="1">
        <f t="array" ref="Q466">IF(D466="",_xlfn.XLOOKUP(C466,ConfigSheet!$B$5:$H$5,_xlfn.XLOOKUP(E466,ConfigSheet!$A$6:$A$8,ConfigSheet!$B$6:$H$8)),_xlfn.XLOOKUP(D466,ConfigSheet!$B$5:$H$5,_xlfn.XLOOKUP(F466,ConfigSheet!$A$6:$A$8,ConfigSheet!$B$6:$H$8)))</f>
        <v>0</v>
      </c>
      <c r="R466">
        <f t="shared" si="60"/>
        <v>0</v>
      </c>
      <c r="S466" s="9">
        <f t="shared" si="58"/>
        <v>0</v>
      </c>
      <c r="W466">
        <f t="shared" si="63"/>
        <v>0</v>
      </c>
      <c r="X466">
        <f t="shared" si="61"/>
        <v>0</v>
      </c>
    </row>
    <row r="467" spans="1:24" x14ac:dyDescent="0.3">
      <c r="A467" s="1">
        <v>465</v>
      </c>
      <c r="B467">
        <v>226</v>
      </c>
      <c r="C467" t="s">
        <v>11</v>
      </c>
      <c r="D467" t="s">
        <v>11</v>
      </c>
      <c r="E467">
        <v>2</v>
      </c>
      <c r="F467">
        <v>2</v>
      </c>
      <c r="G467">
        <v>355675</v>
      </c>
      <c r="H467">
        <v>336262</v>
      </c>
      <c r="I467">
        <v>93.32367479801178</v>
      </c>
      <c r="J467" s="4">
        <f>ConfigSheet!$I$2</f>
        <v>3349.0920000000001</v>
      </c>
      <c r="K467">
        <f>_xlfn.XLOOKUP(D467,ConfigSheet!$A$1:$G$1,ConfigSheet!$A$2:$G$2)</f>
        <v>5.6936084651916001</v>
      </c>
      <c r="L467">
        <f>_xlfn.XLOOKUP(B467,CoinPixels_Config1!A:A,CoinPixels_Config1!I:I)</f>
        <v>1.0723227812774101</v>
      </c>
      <c r="M467">
        <f t="shared" si="56"/>
        <v>381398.40523084282</v>
      </c>
      <c r="N467">
        <f t="shared" si="57"/>
        <v>360581.40307790448</v>
      </c>
      <c r="O467">
        <f t="shared" si="62"/>
        <v>648.39460624936635</v>
      </c>
      <c r="P467">
        <f t="shared" si="59"/>
        <v>613.00475739544379</v>
      </c>
      <c r="Q467" s="9" cm="1">
        <f t="array" ref="Q467">IF(D467="",_xlfn.XLOOKUP(C467,ConfigSheet!$B$5:$H$5,_xlfn.XLOOKUP(E467,ConfigSheet!$A$6:$A$8,ConfigSheet!$B$6:$H$8)),_xlfn.XLOOKUP(D467,ConfigSheet!$B$5:$H$5,_xlfn.XLOOKUP(F467,ConfigSheet!$A$6:$A$8,ConfigSheet!$B$6:$H$8)))</f>
        <v>738.85333333333335</v>
      </c>
      <c r="R467">
        <f t="shared" si="60"/>
        <v>35.389848853922558</v>
      </c>
      <c r="S467" s="9">
        <f t="shared" si="58"/>
        <v>1252.4414019034839</v>
      </c>
      <c r="W467">
        <f t="shared" si="63"/>
        <v>125.84857593788956</v>
      </c>
      <c r="X467">
        <f t="shared" si="61"/>
        <v>15837.864065594757</v>
      </c>
    </row>
    <row r="468" spans="1:24" x14ac:dyDescent="0.3">
      <c r="A468" s="1">
        <v>466</v>
      </c>
      <c r="B468">
        <v>227</v>
      </c>
      <c r="C468" t="s">
        <v>8</v>
      </c>
      <c r="D468" t="s">
        <v>8</v>
      </c>
      <c r="E468">
        <v>1</v>
      </c>
      <c r="F468">
        <v>1</v>
      </c>
      <c r="G468">
        <v>17251</v>
      </c>
      <c r="H468">
        <v>15544</v>
      </c>
      <c r="I468">
        <v>86.494171619415283</v>
      </c>
      <c r="J468" s="4">
        <f>ConfigSheet!$I$2</f>
        <v>3349.0920000000001</v>
      </c>
      <c r="K468">
        <f>_xlfn.XLOOKUP(D468,ConfigSheet!$A$1:$G$1,ConfigSheet!$A$2:$G$2)</f>
        <v>0</v>
      </c>
      <c r="L468">
        <f>_xlfn.XLOOKUP(B468,CoinPixels_Config1!A:A,CoinPixels_Config1!I:I)</f>
        <v>1.1098172928461143</v>
      </c>
      <c r="M468">
        <f t="shared" si="56"/>
        <v>19145.458118888317</v>
      </c>
      <c r="N468">
        <f t="shared" si="57"/>
        <v>17251</v>
      </c>
      <c r="O468">
        <f t="shared" si="62"/>
        <v>0</v>
      </c>
      <c r="P468">
        <f t="shared" si="59"/>
        <v>0</v>
      </c>
      <c r="Q468" s="9" cm="1">
        <f t="array" ref="Q468">IF(D468="",_xlfn.XLOOKUP(C468,ConfigSheet!$B$5:$H$5,_xlfn.XLOOKUP(E468,ConfigSheet!$A$6:$A$8,ConfigSheet!$B$6:$H$8)),_xlfn.XLOOKUP(D468,ConfigSheet!$B$5:$H$5,_xlfn.XLOOKUP(F468,ConfigSheet!$A$6:$A$8,ConfigSheet!$B$6:$H$8)))</f>
        <v>0</v>
      </c>
      <c r="R468">
        <f t="shared" si="60"/>
        <v>0</v>
      </c>
      <c r="S468" s="9">
        <f t="shared" si="58"/>
        <v>0</v>
      </c>
      <c r="W468">
        <f t="shared" si="63"/>
        <v>0</v>
      </c>
      <c r="X468">
        <f t="shared" si="61"/>
        <v>0</v>
      </c>
    </row>
    <row r="469" spans="1:24" x14ac:dyDescent="0.3">
      <c r="A469" s="1">
        <v>467</v>
      </c>
      <c r="B469">
        <v>227</v>
      </c>
      <c r="C469" t="s">
        <v>12</v>
      </c>
      <c r="D469" t="s">
        <v>12</v>
      </c>
      <c r="E469">
        <v>1</v>
      </c>
      <c r="F469">
        <v>1</v>
      </c>
      <c r="G469">
        <v>187883</v>
      </c>
      <c r="H469">
        <v>176968</v>
      </c>
      <c r="I469">
        <v>91.96925163269043</v>
      </c>
      <c r="J469" s="4">
        <f>ConfigSheet!$I$2</f>
        <v>3349.0920000000001</v>
      </c>
      <c r="K469">
        <f>_xlfn.XLOOKUP(D469,ConfigSheet!$A$1:$G$1,ConfigSheet!$A$2:$G$2)</f>
        <v>4.4826302470744004</v>
      </c>
      <c r="L469">
        <f>_xlfn.XLOOKUP(B469,CoinPixels_Config1!A:A,CoinPixels_Config1!I:I)</f>
        <v>1.1098172928461143</v>
      </c>
      <c r="M469">
        <f t="shared" si="56"/>
        <v>208515.80243180649</v>
      </c>
      <c r="N469">
        <f t="shared" si="57"/>
        <v>196402.14668039116</v>
      </c>
      <c r="O469">
        <f t="shared" si="62"/>
        <v>279.09034537534518</v>
      </c>
      <c r="P469">
        <f t="shared" si="59"/>
        <v>262.87668517313483</v>
      </c>
      <c r="Q469" s="9" cm="1">
        <f t="array" ref="Q469">IF(D469="",_xlfn.XLOOKUP(C469,ConfigSheet!$B$5:$H$5,_xlfn.XLOOKUP(E469,ConfigSheet!$A$6:$A$8,ConfigSheet!$B$6:$H$8)),_xlfn.XLOOKUP(D469,ConfigSheet!$B$5:$H$5,_xlfn.XLOOKUP(F469,ConfigSheet!$A$6:$A$8,ConfigSheet!$B$6:$H$8)))</f>
        <v>236.29999999999998</v>
      </c>
      <c r="R469">
        <f t="shared" si="60"/>
        <v>16.213660202210349</v>
      </c>
      <c r="S469" s="9">
        <f t="shared" si="58"/>
        <v>262.88277715273972</v>
      </c>
      <c r="W469">
        <f t="shared" si="63"/>
        <v>-26.576685173134848</v>
      </c>
      <c r="X469">
        <f t="shared" si="61"/>
        <v>706.3201947919257</v>
      </c>
    </row>
    <row r="470" spans="1:24" x14ac:dyDescent="0.3">
      <c r="A470" s="1">
        <v>468</v>
      </c>
      <c r="B470">
        <v>228</v>
      </c>
      <c r="C470" t="s">
        <v>8</v>
      </c>
      <c r="D470" t="s">
        <v>8</v>
      </c>
      <c r="E470">
        <v>1</v>
      </c>
      <c r="F470">
        <v>1</v>
      </c>
      <c r="G470">
        <v>16694</v>
      </c>
      <c r="H470">
        <v>15685</v>
      </c>
      <c r="I470">
        <v>93.735414743423462</v>
      </c>
      <c r="J470" s="4">
        <f>ConfigSheet!$I$2</f>
        <v>3349.0920000000001</v>
      </c>
      <c r="K470">
        <f>_xlfn.XLOOKUP(D470,ConfigSheet!$A$1:$G$1,ConfigSheet!$A$2:$G$2)</f>
        <v>0</v>
      </c>
      <c r="L470">
        <f>_xlfn.XLOOKUP(B470,CoinPixels_Config1!A:A,CoinPixels_Config1!I:I)</f>
        <v>1.0643289767293593</v>
      </c>
      <c r="M470">
        <f t="shared" si="56"/>
        <v>17767.907937519925</v>
      </c>
      <c r="N470">
        <f t="shared" si="57"/>
        <v>16694</v>
      </c>
      <c r="O470">
        <f t="shared" si="62"/>
        <v>0</v>
      </c>
      <c r="P470">
        <f t="shared" si="59"/>
        <v>0</v>
      </c>
      <c r="Q470" s="9" cm="1">
        <f t="array" ref="Q470">IF(D470="",_xlfn.XLOOKUP(C470,ConfigSheet!$B$5:$H$5,_xlfn.XLOOKUP(E470,ConfigSheet!$A$6:$A$8,ConfigSheet!$B$6:$H$8)),_xlfn.XLOOKUP(D470,ConfigSheet!$B$5:$H$5,_xlfn.XLOOKUP(F470,ConfigSheet!$A$6:$A$8,ConfigSheet!$B$6:$H$8)))</f>
        <v>0</v>
      </c>
      <c r="R470">
        <f t="shared" si="60"/>
        <v>0</v>
      </c>
      <c r="S470" s="9">
        <f t="shared" si="58"/>
        <v>0</v>
      </c>
      <c r="W470">
        <f t="shared" si="63"/>
        <v>0</v>
      </c>
      <c r="X470">
        <f t="shared" si="61"/>
        <v>0</v>
      </c>
    </row>
    <row r="471" spans="1:24" x14ac:dyDescent="0.3">
      <c r="A471" s="1">
        <v>469</v>
      </c>
      <c r="B471">
        <v>228</v>
      </c>
      <c r="C471" t="s">
        <v>12</v>
      </c>
      <c r="D471" t="s">
        <v>12</v>
      </c>
      <c r="E471">
        <v>2</v>
      </c>
      <c r="F471">
        <v>2</v>
      </c>
      <c r="G471">
        <v>386674</v>
      </c>
      <c r="H471">
        <v>337835</v>
      </c>
      <c r="I471">
        <v>86.754012107849121</v>
      </c>
      <c r="J471" s="4">
        <f>ConfigSheet!$I$2</f>
        <v>3349.0920000000001</v>
      </c>
      <c r="K471">
        <f>_xlfn.XLOOKUP(D471,ConfigSheet!$A$1:$G$1,ConfigSheet!$A$2:$G$2)</f>
        <v>4.4826302470744004</v>
      </c>
      <c r="L471">
        <f>_xlfn.XLOOKUP(B471,CoinPixels_Config1!A:A,CoinPixels_Config1!I:I)</f>
        <v>1.0643289767293593</v>
      </c>
      <c r="M471">
        <f t="shared" si="56"/>
        <v>411548.34274784831</v>
      </c>
      <c r="N471">
        <f t="shared" si="57"/>
        <v>359567.5798533631</v>
      </c>
      <c r="O471">
        <f t="shared" si="62"/>
        <v>550.84155625908375</v>
      </c>
      <c r="P471">
        <f t="shared" si="59"/>
        <v>481.26731344436791</v>
      </c>
      <c r="Q471" s="9" cm="1">
        <f t="array" ref="Q471">IF(D471="",_xlfn.XLOOKUP(C471,ConfigSheet!$B$5:$H$5,_xlfn.XLOOKUP(E471,ConfigSheet!$A$6:$A$8,ConfigSheet!$B$6:$H$8)),_xlfn.XLOOKUP(D471,ConfigSheet!$B$5:$H$5,_xlfn.XLOOKUP(F471,ConfigSheet!$A$6:$A$8,ConfigSheet!$B$6:$H$8)))</f>
        <v>472.59999999999997</v>
      </c>
      <c r="R471">
        <f t="shared" si="60"/>
        <v>69.574242814715831</v>
      </c>
      <c r="S471" s="9">
        <f t="shared" si="58"/>
        <v>4840.5752632410376</v>
      </c>
      <c r="W471">
        <f t="shared" si="63"/>
        <v>-8.6673134443679487</v>
      </c>
      <c r="X471">
        <f t="shared" si="61"/>
        <v>75.122322342921393</v>
      </c>
    </row>
    <row r="472" spans="1:24" x14ac:dyDescent="0.3">
      <c r="A472" s="1">
        <v>470</v>
      </c>
      <c r="B472">
        <v>229</v>
      </c>
      <c r="C472" t="s">
        <v>8</v>
      </c>
      <c r="D472" t="s">
        <v>8</v>
      </c>
      <c r="E472">
        <v>1</v>
      </c>
      <c r="F472">
        <v>1</v>
      </c>
      <c r="G472">
        <v>13826</v>
      </c>
      <c r="H472">
        <v>13922</v>
      </c>
      <c r="I472">
        <v>92.333817481994629</v>
      </c>
      <c r="J472" s="4">
        <f>ConfigSheet!$I$2</f>
        <v>3349.0920000000001</v>
      </c>
      <c r="K472">
        <f>_xlfn.XLOOKUP(D472,ConfigSheet!$A$1:$G$1,ConfigSheet!$A$2:$G$2)</f>
        <v>0</v>
      </c>
      <c r="L472">
        <f>_xlfn.XLOOKUP(B472,CoinPixels_Config1!A:A,CoinPixels_Config1!I:I)</f>
        <v>0.99310443901738255</v>
      </c>
      <c r="M472">
        <f t="shared" si="56"/>
        <v>13730.66197385433</v>
      </c>
      <c r="N472">
        <f t="shared" si="57"/>
        <v>13826</v>
      </c>
      <c r="O472">
        <f t="shared" si="62"/>
        <v>0</v>
      </c>
      <c r="P472">
        <f t="shared" si="59"/>
        <v>0</v>
      </c>
      <c r="Q472" s="9" cm="1">
        <f t="array" ref="Q472">IF(D472="",_xlfn.XLOOKUP(C472,ConfigSheet!$B$5:$H$5,_xlfn.XLOOKUP(E472,ConfigSheet!$A$6:$A$8,ConfigSheet!$B$6:$H$8)),_xlfn.XLOOKUP(D472,ConfigSheet!$B$5:$H$5,_xlfn.XLOOKUP(F472,ConfigSheet!$A$6:$A$8,ConfigSheet!$B$6:$H$8)))</f>
        <v>0</v>
      </c>
      <c r="R472">
        <f t="shared" si="60"/>
        <v>0</v>
      </c>
      <c r="S472" s="9">
        <f t="shared" si="58"/>
        <v>0</v>
      </c>
      <c r="W472">
        <f t="shared" si="63"/>
        <v>0</v>
      </c>
      <c r="X472">
        <f t="shared" si="61"/>
        <v>0</v>
      </c>
    </row>
    <row r="473" spans="1:24" x14ac:dyDescent="0.3">
      <c r="A473" s="1">
        <v>471</v>
      </c>
      <c r="B473">
        <v>229</v>
      </c>
      <c r="C473" t="s">
        <v>13</v>
      </c>
      <c r="D473" t="s">
        <v>13</v>
      </c>
      <c r="E473">
        <v>2</v>
      </c>
      <c r="F473">
        <v>2</v>
      </c>
      <c r="G473">
        <v>240075</v>
      </c>
      <c r="H473">
        <v>219032</v>
      </c>
      <c r="I473">
        <v>80.202004313468933</v>
      </c>
      <c r="J473" s="4">
        <f>ConfigSheet!$I$2</f>
        <v>3349.0920000000001</v>
      </c>
      <c r="K473">
        <f>_xlfn.XLOOKUP(D473,ConfigSheet!$A$1:$G$1,ConfigSheet!$A$2:$G$2)</f>
        <v>6.6983512218829002</v>
      </c>
      <c r="L473">
        <f>_xlfn.XLOOKUP(B473,CoinPixels_Config1!A:A,CoinPixels_Config1!I:I)</f>
        <v>0.99310443901738255</v>
      </c>
      <c r="M473">
        <f t="shared" si="56"/>
        <v>238419.54819709811</v>
      </c>
      <c r="N473">
        <f t="shared" si="57"/>
        <v>217521.65148685532</v>
      </c>
      <c r="O473">
        <f t="shared" si="62"/>
        <v>476.85100080463633</v>
      </c>
      <c r="P473">
        <f t="shared" si="59"/>
        <v>435.05416394143953</v>
      </c>
      <c r="Q473" s="9" cm="1">
        <f t="array" ref="Q473">IF(D473="",_xlfn.XLOOKUP(C473,ConfigSheet!$B$5:$H$5,_xlfn.XLOOKUP(E473,ConfigSheet!$A$6:$A$8,ConfigSheet!$B$6:$H$8)),_xlfn.XLOOKUP(D473,ConfigSheet!$B$5:$H$5,_xlfn.XLOOKUP(F473,ConfigSheet!$A$6:$A$8,ConfigSheet!$B$6:$H$8)))</f>
        <v>415.91</v>
      </c>
      <c r="R473">
        <f t="shared" si="60"/>
        <v>41.796836863196802</v>
      </c>
      <c r="S473" s="9">
        <f t="shared" si="58"/>
        <v>1746.9755717686871</v>
      </c>
      <c r="W473">
        <f t="shared" si="63"/>
        <v>-19.144163941439501</v>
      </c>
      <c r="X473">
        <f t="shared" si="61"/>
        <v>366.49901301671241</v>
      </c>
    </row>
    <row r="474" spans="1:24" x14ac:dyDescent="0.3">
      <c r="A474" s="1">
        <v>472</v>
      </c>
      <c r="B474">
        <v>230</v>
      </c>
      <c r="C474" t="s">
        <v>8</v>
      </c>
      <c r="D474" t="s">
        <v>8</v>
      </c>
      <c r="E474">
        <v>1</v>
      </c>
      <c r="F474">
        <v>1</v>
      </c>
      <c r="G474">
        <v>15020</v>
      </c>
      <c r="H474">
        <v>14599</v>
      </c>
      <c r="I474">
        <v>95.62116265296936</v>
      </c>
      <c r="J474" s="4">
        <f>ConfigSheet!$I$2</f>
        <v>3349.0920000000001</v>
      </c>
      <c r="K474">
        <f>_xlfn.XLOOKUP(D474,ConfigSheet!$A$1:$G$1,ConfigSheet!$A$2:$G$2)</f>
        <v>0</v>
      </c>
      <c r="L474">
        <f>_xlfn.XLOOKUP(B474,CoinPixels_Config1!A:A,CoinPixels_Config1!I:I)</f>
        <v>1.0288375916158641</v>
      </c>
      <c r="M474">
        <f t="shared" si="56"/>
        <v>15453.140626070279</v>
      </c>
      <c r="N474">
        <f t="shared" si="57"/>
        <v>15020</v>
      </c>
      <c r="O474">
        <f t="shared" si="62"/>
        <v>0</v>
      </c>
      <c r="P474">
        <f t="shared" si="59"/>
        <v>0</v>
      </c>
      <c r="Q474" s="9" cm="1">
        <f t="array" ref="Q474">IF(D474="",_xlfn.XLOOKUP(C474,ConfigSheet!$B$5:$H$5,_xlfn.XLOOKUP(E474,ConfigSheet!$A$6:$A$8,ConfigSheet!$B$6:$H$8)),_xlfn.XLOOKUP(D474,ConfigSheet!$B$5:$H$5,_xlfn.XLOOKUP(F474,ConfigSheet!$A$6:$A$8,ConfigSheet!$B$6:$H$8)))</f>
        <v>0</v>
      </c>
      <c r="R474">
        <f t="shared" si="60"/>
        <v>0</v>
      </c>
      <c r="S474" s="9">
        <f t="shared" si="58"/>
        <v>0</v>
      </c>
      <c r="W474">
        <f t="shared" si="63"/>
        <v>0</v>
      </c>
      <c r="X474">
        <f t="shared" si="61"/>
        <v>0</v>
      </c>
    </row>
    <row r="475" spans="1:24" x14ac:dyDescent="0.3">
      <c r="A475" s="1">
        <v>473</v>
      </c>
      <c r="B475">
        <v>230</v>
      </c>
      <c r="C475" t="s">
        <v>12</v>
      </c>
      <c r="D475" t="s">
        <v>12</v>
      </c>
      <c r="E475">
        <v>2</v>
      </c>
      <c r="F475">
        <v>2</v>
      </c>
      <c r="G475">
        <v>379469</v>
      </c>
      <c r="H475">
        <v>330308</v>
      </c>
      <c r="I475">
        <v>85.356420278549194</v>
      </c>
      <c r="J475" s="4">
        <f>ConfigSheet!$I$2</f>
        <v>3349.0920000000001</v>
      </c>
      <c r="K475">
        <f>_xlfn.XLOOKUP(D475,ConfigSheet!$A$1:$G$1,ConfigSheet!$A$2:$G$2)</f>
        <v>4.4826302470744004</v>
      </c>
      <c r="L475">
        <f>_xlfn.XLOOKUP(B475,CoinPixels_Config1!A:A,CoinPixels_Config1!I:I)</f>
        <v>1.0288375916158641</v>
      </c>
      <c r="M475">
        <f t="shared" si="56"/>
        <v>390411.97205288033</v>
      </c>
      <c r="N475">
        <f t="shared" si="57"/>
        <v>339833.28721145284</v>
      </c>
      <c r="O475">
        <f t="shared" si="62"/>
        <v>522.55134070494535</v>
      </c>
      <c r="P475">
        <f t="shared" si="59"/>
        <v>454.85372519380792</v>
      </c>
      <c r="Q475" s="9" cm="1">
        <f t="array" ref="Q475">IF(D475="",_xlfn.XLOOKUP(C475,ConfigSheet!$B$5:$H$5,_xlfn.XLOOKUP(E475,ConfigSheet!$A$6:$A$8,ConfigSheet!$B$6:$H$8)),_xlfn.XLOOKUP(D475,ConfigSheet!$B$5:$H$5,_xlfn.XLOOKUP(F475,ConfigSheet!$A$6:$A$8,ConfigSheet!$B$6:$H$8)))</f>
        <v>472.59999999999997</v>
      </c>
      <c r="R475">
        <f t="shared" si="60"/>
        <v>67.697615511137428</v>
      </c>
      <c r="S475" s="9">
        <f t="shared" si="58"/>
        <v>4582.9671458937946</v>
      </c>
      <c r="W475">
        <f t="shared" si="63"/>
        <v>17.746274806192048</v>
      </c>
      <c r="X475">
        <f t="shared" si="61"/>
        <v>314.93026949688658</v>
      </c>
    </row>
    <row r="476" spans="1:24" x14ac:dyDescent="0.3">
      <c r="A476" s="1">
        <v>474</v>
      </c>
      <c r="B476">
        <v>230</v>
      </c>
      <c r="C476" t="s">
        <v>13</v>
      </c>
      <c r="D476" t="s">
        <v>13</v>
      </c>
      <c r="E476">
        <v>2</v>
      </c>
      <c r="F476">
        <v>1</v>
      </c>
      <c r="G476">
        <v>257622</v>
      </c>
      <c r="H476">
        <v>211463</v>
      </c>
      <c r="I476">
        <v>49.728378653526313</v>
      </c>
      <c r="J476" s="4">
        <f>ConfigSheet!$I$2</f>
        <v>3349.0920000000001</v>
      </c>
      <c r="K476">
        <f>_xlfn.XLOOKUP(D476,ConfigSheet!$A$1:$G$1,ConfigSheet!$A$2:$G$2)</f>
        <v>6.6983512218829002</v>
      </c>
      <c r="L476">
        <f>_xlfn.XLOOKUP(B476,CoinPixels_Config1!A:A,CoinPixels_Config1!I:I)</f>
        <v>1.0288375916158641</v>
      </c>
      <c r="M476">
        <f t="shared" si="56"/>
        <v>265051.19802726211</v>
      </c>
      <c r="N476">
        <f t="shared" si="57"/>
        <v>217561.08363586548</v>
      </c>
      <c r="O476">
        <f t="shared" si="62"/>
        <v>530.11563019691232</v>
      </c>
      <c r="P476">
        <f t="shared" si="59"/>
        <v>435.13303020832734</v>
      </c>
      <c r="Q476" s="9" cm="1">
        <f t="array" ref="Q476">IF(D476="",_xlfn.XLOOKUP(C476,ConfigSheet!$B$5:$H$5,_xlfn.XLOOKUP(E476,ConfigSheet!$A$6:$A$8,ConfigSheet!$B$6:$H$8)),_xlfn.XLOOKUP(D476,ConfigSheet!$B$5:$H$5,_xlfn.XLOOKUP(F476,ConfigSheet!$A$6:$A$8,ConfigSheet!$B$6:$H$8)))</f>
        <v>207.95500000000001</v>
      </c>
      <c r="R476">
        <f t="shared" si="60"/>
        <v>94.98259998858498</v>
      </c>
      <c r="S476" s="9">
        <f t="shared" si="58"/>
        <v>9021.6943005915437</v>
      </c>
      <c r="W476">
        <f t="shared" si="63"/>
        <v>-227.17803020832733</v>
      </c>
      <c r="X476">
        <f t="shared" si="61"/>
        <v>51609.857409335687</v>
      </c>
    </row>
    <row r="477" spans="1:24" x14ac:dyDescent="0.3">
      <c r="A477" s="1">
        <v>475</v>
      </c>
      <c r="B477">
        <v>231</v>
      </c>
      <c r="C477" t="s">
        <v>8</v>
      </c>
      <c r="D477" t="s">
        <v>8</v>
      </c>
      <c r="E477">
        <v>1</v>
      </c>
      <c r="F477">
        <v>1</v>
      </c>
      <c r="G477">
        <v>18669</v>
      </c>
      <c r="H477">
        <v>17152</v>
      </c>
      <c r="I477">
        <v>90.082252025604248</v>
      </c>
      <c r="J477" s="4">
        <f>ConfigSheet!$I$2</f>
        <v>3349.0920000000001</v>
      </c>
      <c r="K477">
        <f>_xlfn.XLOOKUP(D477,ConfigSheet!$A$1:$G$1,ConfigSheet!$A$2:$G$2)</f>
        <v>0</v>
      </c>
      <c r="L477">
        <f>_xlfn.XLOOKUP(B477,CoinPixels_Config1!A:A,CoinPixels_Config1!I:I)</f>
        <v>1.0884444962686568</v>
      </c>
      <c r="M477">
        <f t="shared" si="56"/>
        <v>20320.170300839553</v>
      </c>
      <c r="N477">
        <f t="shared" si="57"/>
        <v>18669</v>
      </c>
      <c r="O477">
        <f t="shared" si="62"/>
        <v>0</v>
      </c>
      <c r="P477">
        <f t="shared" si="59"/>
        <v>0</v>
      </c>
      <c r="Q477" s="9" cm="1">
        <f t="array" ref="Q477">IF(D477="",_xlfn.XLOOKUP(C477,ConfigSheet!$B$5:$H$5,_xlfn.XLOOKUP(E477,ConfigSheet!$A$6:$A$8,ConfigSheet!$B$6:$H$8)),_xlfn.XLOOKUP(D477,ConfigSheet!$B$5:$H$5,_xlfn.XLOOKUP(F477,ConfigSheet!$A$6:$A$8,ConfigSheet!$B$6:$H$8)))</f>
        <v>0</v>
      </c>
      <c r="R477">
        <f t="shared" si="60"/>
        <v>0</v>
      </c>
      <c r="S477" s="9">
        <f t="shared" si="58"/>
        <v>0</v>
      </c>
      <c r="W477">
        <f t="shared" si="63"/>
        <v>0</v>
      </c>
      <c r="X477">
        <f t="shared" si="61"/>
        <v>0</v>
      </c>
    </row>
    <row r="478" spans="1:24" x14ac:dyDescent="0.3">
      <c r="A478" s="1">
        <v>476</v>
      </c>
      <c r="B478">
        <v>231</v>
      </c>
      <c r="C478" t="s">
        <v>10</v>
      </c>
      <c r="D478" t="s">
        <v>10</v>
      </c>
      <c r="E478">
        <v>3</v>
      </c>
      <c r="F478">
        <v>3</v>
      </c>
      <c r="G478">
        <v>276033</v>
      </c>
      <c r="H478">
        <v>284553</v>
      </c>
      <c r="I478">
        <v>69.653948148091629</v>
      </c>
      <c r="J478" s="4">
        <f>ConfigSheet!$I$2</f>
        <v>3349.0920000000001</v>
      </c>
      <c r="K478">
        <f>_xlfn.XLOOKUP(D478,ConfigSheet!$A$1:$G$1,ConfigSheet!$A$2:$G$2)</f>
        <v>3.5680999999999998</v>
      </c>
      <c r="L478">
        <f>_xlfn.XLOOKUP(B478,CoinPixels_Config1!A:A,CoinPixels_Config1!I:I)</f>
        <v>1.0884444962686568</v>
      </c>
      <c r="M478">
        <f t="shared" si="56"/>
        <v>300446.59963852615</v>
      </c>
      <c r="N478">
        <f t="shared" si="57"/>
        <v>309720.14674673509</v>
      </c>
      <c r="O478">
        <f t="shared" si="62"/>
        <v>320.09377830475398</v>
      </c>
      <c r="P478">
        <f t="shared" si="59"/>
        <v>329.97375276851915</v>
      </c>
      <c r="Q478" s="9" cm="1">
        <f t="array" ref="Q478">IF(D478="",_xlfn.XLOOKUP(C478,ConfigSheet!$B$5:$H$5,_xlfn.XLOOKUP(E478,ConfigSheet!$A$6:$A$8,ConfigSheet!$B$6:$H$8)),_xlfn.XLOOKUP(D478,ConfigSheet!$B$5:$H$5,_xlfn.XLOOKUP(F478,ConfigSheet!$A$6:$A$8,ConfigSheet!$B$6:$H$8)))</f>
        <v>289.92</v>
      </c>
      <c r="R478">
        <f t="shared" si="60"/>
        <v>-9.8799744637651656</v>
      </c>
      <c r="S478" s="9">
        <f t="shared" si="58"/>
        <v>97.613895404651771</v>
      </c>
      <c r="W478">
        <f t="shared" si="63"/>
        <v>-40.053752768519132</v>
      </c>
      <c r="X478">
        <f t="shared" si="61"/>
        <v>1604.303110841654</v>
      </c>
    </row>
    <row r="479" spans="1:24" x14ac:dyDescent="0.3">
      <c r="A479" s="1">
        <v>477</v>
      </c>
      <c r="B479">
        <v>232</v>
      </c>
      <c r="C479" t="s">
        <v>8</v>
      </c>
      <c r="D479" t="s">
        <v>8</v>
      </c>
      <c r="E479">
        <v>1</v>
      </c>
      <c r="F479">
        <v>1</v>
      </c>
      <c r="G479">
        <v>14631</v>
      </c>
      <c r="H479">
        <v>13710</v>
      </c>
      <c r="I479">
        <v>88.024944067001343</v>
      </c>
      <c r="J479" s="4">
        <f>ConfigSheet!$I$2</f>
        <v>3349.0920000000001</v>
      </c>
      <c r="K479">
        <f>_xlfn.XLOOKUP(D479,ConfigSheet!$A$1:$G$1,ConfigSheet!$A$2:$G$2)</f>
        <v>0</v>
      </c>
      <c r="L479">
        <f>_xlfn.XLOOKUP(B479,CoinPixels_Config1!A:A,CoinPixels_Config1!I:I)</f>
        <v>1.0671772428884025</v>
      </c>
      <c r="M479">
        <f t="shared" si="56"/>
        <v>15613.870240700218</v>
      </c>
      <c r="N479">
        <f t="shared" si="57"/>
        <v>14630.999999999998</v>
      </c>
      <c r="O479">
        <f t="shared" si="62"/>
        <v>0</v>
      </c>
      <c r="P479">
        <f t="shared" si="59"/>
        <v>0</v>
      </c>
      <c r="Q479" s="9" cm="1">
        <f t="array" ref="Q479">IF(D479="",_xlfn.XLOOKUP(C479,ConfigSheet!$B$5:$H$5,_xlfn.XLOOKUP(E479,ConfigSheet!$A$6:$A$8,ConfigSheet!$B$6:$H$8)),_xlfn.XLOOKUP(D479,ConfigSheet!$B$5:$H$5,_xlfn.XLOOKUP(F479,ConfigSheet!$A$6:$A$8,ConfigSheet!$B$6:$H$8)))</f>
        <v>0</v>
      </c>
      <c r="R479">
        <f t="shared" si="60"/>
        <v>0</v>
      </c>
      <c r="S479" s="9">
        <f t="shared" si="58"/>
        <v>0</v>
      </c>
      <c r="W479">
        <f t="shared" si="63"/>
        <v>0</v>
      </c>
      <c r="X479">
        <f t="shared" si="61"/>
        <v>0</v>
      </c>
    </row>
    <row r="480" spans="1:24" x14ac:dyDescent="0.3">
      <c r="A480" s="1">
        <v>478</v>
      </c>
      <c r="B480">
        <v>233</v>
      </c>
      <c r="C480" t="s">
        <v>8</v>
      </c>
      <c r="D480" t="s">
        <v>8</v>
      </c>
      <c r="E480">
        <v>1</v>
      </c>
      <c r="F480">
        <v>1</v>
      </c>
      <c r="G480">
        <v>14784</v>
      </c>
      <c r="H480">
        <v>12467</v>
      </c>
      <c r="I480">
        <v>84.32765007019043</v>
      </c>
      <c r="J480" s="4">
        <f>ConfigSheet!$I$2</f>
        <v>3349.0920000000001</v>
      </c>
      <c r="K480">
        <f>_xlfn.XLOOKUP(D480,ConfigSheet!$A$1:$G$1,ConfigSheet!$A$2:$G$2)</f>
        <v>0</v>
      </c>
      <c r="L480">
        <f>_xlfn.XLOOKUP(B480,CoinPixels_Config1!A:A,CoinPixels_Config1!I:I)</f>
        <v>1.1858506457046603</v>
      </c>
      <c r="M480">
        <f t="shared" si="56"/>
        <v>17531.615946097696</v>
      </c>
      <c r="N480">
        <f t="shared" si="57"/>
        <v>14784</v>
      </c>
      <c r="O480">
        <f t="shared" si="62"/>
        <v>0</v>
      </c>
      <c r="P480">
        <f t="shared" si="59"/>
        <v>0</v>
      </c>
      <c r="Q480" s="9" cm="1">
        <f t="array" ref="Q480">IF(D480="",_xlfn.XLOOKUP(C480,ConfigSheet!$B$5:$H$5,_xlfn.XLOOKUP(E480,ConfigSheet!$A$6:$A$8,ConfigSheet!$B$6:$H$8)),_xlfn.XLOOKUP(D480,ConfigSheet!$B$5:$H$5,_xlfn.XLOOKUP(F480,ConfigSheet!$A$6:$A$8,ConfigSheet!$B$6:$H$8)))</f>
        <v>0</v>
      </c>
      <c r="R480">
        <f t="shared" si="60"/>
        <v>0</v>
      </c>
      <c r="S480" s="9">
        <f t="shared" si="58"/>
        <v>0</v>
      </c>
      <c r="W480">
        <f t="shared" si="63"/>
        <v>0</v>
      </c>
      <c r="X480">
        <f t="shared" si="61"/>
        <v>0</v>
      </c>
    </row>
    <row r="481" spans="1:24" x14ac:dyDescent="0.3">
      <c r="A481" s="1">
        <v>479</v>
      </c>
      <c r="B481">
        <v>233</v>
      </c>
      <c r="C481" t="s">
        <v>12</v>
      </c>
      <c r="D481" t="s">
        <v>12</v>
      </c>
      <c r="E481">
        <v>1</v>
      </c>
      <c r="F481">
        <v>1</v>
      </c>
      <c r="G481">
        <v>168181</v>
      </c>
      <c r="H481">
        <v>153331</v>
      </c>
      <c r="I481">
        <v>89.894336462020874</v>
      </c>
      <c r="J481" s="4">
        <f>ConfigSheet!$I$2</f>
        <v>3349.0920000000001</v>
      </c>
      <c r="K481">
        <f>_xlfn.XLOOKUP(D481,ConfigSheet!$A$1:$G$1,ConfigSheet!$A$2:$G$2)</f>
        <v>4.4826302470744004</v>
      </c>
      <c r="L481">
        <f>_xlfn.XLOOKUP(B481,CoinPixels_Config1!A:A,CoinPixels_Config1!I:I)</f>
        <v>1.1858506457046603</v>
      </c>
      <c r="M481">
        <f t="shared" si="56"/>
        <v>199437.54744525548</v>
      </c>
      <c r="N481">
        <f t="shared" si="57"/>
        <v>181827.66535654126</v>
      </c>
      <c r="O481">
        <f t="shared" si="62"/>
        <v>266.93945182169909</v>
      </c>
      <c r="P481">
        <f t="shared" si="59"/>
        <v>243.36930501824193</v>
      </c>
      <c r="Q481" s="9" cm="1">
        <f t="array" ref="Q481">IF(D481="",_xlfn.XLOOKUP(C481,ConfigSheet!$B$5:$H$5,_xlfn.XLOOKUP(E481,ConfigSheet!$A$6:$A$8,ConfigSheet!$B$6:$H$8)),_xlfn.XLOOKUP(D481,ConfigSheet!$B$5:$H$5,_xlfn.XLOOKUP(F481,ConfigSheet!$A$6:$A$8,ConfigSheet!$B$6:$H$8)))</f>
        <v>236.29999999999998</v>
      </c>
      <c r="R481">
        <f t="shared" si="60"/>
        <v>23.570146803457163</v>
      </c>
      <c r="S481" s="9">
        <f t="shared" si="58"/>
        <v>555.55182033652193</v>
      </c>
      <c r="W481">
        <f t="shared" si="63"/>
        <v>-7.0693050182419483</v>
      </c>
      <c r="X481">
        <f t="shared" si="61"/>
        <v>49.975073440940797</v>
      </c>
    </row>
    <row r="482" spans="1:24" x14ac:dyDescent="0.3">
      <c r="A482" s="1">
        <v>480</v>
      </c>
      <c r="B482">
        <v>233</v>
      </c>
      <c r="C482" t="s">
        <v>11</v>
      </c>
      <c r="D482" t="s">
        <v>11</v>
      </c>
      <c r="E482">
        <v>1</v>
      </c>
      <c r="F482">
        <v>1</v>
      </c>
      <c r="G482">
        <v>187100</v>
      </c>
      <c r="H482">
        <v>177975</v>
      </c>
      <c r="I482">
        <v>94.230157136917114</v>
      </c>
      <c r="J482" s="4">
        <f>ConfigSheet!$I$2</f>
        <v>3349.0920000000001</v>
      </c>
      <c r="K482">
        <f>_xlfn.XLOOKUP(D482,ConfigSheet!$A$1:$G$1,ConfigSheet!$A$2:$G$2)</f>
        <v>5.6936084651916001</v>
      </c>
      <c r="L482">
        <f>_xlfn.XLOOKUP(B482,CoinPixels_Config1!A:A,CoinPixels_Config1!I:I)</f>
        <v>1.1858506457046603</v>
      </c>
      <c r="M482">
        <f t="shared" si="56"/>
        <v>221872.65581134195</v>
      </c>
      <c r="N482">
        <f t="shared" si="57"/>
        <v>211051.76866928692</v>
      </c>
      <c r="O482">
        <f t="shared" si="62"/>
        <v>377.19358898531266</v>
      </c>
      <c r="P482">
        <f t="shared" si="59"/>
        <v>358.79758952250677</v>
      </c>
      <c r="Q482" s="9" cm="1">
        <f t="array" ref="Q482">IF(D482="",_xlfn.XLOOKUP(C482,ConfigSheet!$B$5:$H$5,_xlfn.XLOOKUP(E482,ConfigSheet!$A$6:$A$8,ConfigSheet!$B$6:$H$8)),_xlfn.XLOOKUP(D482,ConfigSheet!$B$5:$H$5,_xlfn.XLOOKUP(F482,ConfigSheet!$A$6:$A$8,ConfigSheet!$B$6:$H$8)))</f>
        <v>369.42666666666668</v>
      </c>
      <c r="R482">
        <f t="shared" si="60"/>
        <v>18.395999462805889</v>
      </c>
      <c r="S482" s="9">
        <f t="shared" si="58"/>
        <v>338.41279623555459</v>
      </c>
      <c r="W482">
        <f t="shared" si="63"/>
        <v>10.629077144159908</v>
      </c>
      <c r="X482">
        <f t="shared" si="61"/>
        <v>112.97728093650254</v>
      </c>
    </row>
    <row r="483" spans="1:24" x14ac:dyDescent="0.3">
      <c r="A483" s="1">
        <v>481</v>
      </c>
      <c r="B483">
        <v>234</v>
      </c>
      <c r="C483" t="s">
        <v>8</v>
      </c>
      <c r="D483" t="s">
        <v>8</v>
      </c>
      <c r="E483">
        <v>1</v>
      </c>
      <c r="F483">
        <v>1</v>
      </c>
      <c r="G483">
        <v>17432</v>
      </c>
      <c r="H483">
        <v>15753</v>
      </c>
      <c r="I483">
        <v>90.36828875541687</v>
      </c>
      <c r="J483" s="4">
        <f>ConfigSheet!$I$2</f>
        <v>3349.0920000000001</v>
      </c>
      <c r="K483">
        <f>_xlfn.XLOOKUP(D483,ConfigSheet!$A$1:$G$1,ConfigSheet!$A$2:$G$2)</f>
        <v>0</v>
      </c>
      <c r="L483">
        <f>_xlfn.XLOOKUP(B483,CoinPixels_Config1!A:A,CoinPixels_Config1!I:I)</f>
        <v>1.1065828731035359</v>
      </c>
      <c r="M483">
        <f t="shared" si="56"/>
        <v>19289.952643940836</v>
      </c>
      <c r="N483">
        <f t="shared" si="57"/>
        <v>17432</v>
      </c>
      <c r="O483">
        <f t="shared" si="62"/>
        <v>0</v>
      </c>
      <c r="P483">
        <f t="shared" si="59"/>
        <v>0</v>
      </c>
      <c r="Q483" s="9" cm="1">
        <f t="array" ref="Q483">IF(D483="",_xlfn.XLOOKUP(C483,ConfigSheet!$B$5:$H$5,_xlfn.XLOOKUP(E483,ConfigSheet!$A$6:$A$8,ConfigSheet!$B$6:$H$8)),_xlfn.XLOOKUP(D483,ConfigSheet!$B$5:$H$5,_xlfn.XLOOKUP(F483,ConfigSheet!$A$6:$A$8,ConfigSheet!$B$6:$H$8)))</f>
        <v>0</v>
      </c>
      <c r="R483">
        <f t="shared" si="60"/>
        <v>0</v>
      </c>
      <c r="S483" s="9">
        <f t="shared" si="58"/>
        <v>0</v>
      </c>
      <c r="W483">
        <f t="shared" si="63"/>
        <v>0</v>
      </c>
      <c r="X483">
        <f t="shared" si="61"/>
        <v>0</v>
      </c>
    </row>
    <row r="484" spans="1:24" x14ac:dyDescent="0.3">
      <c r="A484" s="1">
        <v>482</v>
      </c>
      <c r="B484">
        <v>234</v>
      </c>
      <c r="C484" t="s">
        <v>9</v>
      </c>
      <c r="D484" t="s">
        <v>9</v>
      </c>
      <c r="E484">
        <v>1</v>
      </c>
      <c r="F484">
        <v>1</v>
      </c>
      <c r="G484">
        <v>530648</v>
      </c>
      <c r="H484">
        <v>525913</v>
      </c>
      <c r="I484">
        <v>97.434157133102417</v>
      </c>
      <c r="J484" s="4">
        <f>ConfigSheet!$I$2</f>
        <v>3349.0920000000001</v>
      </c>
      <c r="K484">
        <f>_xlfn.XLOOKUP(D484,ConfigSheet!$A$1:$G$1,ConfigSheet!$A$2:$G$2)</f>
        <v>2.6304883652667002</v>
      </c>
      <c r="L484">
        <f>_xlfn.XLOOKUP(B484,CoinPixels_Config1!A:A,CoinPixels_Config1!I:I)</f>
        <v>1.1065828731035359</v>
      </c>
      <c r="M484">
        <f t="shared" si="56"/>
        <v>587205.98844664509</v>
      </c>
      <c r="N484">
        <f t="shared" si="57"/>
        <v>581966.31854249991</v>
      </c>
      <c r="O484">
        <f t="shared" si="62"/>
        <v>461.21113442802778</v>
      </c>
      <c r="P484">
        <f t="shared" si="59"/>
        <v>457.09572322980085</v>
      </c>
      <c r="Q484" s="9" cm="1">
        <f t="array" ref="Q484">IF(D484="",_xlfn.XLOOKUP(C484,ConfigSheet!$B$5:$H$5,_xlfn.XLOOKUP(E484,ConfigSheet!$A$6:$A$8,ConfigSheet!$B$6:$H$8)),_xlfn.XLOOKUP(D484,ConfigSheet!$B$5:$H$5,_xlfn.XLOOKUP(F484,ConfigSheet!$A$6:$A$8,ConfigSheet!$B$6:$H$8)))</f>
        <v>468.8</v>
      </c>
      <c r="R484">
        <f t="shared" si="60"/>
        <v>4.1154111982269228</v>
      </c>
      <c r="S484" s="9">
        <f t="shared" si="58"/>
        <v>16.936609330491557</v>
      </c>
      <c r="W484">
        <f t="shared" si="63"/>
        <v>11.704276770199158</v>
      </c>
      <c r="X484">
        <f t="shared" si="61"/>
        <v>136.99009471342364</v>
      </c>
    </row>
    <row r="485" spans="1:24" x14ac:dyDescent="0.3">
      <c r="A485" s="1">
        <v>483</v>
      </c>
      <c r="B485">
        <v>235</v>
      </c>
      <c r="C485" t="s">
        <v>8</v>
      </c>
      <c r="D485" t="s">
        <v>8</v>
      </c>
      <c r="E485">
        <v>1</v>
      </c>
      <c r="F485">
        <v>1</v>
      </c>
      <c r="G485">
        <v>17432</v>
      </c>
      <c r="H485">
        <v>15955</v>
      </c>
      <c r="I485">
        <v>90.09850025177002</v>
      </c>
      <c r="J485" s="4">
        <f>ConfigSheet!$I$2</f>
        <v>3349.0920000000001</v>
      </c>
      <c r="K485">
        <f>_xlfn.XLOOKUP(D485,ConfigSheet!$A$1:$G$1,ConfigSheet!$A$2:$G$2)</f>
        <v>0</v>
      </c>
      <c r="L485">
        <f>_xlfn.XLOOKUP(B485,CoinPixels_Config1!A:A,CoinPixels_Config1!I:I)</f>
        <v>1.0925728611720464</v>
      </c>
      <c r="M485">
        <f t="shared" si="56"/>
        <v>19045.730115951115</v>
      </c>
      <c r="N485">
        <f t="shared" si="57"/>
        <v>17432</v>
      </c>
      <c r="O485">
        <f t="shared" si="62"/>
        <v>0</v>
      </c>
      <c r="P485">
        <f t="shared" si="59"/>
        <v>0</v>
      </c>
      <c r="Q485" s="9" cm="1">
        <f t="array" ref="Q485">IF(D485="",_xlfn.XLOOKUP(C485,ConfigSheet!$B$5:$H$5,_xlfn.XLOOKUP(E485,ConfigSheet!$A$6:$A$8,ConfigSheet!$B$6:$H$8)),_xlfn.XLOOKUP(D485,ConfigSheet!$B$5:$H$5,_xlfn.XLOOKUP(F485,ConfigSheet!$A$6:$A$8,ConfigSheet!$B$6:$H$8)))</f>
        <v>0</v>
      </c>
      <c r="R485">
        <f t="shared" si="60"/>
        <v>0</v>
      </c>
      <c r="S485" s="9">
        <f t="shared" si="58"/>
        <v>0</v>
      </c>
      <c r="W485">
        <f t="shared" si="63"/>
        <v>0</v>
      </c>
      <c r="X485">
        <f t="shared" si="61"/>
        <v>0</v>
      </c>
    </row>
    <row r="486" spans="1:24" x14ac:dyDescent="0.3">
      <c r="A486" s="1">
        <v>484</v>
      </c>
      <c r="B486">
        <v>235</v>
      </c>
      <c r="C486" t="s">
        <v>9</v>
      </c>
      <c r="D486" t="s">
        <v>9</v>
      </c>
      <c r="E486">
        <v>1</v>
      </c>
      <c r="F486">
        <v>1</v>
      </c>
      <c r="G486">
        <v>520097</v>
      </c>
      <c r="H486">
        <v>516134</v>
      </c>
      <c r="I486">
        <v>96.982616186141968</v>
      </c>
      <c r="J486" s="4">
        <f>ConfigSheet!$I$2</f>
        <v>3349.0920000000001</v>
      </c>
      <c r="K486">
        <f>_xlfn.XLOOKUP(D486,ConfigSheet!$A$1:$G$1,ConfigSheet!$A$2:$G$2)</f>
        <v>2.6304883652667002</v>
      </c>
      <c r="L486">
        <f>_xlfn.XLOOKUP(B486,CoinPixels_Config1!A:A,CoinPixels_Config1!I:I)</f>
        <v>1.0925728611720464</v>
      </c>
      <c r="M486">
        <f t="shared" si="56"/>
        <v>568243.86737699783</v>
      </c>
      <c r="N486">
        <f t="shared" si="57"/>
        <v>563914.00112817297</v>
      </c>
      <c r="O486">
        <f t="shared" si="62"/>
        <v>446.31765319356606</v>
      </c>
      <c r="P486">
        <f t="shared" si="59"/>
        <v>442.91683207826236</v>
      </c>
      <c r="Q486" s="9" cm="1">
        <f t="array" ref="Q486">IF(D486="",_xlfn.XLOOKUP(C486,ConfigSheet!$B$5:$H$5,_xlfn.XLOOKUP(E486,ConfigSheet!$A$6:$A$8,ConfigSheet!$B$6:$H$8)),_xlfn.XLOOKUP(D486,ConfigSheet!$B$5:$H$5,_xlfn.XLOOKUP(F486,ConfigSheet!$A$6:$A$8,ConfigSheet!$B$6:$H$8)))</f>
        <v>468.8</v>
      </c>
      <c r="R486">
        <f t="shared" si="60"/>
        <v>3.4008211153036996</v>
      </c>
      <c r="S486" s="9">
        <f t="shared" si="58"/>
        <v>11.565584258295498</v>
      </c>
      <c r="W486">
        <f t="shared" si="63"/>
        <v>25.883167921737652</v>
      </c>
      <c r="X486">
        <f t="shared" si="61"/>
        <v>669.93838166486898</v>
      </c>
    </row>
    <row r="487" spans="1:24" x14ac:dyDescent="0.3">
      <c r="A487" s="1">
        <v>485</v>
      </c>
      <c r="B487">
        <v>236</v>
      </c>
      <c r="C487" t="s">
        <v>8</v>
      </c>
      <c r="D487" t="s">
        <v>8</v>
      </c>
      <c r="E487">
        <v>1</v>
      </c>
      <c r="F487">
        <v>1</v>
      </c>
      <c r="G487">
        <v>14124</v>
      </c>
      <c r="H487">
        <v>14080</v>
      </c>
      <c r="I487">
        <v>92.781955003738403</v>
      </c>
      <c r="J487" s="4">
        <f>ConfigSheet!$I$2</f>
        <v>3349.0920000000001</v>
      </c>
      <c r="K487">
        <f>_xlfn.XLOOKUP(D487,ConfigSheet!$A$1:$G$1,ConfigSheet!$A$2:$G$2)</f>
        <v>0</v>
      </c>
      <c r="L487">
        <f>_xlfn.XLOOKUP(B487,CoinPixels_Config1!A:A,CoinPixels_Config1!I:I)</f>
        <v>1.003125</v>
      </c>
      <c r="M487">
        <f t="shared" si="56"/>
        <v>14168.137500000001</v>
      </c>
      <c r="N487">
        <f t="shared" si="57"/>
        <v>14124</v>
      </c>
      <c r="O487">
        <f t="shared" si="62"/>
        <v>0</v>
      </c>
      <c r="P487">
        <f t="shared" si="59"/>
        <v>0</v>
      </c>
      <c r="Q487" s="9" cm="1">
        <f t="array" ref="Q487">IF(D487="",_xlfn.XLOOKUP(C487,ConfigSheet!$B$5:$H$5,_xlfn.XLOOKUP(E487,ConfigSheet!$A$6:$A$8,ConfigSheet!$B$6:$H$8)),_xlfn.XLOOKUP(D487,ConfigSheet!$B$5:$H$5,_xlfn.XLOOKUP(F487,ConfigSheet!$A$6:$A$8,ConfigSheet!$B$6:$H$8)))</f>
        <v>0</v>
      </c>
      <c r="R487">
        <f t="shared" si="60"/>
        <v>0</v>
      </c>
      <c r="S487" s="9">
        <f t="shared" si="58"/>
        <v>0</v>
      </c>
      <c r="W487">
        <f t="shared" si="63"/>
        <v>0</v>
      </c>
      <c r="X487">
        <f t="shared" si="61"/>
        <v>0</v>
      </c>
    </row>
    <row r="488" spans="1:24" x14ac:dyDescent="0.3">
      <c r="A488" s="1">
        <v>486</v>
      </c>
      <c r="B488">
        <v>236</v>
      </c>
      <c r="C488" t="s">
        <v>9</v>
      </c>
      <c r="D488" t="s">
        <v>9</v>
      </c>
      <c r="E488">
        <v>2</v>
      </c>
      <c r="F488">
        <v>2</v>
      </c>
      <c r="G488">
        <v>922795</v>
      </c>
      <c r="H488">
        <v>854524</v>
      </c>
      <c r="I488">
        <v>80.573880672454834</v>
      </c>
      <c r="J488" s="4">
        <f>ConfigSheet!$I$2</f>
        <v>3349.0920000000001</v>
      </c>
      <c r="K488">
        <f>_xlfn.XLOOKUP(D488,ConfigSheet!$A$1:$G$1,ConfigSheet!$A$2:$G$2)</f>
        <v>2.6304883652667002</v>
      </c>
      <c r="L488">
        <f>_xlfn.XLOOKUP(B488,CoinPixels_Config1!A:A,CoinPixels_Config1!I:I)</f>
        <v>1.003125</v>
      </c>
      <c r="M488">
        <f t="shared" si="56"/>
        <v>925678.734375</v>
      </c>
      <c r="N488">
        <f t="shared" si="57"/>
        <v>857194.38750000007</v>
      </c>
      <c r="O488">
        <f t="shared" si="62"/>
        <v>727.05889857556667</v>
      </c>
      <c r="P488">
        <f t="shared" si="59"/>
        <v>673.26901234444006</v>
      </c>
      <c r="Q488" s="9" cm="1">
        <f t="array" ref="Q488">IF(D488="",_xlfn.XLOOKUP(C488,ConfigSheet!$B$5:$H$5,_xlfn.XLOOKUP(E488,ConfigSheet!$A$6:$A$8,ConfigSheet!$B$6:$H$8)),_xlfn.XLOOKUP(D488,ConfigSheet!$B$5:$H$5,_xlfn.XLOOKUP(F488,ConfigSheet!$A$6:$A$8,ConfigSheet!$B$6:$H$8)))</f>
        <v>937.6</v>
      </c>
      <c r="R488">
        <f t="shared" si="60"/>
        <v>53.789886231126616</v>
      </c>
      <c r="S488" s="9">
        <f t="shared" si="58"/>
        <v>2893.3518607575447</v>
      </c>
      <c r="W488">
        <f t="shared" si="63"/>
        <v>264.33098765555997</v>
      </c>
      <c r="X488">
        <f t="shared" si="61"/>
        <v>69870.871034963799</v>
      </c>
    </row>
    <row r="489" spans="1:24" x14ac:dyDescent="0.3">
      <c r="A489" s="1">
        <v>487</v>
      </c>
      <c r="B489">
        <v>237</v>
      </c>
      <c r="C489" t="s">
        <v>8</v>
      </c>
      <c r="D489" t="s">
        <v>8</v>
      </c>
      <c r="E489">
        <v>1</v>
      </c>
      <c r="F489">
        <v>1</v>
      </c>
      <c r="G489">
        <v>14096</v>
      </c>
      <c r="H489">
        <v>12826</v>
      </c>
      <c r="I489">
        <v>89.231741428375244</v>
      </c>
      <c r="J489" s="4">
        <f>ConfigSheet!$I$2</f>
        <v>3349.0920000000001</v>
      </c>
      <c r="K489">
        <f>_xlfn.XLOOKUP(D489,ConfigSheet!$A$1:$G$1,ConfigSheet!$A$2:$G$2)</f>
        <v>0</v>
      </c>
      <c r="L489">
        <f>_xlfn.XLOOKUP(B489,CoinPixels_Config1!A:A,CoinPixels_Config1!I:I)</f>
        <v>1.0990176204584439</v>
      </c>
      <c r="M489">
        <f t="shared" si="56"/>
        <v>15491.752377982224</v>
      </c>
      <c r="N489">
        <f t="shared" si="57"/>
        <v>14096.000000000002</v>
      </c>
      <c r="O489">
        <f t="shared" si="62"/>
        <v>0</v>
      </c>
      <c r="P489">
        <f t="shared" si="59"/>
        <v>0</v>
      </c>
      <c r="Q489" s="9" cm="1">
        <f t="array" ref="Q489">IF(D489="",_xlfn.XLOOKUP(C489,ConfigSheet!$B$5:$H$5,_xlfn.XLOOKUP(E489,ConfigSheet!$A$6:$A$8,ConfigSheet!$B$6:$H$8)),_xlfn.XLOOKUP(D489,ConfigSheet!$B$5:$H$5,_xlfn.XLOOKUP(F489,ConfigSheet!$A$6:$A$8,ConfigSheet!$B$6:$H$8)))</f>
        <v>0</v>
      </c>
      <c r="R489">
        <f t="shared" si="60"/>
        <v>0</v>
      </c>
      <c r="S489" s="9">
        <f t="shared" si="58"/>
        <v>0</v>
      </c>
      <c r="W489">
        <f t="shared" si="63"/>
        <v>0</v>
      </c>
      <c r="X489">
        <f t="shared" si="61"/>
        <v>0</v>
      </c>
    </row>
    <row r="490" spans="1:24" x14ac:dyDescent="0.3">
      <c r="A490" s="1">
        <v>488</v>
      </c>
      <c r="B490">
        <v>237</v>
      </c>
      <c r="C490" t="s">
        <v>9</v>
      </c>
      <c r="D490" t="s">
        <v>9</v>
      </c>
      <c r="E490">
        <v>2</v>
      </c>
      <c r="F490">
        <v>2</v>
      </c>
      <c r="G490">
        <v>889892</v>
      </c>
      <c r="H490">
        <v>865353</v>
      </c>
      <c r="I490">
        <v>94.436028599739075</v>
      </c>
      <c r="J490" s="4">
        <f>ConfigSheet!$I$2</f>
        <v>3349.0920000000001</v>
      </c>
      <c r="K490">
        <f>_xlfn.XLOOKUP(D490,ConfigSheet!$A$1:$G$1,ConfigSheet!$A$2:$G$2)</f>
        <v>2.6304883652667002</v>
      </c>
      <c r="L490">
        <f>_xlfn.XLOOKUP(B490,CoinPixels_Config1!A:A,CoinPixels_Config1!I:I)</f>
        <v>1.0990176204584439</v>
      </c>
      <c r="M490">
        <f t="shared" si="56"/>
        <v>978006.98830500548</v>
      </c>
      <c r="N490">
        <f t="shared" si="57"/>
        <v>951038.1949165758</v>
      </c>
      <c r="O490">
        <f t="shared" si="62"/>
        <v>768.15925148841609</v>
      </c>
      <c r="P490">
        <f t="shared" si="59"/>
        <v>746.97706323155546</v>
      </c>
      <c r="Q490" s="9" cm="1">
        <f t="array" ref="Q490">IF(D490="",_xlfn.XLOOKUP(C490,ConfigSheet!$B$5:$H$5,_xlfn.XLOOKUP(E490,ConfigSheet!$A$6:$A$8,ConfigSheet!$B$6:$H$8)),_xlfn.XLOOKUP(D490,ConfigSheet!$B$5:$H$5,_xlfn.XLOOKUP(F490,ConfigSheet!$A$6:$A$8,ConfigSheet!$B$6:$H$8)))</f>
        <v>937.6</v>
      </c>
      <c r="R490">
        <f t="shared" si="60"/>
        <v>21.182188256860627</v>
      </c>
      <c r="S490" s="9">
        <f t="shared" si="58"/>
        <v>448.68509934908423</v>
      </c>
      <c r="W490">
        <f t="shared" si="63"/>
        <v>190.62293676844456</v>
      </c>
      <c r="X490">
        <f t="shared" si="61"/>
        <v>36337.104022226413</v>
      </c>
    </row>
    <row r="491" spans="1:24" x14ac:dyDescent="0.3">
      <c r="A491" s="1">
        <v>489</v>
      </c>
      <c r="B491">
        <v>238</v>
      </c>
      <c r="C491" t="s">
        <v>8</v>
      </c>
      <c r="D491" t="s">
        <v>8</v>
      </c>
      <c r="E491">
        <v>1</v>
      </c>
      <c r="F491">
        <v>1</v>
      </c>
      <c r="G491">
        <v>14096</v>
      </c>
      <c r="H491">
        <v>13932</v>
      </c>
      <c r="I491">
        <v>96.08227014541626</v>
      </c>
      <c r="J491" s="4">
        <f>ConfigSheet!$I$2</f>
        <v>3349.0920000000001</v>
      </c>
      <c r="K491">
        <f>_xlfn.XLOOKUP(D491,ConfigSheet!$A$1:$G$1,ConfigSheet!$A$2:$G$2)</f>
        <v>0</v>
      </c>
      <c r="L491">
        <f>_xlfn.XLOOKUP(B491,CoinPixels_Config1!A:A,CoinPixels_Config1!I:I)</f>
        <v>1.0117714613838644</v>
      </c>
      <c r="M491">
        <f t="shared" si="56"/>
        <v>14261.930519666952</v>
      </c>
      <c r="N491">
        <f t="shared" si="57"/>
        <v>14096</v>
      </c>
      <c r="O491">
        <f t="shared" si="62"/>
        <v>0</v>
      </c>
      <c r="P491">
        <f t="shared" si="59"/>
        <v>0</v>
      </c>
      <c r="Q491" s="9" cm="1">
        <f t="array" ref="Q491">IF(D491="",_xlfn.XLOOKUP(C491,ConfigSheet!$B$5:$H$5,_xlfn.XLOOKUP(E491,ConfigSheet!$A$6:$A$8,ConfigSheet!$B$6:$H$8)),_xlfn.XLOOKUP(D491,ConfigSheet!$B$5:$H$5,_xlfn.XLOOKUP(F491,ConfigSheet!$A$6:$A$8,ConfigSheet!$B$6:$H$8)))</f>
        <v>0</v>
      </c>
      <c r="R491">
        <f t="shared" si="60"/>
        <v>0</v>
      </c>
      <c r="S491" s="9">
        <f t="shared" si="58"/>
        <v>0</v>
      </c>
      <c r="W491">
        <f t="shared" si="63"/>
        <v>0</v>
      </c>
      <c r="X491">
        <f t="shared" si="61"/>
        <v>0</v>
      </c>
    </row>
    <row r="492" spans="1:24" x14ac:dyDescent="0.3">
      <c r="A492" s="1">
        <v>490</v>
      </c>
      <c r="B492">
        <v>238</v>
      </c>
      <c r="C492" t="s">
        <v>10</v>
      </c>
      <c r="D492" t="s">
        <v>10</v>
      </c>
      <c r="E492">
        <v>3</v>
      </c>
      <c r="F492">
        <v>3</v>
      </c>
      <c r="G492">
        <v>297370</v>
      </c>
      <c r="H492">
        <v>263023</v>
      </c>
      <c r="I492">
        <v>88.135264317194626</v>
      </c>
      <c r="J492" s="4">
        <f>ConfigSheet!$I$2</f>
        <v>3349.0920000000001</v>
      </c>
      <c r="K492">
        <f>_xlfn.XLOOKUP(D492,ConfigSheet!$A$1:$G$1,ConfigSheet!$A$2:$G$2)</f>
        <v>3.5680999999999998</v>
      </c>
      <c r="L492">
        <f>_xlfn.XLOOKUP(B492,CoinPixels_Config1!A:A,CoinPixels_Config1!I:I)</f>
        <v>1.0117714613838644</v>
      </c>
      <c r="M492">
        <f t="shared" si="56"/>
        <v>300870.47947171977</v>
      </c>
      <c r="N492">
        <f t="shared" si="57"/>
        <v>266119.16508756817</v>
      </c>
      <c r="O492">
        <f t="shared" si="62"/>
        <v>320.54537701652964</v>
      </c>
      <c r="P492">
        <f t="shared" si="59"/>
        <v>283.52156135124142</v>
      </c>
      <c r="Q492" s="9" cm="1">
        <f t="array" ref="Q492">IF(D492="",_xlfn.XLOOKUP(C492,ConfigSheet!$B$5:$H$5,_xlfn.XLOOKUP(E492,ConfigSheet!$A$6:$A$8,ConfigSheet!$B$6:$H$8)),_xlfn.XLOOKUP(D492,ConfigSheet!$B$5:$H$5,_xlfn.XLOOKUP(F492,ConfigSheet!$A$6:$A$8,ConfigSheet!$B$6:$H$8)))</f>
        <v>289.92</v>
      </c>
      <c r="R492">
        <f t="shared" si="60"/>
        <v>37.023815665288225</v>
      </c>
      <c r="S492" s="9">
        <f t="shared" si="58"/>
        <v>1370.7629264172417</v>
      </c>
      <c r="W492">
        <f t="shared" si="63"/>
        <v>6.3984386487585994</v>
      </c>
      <c r="X492">
        <f t="shared" si="61"/>
        <v>40.940017141927768</v>
      </c>
    </row>
    <row r="493" spans="1:24" x14ac:dyDescent="0.3">
      <c r="A493" s="1">
        <v>491</v>
      </c>
      <c r="B493">
        <v>239</v>
      </c>
      <c r="C493" t="s">
        <v>8</v>
      </c>
      <c r="D493" t="s">
        <v>8</v>
      </c>
      <c r="E493">
        <v>1</v>
      </c>
      <c r="F493">
        <v>1</v>
      </c>
      <c r="G493">
        <v>14728</v>
      </c>
      <c r="H493">
        <v>13888</v>
      </c>
      <c r="I493">
        <v>86.241459846496582</v>
      </c>
      <c r="J493" s="4">
        <f>ConfigSheet!$I$2</f>
        <v>3349.0920000000001</v>
      </c>
      <c r="K493">
        <f>_xlfn.XLOOKUP(D493,ConfigSheet!$A$1:$G$1,ConfigSheet!$A$2:$G$2)</f>
        <v>0</v>
      </c>
      <c r="L493">
        <f>_xlfn.XLOOKUP(B493,CoinPixels_Config1!A:A,CoinPixels_Config1!I:I)</f>
        <v>1.060483870967742</v>
      </c>
      <c r="M493">
        <f t="shared" si="56"/>
        <v>15618.806451612903</v>
      </c>
      <c r="N493">
        <f t="shared" si="57"/>
        <v>14728</v>
      </c>
      <c r="O493">
        <f t="shared" si="62"/>
        <v>0</v>
      </c>
      <c r="P493">
        <f t="shared" si="59"/>
        <v>0</v>
      </c>
      <c r="Q493" s="9" cm="1">
        <f t="array" ref="Q493">IF(D493="",_xlfn.XLOOKUP(C493,ConfigSheet!$B$5:$H$5,_xlfn.XLOOKUP(E493,ConfigSheet!$A$6:$A$8,ConfigSheet!$B$6:$H$8)),_xlfn.XLOOKUP(D493,ConfigSheet!$B$5:$H$5,_xlfn.XLOOKUP(F493,ConfigSheet!$A$6:$A$8,ConfigSheet!$B$6:$H$8)))</f>
        <v>0</v>
      </c>
      <c r="R493">
        <f t="shared" si="60"/>
        <v>0</v>
      </c>
      <c r="S493" s="9">
        <f t="shared" si="58"/>
        <v>0</v>
      </c>
      <c r="W493">
        <f t="shared" si="63"/>
        <v>0</v>
      </c>
      <c r="X493">
        <f t="shared" si="61"/>
        <v>0</v>
      </c>
    </row>
    <row r="494" spans="1:24" x14ac:dyDescent="0.3">
      <c r="A494" s="1">
        <v>492</v>
      </c>
      <c r="B494">
        <v>239</v>
      </c>
      <c r="C494" t="s">
        <v>10</v>
      </c>
      <c r="D494" t="s">
        <v>10</v>
      </c>
      <c r="E494">
        <v>1</v>
      </c>
      <c r="F494">
        <v>1</v>
      </c>
      <c r="G494">
        <v>88332</v>
      </c>
      <c r="H494">
        <v>80252</v>
      </c>
      <c r="I494">
        <v>90.634715557098389</v>
      </c>
      <c r="J494" s="4">
        <f>ConfigSheet!$I$2</f>
        <v>3349.0920000000001</v>
      </c>
      <c r="K494">
        <f>_xlfn.XLOOKUP(D494,ConfigSheet!$A$1:$G$1,ConfigSheet!$A$2:$G$2)</f>
        <v>3.5680999999999998</v>
      </c>
      <c r="L494">
        <f>_xlfn.XLOOKUP(B494,CoinPixels_Config1!A:A,CoinPixels_Config1!I:I)</f>
        <v>1.060483870967742</v>
      </c>
      <c r="M494">
        <f t="shared" si="56"/>
        <v>93674.661290322591</v>
      </c>
      <c r="N494">
        <f t="shared" si="57"/>
        <v>85105.951612903227</v>
      </c>
      <c r="O494">
        <f t="shared" si="62"/>
        <v>99.800351543045096</v>
      </c>
      <c r="P494">
        <f t="shared" si="59"/>
        <v>90.671306118195602</v>
      </c>
      <c r="Q494" s="9" cm="1">
        <f t="array" ref="Q494">IF(D494="",_xlfn.XLOOKUP(C494,ConfigSheet!$B$5:$H$5,_xlfn.XLOOKUP(E494,ConfigSheet!$A$6:$A$8,ConfigSheet!$B$6:$H$8)),_xlfn.XLOOKUP(D494,ConfigSheet!$B$5:$H$5,_xlfn.XLOOKUP(F494,ConfigSheet!$A$6:$A$8,ConfigSheet!$B$6:$H$8)))</f>
        <v>96.64</v>
      </c>
      <c r="R494">
        <f t="shared" si="60"/>
        <v>9.1290454248494939</v>
      </c>
      <c r="S494" s="9">
        <f t="shared" si="58"/>
        <v>83.339470368965479</v>
      </c>
      <c r="W494">
        <f t="shared" si="63"/>
        <v>5.9686938818043984</v>
      </c>
      <c r="X494">
        <f t="shared" si="61"/>
        <v>35.625306654689261</v>
      </c>
    </row>
    <row r="495" spans="1:24" x14ac:dyDescent="0.3">
      <c r="A495" s="1">
        <v>493</v>
      </c>
      <c r="B495">
        <v>240</v>
      </c>
      <c r="C495" t="s">
        <v>8</v>
      </c>
      <c r="D495" t="s">
        <v>8</v>
      </c>
      <c r="E495">
        <v>1</v>
      </c>
      <c r="F495">
        <v>1</v>
      </c>
      <c r="G495">
        <v>14408</v>
      </c>
      <c r="H495">
        <v>13369</v>
      </c>
      <c r="I495">
        <v>91.183149814605713</v>
      </c>
      <c r="J495" s="4">
        <f>ConfigSheet!$I$2</f>
        <v>3349.0920000000001</v>
      </c>
      <c r="K495">
        <f>_xlfn.XLOOKUP(D495,ConfigSheet!$A$1:$G$1,ConfigSheet!$A$2:$G$2)</f>
        <v>0</v>
      </c>
      <c r="L495">
        <f>_xlfn.XLOOKUP(B495,CoinPixels_Config1!A:A,CoinPixels_Config1!I:I)</f>
        <v>1.077717106739472</v>
      </c>
      <c r="M495">
        <f t="shared" si="56"/>
        <v>15527.748073902312</v>
      </c>
      <c r="N495">
        <f t="shared" si="57"/>
        <v>14408</v>
      </c>
      <c r="O495">
        <f t="shared" si="62"/>
        <v>0</v>
      </c>
      <c r="P495">
        <f t="shared" si="59"/>
        <v>0</v>
      </c>
      <c r="Q495" s="9" cm="1">
        <f t="array" ref="Q495">IF(D495="",_xlfn.XLOOKUP(C495,ConfigSheet!$B$5:$H$5,_xlfn.XLOOKUP(E495,ConfigSheet!$A$6:$A$8,ConfigSheet!$B$6:$H$8)),_xlfn.XLOOKUP(D495,ConfigSheet!$B$5:$H$5,_xlfn.XLOOKUP(F495,ConfigSheet!$A$6:$A$8,ConfigSheet!$B$6:$H$8)))</f>
        <v>0</v>
      </c>
      <c r="R495">
        <f t="shared" si="60"/>
        <v>0</v>
      </c>
      <c r="S495" s="9">
        <f t="shared" si="58"/>
        <v>0</v>
      </c>
      <c r="W495">
        <f t="shared" si="63"/>
        <v>0</v>
      </c>
      <c r="X495">
        <f t="shared" si="61"/>
        <v>0</v>
      </c>
    </row>
    <row r="496" spans="1:24" x14ac:dyDescent="0.3">
      <c r="A496" s="1">
        <v>494</v>
      </c>
      <c r="B496">
        <v>240</v>
      </c>
      <c r="C496" t="s">
        <v>10</v>
      </c>
      <c r="D496" t="s">
        <v>10</v>
      </c>
      <c r="E496">
        <v>1</v>
      </c>
      <c r="F496">
        <v>1</v>
      </c>
      <c r="G496">
        <v>90880</v>
      </c>
      <c r="H496">
        <v>83533</v>
      </c>
      <c r="I496">
        <v>91.366124153137207</v>
      </c>
      <c r="J496" s="4">
        <f>ConfigSheet!$I$2</f>
        <v>3349.0920000000001</v>
      </c>
      <c r="K496">
        <f>_xlfn.XLOOKUP(D496,ConfigSheet!$A$1:$G$1,ConfigSheet!$A$2:$G$2)</f>
        <v>3.5680999999999998</v>
      </c>
      <c r="L496">
        <f>_xlfn.XLOOKUP(B496,CoinPixels_Config1!A:A,CoinPixels_Config1!I:I)</f>
        <v>1.077717106739472</v>
      </c>
      <c r="M496">
        <f t="shared" si="56"/>
        <v>97942.930660483209</v>
      </c>
      <c r="N496">
        <f t="shared" si="57"/>
        <v>90024.943077268312</v>
      </c>
      <c r="O496">
        <f t="shared" si="62"/>
        <v>104.34773690590468</v>
      </c>
      <c r="P496">
        <f t="shared" si="59"/>
        <v>95.911966405820152</v>
      </c>
      <c r="Q496" s="9" cm="1">
        <f t="array" ref="Q496">IF(D496="",_xlfn.XLOOKUP(C496,ConfigSheet!$B$5:$H$5,_xlfn.XLOOKUP(E496,ConfigSheet!$A$6:$A$8,ConfigSheet!$B$6:$H$8)),_xlfn.XLOOKUP(D496,ConfigSheet!$B$5:$H$5,_xlfn.XLOOKUP(F496,ConfigSheet!$A$6:$A$8,ConfigSheet!$B$6:$H$8)))</f>
        <v>96.64</v>
      </c>
      <c r="R496">
        <f t="shared" si="60"/>
        <v>8.43577050008453</v>
      </c>
      <c r="S496" s="9">
        <f t="shared" si="58"/>
        <v>71.162223930096403</v>
      </c>
      <c r="W496">
        <f t="shared" si="63"/>
        <v>0.72803359417984836</v>
      </c>
      <c r="X496">
        <f t="shared" si="61"/>
        <v>0.53003291425442811</v>
      </c>
    </row>
    <row r="497" spans="1:24" x14ac:dyDescent="0.3">
      <c r="A497" s="1">
        <v>495</v>
      </c>
      <c r="B497">
        <v>241</v>
      </c>
      <c r="C497" t="s">
        <v>8</v>
      </c>
      <c r="D497" t="s">
        <v>8</v>
      </c>
      <c r="E497">
        <v>1</v>
      </c>
      <c r="F497">
        <v>1</v>
      </c>
      <c r="G497">
        <v>13676</v>
      </c>
      <c r="H497">
        <v>13467</v>
      </c>
      <c r="I497">
        <v>94.657200574874878</v>
      </c>
      <c r="J497" s="4">
        <f>ConfigSheet!$I$2</f>
        <v>3349.0920000000001</v>
      </c>
      <c r="K497">
        <f>_xlfn.XLOOKUP(D497,ConfigSheet!$A$1:$G$1,ConfigSheet!$A$2:$G$2)</f>
        <v>0</v>
      </c>
      <c r="L497">
        <f>_xlfn.XLOOKUP(B497,CoinPixels_Config1!A:A,CoinPixels_Config1!I:I)</f>
        <v>1.0155194178361922</v>
      </c>
      <c r="M497">
        <f t="shared" si="56"/>
        <v>13888.243558327764</v>
      </c>
      <c r="N497">
        <f t="shared" si="57"/>
        <v>13676</v>
      </c>
      <c r="O497">
        <f t="shared" si="62"/>
        <v>0</v>
      </c>
      <c r="P497">
        <f t="shared" si="59"/>
        <v>0</v>
      </c>
      <c r="Q497" s="9" cm="1">
        <f t="array" ref="Q497">IF(D497="",_xlfn.XLOOKUP(C497,ConfigSheet!$B$5:$H$5,_xlfn.XLOOKUP(E497,ConfigSheet!$A$6:$A$8,ConfigSheet!$B$6:$H$8)),_xlfn.XLOOKUP(D497,ConfigSheet!$B$5:$H$5,_xlfn.XLOOKUP(F497,ConfigSheet!$A$6:$A$8,ConfigSheet!$B$6:$H$8)))</f>
        <v>0</v>
      </c>
      <c r="R497">
        <f t="shared" si="60"/>
        <v>0</v>
      </c>
      <c r="S497" s="9">
        <f t="shared" si="58"/>
        <v>0</v>
      </c>
      <c r="W497">
        <f t="shared" si="63"/>
        <v>0</v>
      </c>
      <c r="X497">
        <f t="shared" si="61"/>
        <v>0</v>
      </c>
    </row>
    <row r="498" spans="1:24" x14ac:dyDescent="0.3">
      <c r="A498" s="1">
        <v>496</v>
      </c>
      <c r="B498">
        <v>241</v>
      </c>
      <c r="C498" t="s">
        <v>11</v>
      </c>
      <c r="D498" t="s">
        <v>11</v>
      </c>
      <c r="E498">
        <v>1</v>
      </c>
      <c r="F498">
        <v>1</v>
      </c>
      <c r="G498">
        <v>191201</v>
      </c>
      <c r="H498">
        <v>189039</v>
      </c>
      <c r="I498">
        <v>95.784032344818115</v>
      </c>
      <c r="J498" s="4">
        <f>ConfigSheet!$I$2</f>
        <v>3349.0920000000001</v>
      </c>
      <c r="K498">
        <f>_xlfn.XLOOKUP(D498,ConfigSheet!$A$1:$G$1,ConfigSheet!$A$2:$G$2)</f>
        <v>5.6936084651916001</v>
      </c>
      <c r="L498">
        <f>_xlfn.XLOOKUP(B498,CoinPixels_Config1!A:A,CoinPixels_Config1!I:I)</f>
        <v>1.0155194178361922</v>
      </c>
      <c r="M498">
        <f t="shared" si="56"/>
        <v>194168.32820969776</v>
      </c>
      <c r="N498">
        <f t="shared" si="57"/>
        <v>191972.77522833593</v>
      </c>
      <c r="O498">
        <f t="shared" si="62"/>
        <v>330.09497415025811</v>
      </c>
      <c r="P498">
        <f t="shared" si="59"/>
        <v>326.36243439307663</v>
      </c>
      <c r="Q498" s="9" cm="1">
        <f t="array" ref="Q498">IF(D498="",_xlfn.XLOOKUP(C498,ConfigSheet!$B$5:$H$5,_xlfn.XLOOKUP(E498,ConfigSheet!$A$6:$A$8,ConfigSheet!$B$6:$H$8)),_xlfn.XLOOKUP(D498,ConfigSheet!$B$5:$H$5,_xlfn.XLOOKUP(F498,ConfigSheet!$A$6:$A$8,ConfigSheet!$B$6:$H$8)))</f>
        <v>369.42666666666668</v>
      </c>
      <c r="R498">
        <f t="shared" si="60"/>
        <v>3.7325397571814847</v>
      </c>
      <c r="S498" s="9">
        <f t="shared" si="58"/>
        <v>13.931853038940417</v>
      </c>
      <c r="W498">
        <f t="shared" si="63"/>
        <v>43.064232273590051</v>
      </c>
      <c r="X498">
        <f t="shared" si="61"/>
        <v>1854.5281013137148</v>
      </c>
    </row>
    <row r="499" spans="1:24" x14ac:dyDescent="0.3">
      <c r="A499" s="1">
        <v>497</v>
      </c>
      <c r="B499">
        <v>242</v>
      </c>
      <c r="C499" t="s">
        <v>8</v>
      </c>
      <c r="D499" t="s">
        <v>8</v>
      </c>
      <c r="E499">
        <v>1</v>
      </c>
      <c r="F499">
        <v>1</v>
      </c>
      <c r="G499">
        <v>11516</v>
      </c>
      <c r="H499">
        <v>11387</v>
      </c>
      <c r="I499">
        <v>96.981161832809448</v>
      </c>
      <c r="J499" s="4">
        <f>ConfigSheet!$I$2</f>
        <v>3349.0920000000001</v>
      </c>
      <c r="K499">
        <f>_xlfn.XLOOKUP(D499,ConfigSheet!$A$1:$G$1,ConfigSheet!$A$2:$G$2)</f>
        <v>0</v>
      </c>
      <c r="L499">
        <f>_xlfn.XLOOKUP(B499,CoinPixels_Config1!A:A,CoinPixels_Config1!I:I)</f>
        <v>1.0113287081759901</v>
      </c>
      <c r="M499">
        <f t="shared" si="56"/>
        <v>11646.461403354702</v>
      </c>
      <c r="N499">
        <f t="shared" si="57"/>
        <v>11515.999999999998</v>
      </c>
      <c r="O499">
        <f t="shared" si="62"/>
        <v>0</v>
      </c>
      <c r="P499">
        <f t="shared" si="59"/>
        <v>0</v>
      </c>
      <c r="Q499" s="9" cm="1">
        <f t="array" ref="Q499">IF(D499="",_xlfn.XLOOKUP(C499,ConfigSheet!$B$5:$H$5,_xlfn.XLOOKUP(E499,ConfigSheet!$A$6:$A$8,ConfigSheet!$B$6:$H$8)),_xlfn.XLOOKUP(D499,ConfigSheet!$B$5:$H$5,_xlfn.XLOOKUP(F499,ConfigSheet!$A$6:$A$8,ConfigSheet!$B$6:$H$8)))</f>
        <v>0</v>
      </c>
      <c r="R499">
        <f t="shared" si="60"/>
        <v>0</v>
      </c>
      <c r="S499" s="9">
        <f t="shared" si="58"/>
        <v>0</v>
      </c>
      <c r="W499">
        <f t="shared" si="63"/>
        <v>0</v>
      </c>
      <c r="X499">
        <f t="shared" si="61"/>
        <v>0</v>
      </c>
    </row>
    <row r="500" spans="1:24" x14ac:dyDescent="0.3">
      <c r="A500" s="1">
        <v>498</v>
      </c>
      <c r="B500">
        <v>242</v>
      </c>
      <c r="C500" t="s">
        <v>11</v>
      </c>
      <c r="D500" t="s">
        <v>11</v>
      </c>
      <c r="E500">
        <v>1</v>
      </c>
      <c r="F500">
        <v>1</v>
      </c>
      <c r="G500">
        <v>161298</v>
      </c>
      <c r="H500">
        <v>160092</v>
      </c>
      <c r="I500">
        <v>94.716912508010864</v>
      </c>
      <c r="J500" s="4">
        <f>ConfigSheet!$I$2</f>
        <v>3349.0920000000001</v>
      </c>
      <c r="K500">
        <f>_xlfn.XLOOKUP(D500,ConfigSheet!$A$1:$G$1,ConfigSheet!$A$2:$G$2)</f>
        <v>5.6936084651916001</v>
      </c>
      <c r="L500">
        <f>_xlfn.XLOOKUP(B500,CoinPixels_Config1!A:A,CoinPixels_Config1!I:I)</f>
        <v>1.0113287081759901</v>
      </c>
      <c r="M500">
        <f t="shared" si="56"/>
        <v>163125.29797137083</v>
      </c>
      <c r="N500">
        <f t="shared" si="57"/>
        <v>161905.63554931059</v>
      </c>
      <c r="O500">
        <f t="shared" si="62"/>
        <v>277.32041323937926</v>
      </c>
      <c r="P500">
        <f t="shared" si="59"/>
        <v>275.24693174322499</v>
      </c>
      <c r="Q500" s="9" cm="1">
        <f t="array" ref="Q500">IF(D500="",_xlfn.XLOOKUP(C500,ConfigSheet!$B$5:$H$5,_xlfn.XLOOKUP(E500,ConfigSheet!$A$6:$A$8,ConfigSheet!$B$6:$H$8)),_xlfn.XLOOKUP(D500,ConfigSheet!$B$5:$H$5,_xlfn.XLOOKUP(F500,ConfigSheet!$A$6:$A$8,ConfigSheet!$B$6:$H$8)))</f>
        <v>369.42666666666668</v>
      </c>
      <c r="R500">
        <f t="shared" si="60"/>
        <v>2.0734814961542725</v>
      </c>
      <c r="S500" s="9">
        <f t="shared" si="58"/>
        <v>4.2993255148941598</v>
      </c>
      <c r="W500">
        <f t="shared" si="63"/>
        <v>94.179734923441686</v>
      </c>
      <c r="X500">
        <f t="shared" si="61"/>
        <v>8869.8224702497409</v>
      </c>
    </row>
    <row r="501" spans="1:24" x14ac:dyDescent="0.3">
      <c r="A501" s="1">
        <v>499</v>
      </c>
      <c r="B501">
        <v>243</v>
      </c>
      <c r="C501" t="s">
        <v>8</v>
      </c>
      <c r="D501" t="s">
        <v>8</v>
      </c>
      <c r="E501">
        <v>1</v>
      </c>
      <c r="F501">
        <v>1</v>
      </c>
      <c r="G501">
        <v>13496</v>
      </c>
      <c r="H501">
        <v>11785</v>
      </c>
      <c r="I501">
        <v>84.425151348114014</v>
      </c>
      <c r="J501" s="4">
        <f>ConfigSheet!$I$2</f>
        <v>3349.0920000000001</v>
      </c>
      <c r="K501">
        <f>_xlfn.XLOOKUP(D501,ConfigSheet!$A$1:$G$1,ConfigSheet!$A$2:$G$2)</f>
        <v>0</v>
      </c>
      <c r="L501">
        <f>_xlfn.XLOOKUP(B501,CoinPixels_Config1!A:A,CoinPixels_Config1!I:I)</f>
        <v>1.1451845566397965</v>
      </c>
      <c r="M501">
        <f t="shared" si="56"/>
        <v>15455.410776410694</v>
      </c>
      <c r="N501">
        <f t="shared" si="57"/>
        <v>13496.000000000002</v>
      </c>
      <c r="O501">
        <f t="shared" si="62"/>
        <v>0</v>
      </c>
      <c r="P501">
        <f t="shared" si="59"/>
        <v>0</v>
      </c>
      <c r="Q501" s="9" cm="1">
        <f t="array" ref="Q501">IF(D501="",_xlfn.XLOOKUP(C501,ConfigSheet!$B$5:$H$5,_xlfn.XLOOKUP(E501,ConfigSheet!$A$6:$A$8,ConfigSheet!$B$6:$H$8)),_xlfn.XLOOKUP(D501,ConfigSheet!$B$5:$H$5,_xlfn.XLOOKUP(F501,ConfigSheet!$A$6:$A$8,ConfigSheet!$B$6:$H$8)))</f>
        <v>0</v>
      </c>
      <c r="R501">
        <f t="shared" si="60"/>
        <v>0</v>
      </c>
      <c r="S501" s="9">
        <f t="shared" si="58"/>
        <v>0</v>
      </c>
      <c r="W501">
        <f t="shared" si="63"/>
        <v>0</v>
      </c>
      <c r="X501">
        <f t="shared" si="61"/>
        <v>0</v>
      </c>
    </row>
    <row r="502" spans="1:24" x14ac:dyDescent="0.3">
      <c r="A502" s="1">
        <v>500</v>
      </c>
      <c r="B502">
        <v>243</v>
      </c>
      <c r="C502" t="s">
        <v>11</v>
      </c>
      <c r="D502" t="s">
        <v>11</v>
      </c>
      <c r="E502">
        <v>2</v>
      </c>
      <c r="F502">
        <v>2</v>
      </c>
      <c r="G502">
        <v>331202</v>
      </c>
      <c r="H502">
        <v>315185</v>
      </c>
      <c r="I502">
        <v>94.281148910522461</v>
      </c>
      <c r="J502" s="4">
        <f>ConfigSheet!$I$2</f>
        <v>3349.0920000000001</v>
      </c>
      <c r="K502">
        <f>_xlfn.XLOOKUP(D502,ConfigSheet!$A$1:$G$1,ConfigSheet!$A$2:$G$2)</f>
        <v>5.6936084651916001</v>
      </c>
      <c r="L502">
        <f>_xlfn.XLOOKUP(B502,CoinPixels_Config1!A:A,CoinPixels_Config1!I:I)</f>
        <v>1.1451845566397965</v>
      </c>
      <c r="M502">
        <f t="shared" si="56"/>
        <v>379287.41552821384</v>
      </c>
      <c r="N502">
        <f t="shared" si="57"/>
        <v>360944.99448451423</v>
      </c>
      <c r="O502">
        <f t="shared" si="62"/>
        <v>644.80582790561812</v>
      </c>
      <c r="P502">
        <f t="shared" si="59"/>
        <v>613.62287929551212</v>
      </c>
      <c r="Q502" s="9" cm="1">
        <f t="array" ref="Q502">IF(D502="",_xlfn.XLOOKUP(C502,ConfigSheet!$B$5:$H$5,_xlfn.XLOOKUP(E502,ConfigSheet!$A$6:$A$8,ConfigSheet!$B$6:$H$8)),_xlfn.XLOOKUP(D502,ConfigSheet!$B$5:$H$5,_xlfn.XLOOKUP(F502,ConfigSheet!$A$6:$A$8,ConfigSheet!$B$6:$H$8)))</f>
        <v>738.85333333333335</v>
      </c>
      <c r="R502">
        <f t="shared" si="60"/>
        <v>31.182948610105996</v>
      </c>
      <c r="S502" s="9">
        <f t="shared" si="58"/>
        <v>972.37628402051143</v>
      </c>
      <c r="W502">
        <f t="shared" si="63"/>
        <v>125.23045403782123</v>
      </c>
      <c r="X502">
        <f t="shared" si="61"/>
        <v>15682.666618518857</v>
      </c>
    </row>
    <row r="503" spans="1:24" x14ac:dyDescent="0.3">
      <c r="A503" s="1">
        <v>501</v>
      </c>
      <c r="B503">
        <v>244</v>
      </c>
      <c r="C503" t="s">
        <v>8</v>
      </c>
      <c r="D503" t="s">
        <v>8</v>
      </c>
      <c r="E503">
        <v>1</v>
      </c>
      <c r="F503">
        <v>1</v>
      </c>
      <c r="G503">
        <v>13384</v>
      </c>
      <c r="H503">
        <v>12524</v>
      </c>
      <c r="I503">
        <v>89.552241563796997</v>
      </c>
      <c r="J503" s="4">
        <f>ConfigSheet!$I$2</f>
        <v>3349.0920000000001</v>
      </c>
      <c r="K503">
        <f>_xlfn.XLOOKUP(D503,ConfigSheet!$A$1:$G$1,ConfigSheet!$A$2:$G$2)</f>
        <v>0</v>
      </c>
      <c r="L503">
        <f>_xlfn.XLOOKUP(B503,CoinPixels_Config1!A:A,CoinPixels_Config1!I:I)</f>
        <v>1.0686681571382945</v>
      </c>
      <c r="M503">
        <f t="shared" si="56"/>
        <v>14303.054615138934</v>
      </c>
      <c r="N503">
        <f t="shared" si="57"/>
        <v>13384.000000000002</v>
      </c>
      <c r="O503">
        <f t="shared" si="62"/>
        <v>0</v>
      </c>
      <c r="P503">
        <f t="shared" si="59"/>
        <v>0</v>
      </c>
      <c r="Q503" s="9" cm="1">
        <f t="array" ref="Q503">IF(D503="",_xlfn.XLOOKUP(C503,ConfigSheet!$B$5:$H$5,_xlfn.XLOOKUP(E503,ConfigSheet!$A$6:$A$8,ConfigSheet!$B$6:$H$8)),_xlfn.XLOOKUP(D503,ConfigSheet!$B$5:$H$5,_xlfn.XLOOKUP(F503,ConfigSheet!$A$6:$A$8,ConfigSheet!$B$6:$H$8)))</f>
        <v>0</v>
      </c>
      <c r="R503">
        <f t="shared" si="60"/>
        <v>0</v>
      </c>
      <c r="S503" s="9">
        <f t="shared" si="58"/>
        <v>0</v>
      </c>
      <c r="W503">
        <f t="shared" si="63"/>
        <v>0</v>
      </c>
      <c r="X503">
        <f t="shared" si="61"/>
        <v>0</v>
      </c>
    </row>
    <row r="504" spans="1:24" x14ac:dyDescent="0.3">
      <c r="A504" s="1">
        <v>502</v>
      </c>
      <c r="B504">
        <v>244</v>
      </c>
      <c r="C504" t="s">
        <v>11</v>
      </c>
      <c r="D504" t="s">
        <v>11</v>
      </c>
      <c r="E504">
        <v>2</v>
      </c>
      <c r="F504">
        <v>2</v>
      </c>
      <c r="G504">
        <v>355663</v>
      </c>
      <c r="H504">
        <v>337887</v>
      </c>
      <c r="I504">
        <v>92.945277690887451</v>
      </c>
      <c r="J504" s="4">
        <f>ConfigSheet!$I$2</f>
        <v>3349.0920000000001</v>
      </c>
      <c r="K504">
        <f>_xlfn.XLOOKUP(D504,ConfigSheet!$A$1:$G$1,ConfigSheet!$A$2:$G$2)</f>
        <v>5.6936084651916001</v>
      </c>
      <c r="L504">
        <f>_xlfn.XLOOKUP(B504,CoinPixels_Config1!A:A,CoinPixels_Config1!I:I)</f>
        <v>1.0686681571382945</v>
      </c>
      <c r="M504">
        <f t="shared" si="56"/>
        <v>380085.72277227725</v>
      </c>
      <c r="N504">
        <f t="shared" si="57"/>
        <v>361089.07761098695</v>
      </c>
      <c r="O504">
        <f t="shared" si="62"/>
        <v>646.16298646758742</v>
      </c>
      <c r="P504">
        <f t="shared" si="59"/>
        <v>613.86782715259596</v>
      </c>
      <c r="Q504" s="9" cm="1">
        <f t="array" ref="Q504">IF(D504="",_xlfn.XLOOKUP(C504,ConfigSheet!$B$5:$H$5,_xlfn.XLOOKUP(E504,ConfigSheet!$A$6:$A$8,ConfigSheet!$B$6:$H$8)),_xlfn.XLOOKUP(D504,ConfigSheet!$B$5:$H$5,_xlfn.XLOOKUP(F504,ConfigSheet!$A$6:$A$8,ConfigSheet!$B$6:$H$8)))</f>
        <v>738.85333333333335</v>
      </c>
      <c r="R504">
        <f t="shared" si="60"/>
        <v>32.295159314991452</v>
      </c>
      <c r="S504" s="9">
        <f t="shared" si="58"/>
        <v>1042.9773151806792</v>
      </c>
      <c r="W504">
        <f t="shared" si="63"/>
        <v>124.98550618073739</v>
      </c>
      <c r="X504">
        <f t="shared" si="61"/>
        <v>15621.376755255144</v>
      </c>
    </row>
    <row r="505" spans="1:24" x14ac:dyDescent="0.3">
      <c r="A505" s="1">
        <v>503</v>
      </c>
      <c r="B505">
        <v>245</v>
      </c>
      <c r="C505" t="s">
        <v>8</v>
      </c>
      <c r="D505" t="s">
        <v>8</v>
      </c>
      <c r="E505">
        <v>1</v>
      </c>
      <c r="F505">
        <v>1</v>
      </c>
      <c r="G505">
        <v>17276</v>
      </c>
      <c r="H505">
        <v>15824</v>
      </c>
      <c r="I505">
        <v>85.538119077682495</v>
      </c>
      <c r="J505" s="4">
        <f>ConfigSheet!$I$2</f>
        <v>3349.0920000000001</v>
      </c>
      <c r="K505">
        <f>_xlfn.XLOOKUP(D505,ConfigSheet!$A$1:$G$1,ConfigSheet!$A$2:$G$2)</f>
        <v>0</v>
      </c>
      <c r="L505">
        <f>_xlfn.XLOOKUP(B505,CoinPixels_Config1!A:A,CoinPixels_Config1!I:I)</f>
        <v>1.0917593528816987</v>
      </c>
      <c r="M505">
        <f t="shared" si="56"/>
        <v>18861.234580384225</v>
      </c>
      <c r="N505">
        <f t="shared" si="57"/>
        <v>17276</v>
      </c>
      <c r="O505">
        <f t="shared" si="62"/>
        <v>0</v>
      </c>
      <c r="P505">
        <f t="shared" si="59"/>
        <v>0</v>
      </c>
      <c r="Q505" s="9" cm="1">
        <f t="array" ref="Q505">IF(D505="",_xlfn.XLOOKUP(C505,ConfigSheet!$B$5:$H$5,_xlfn.XLOOKUP(E505,ConfigSheet!$A$6:$A$8,ConfigSheet!$B$6:$H$8)),_xlfn.XLOOKUP(D505,ConfigSheet!$B$5:$H$5,_xlfn.XLOOKUP(F505,ConfigSheet!$A$6:$A$8,ConfigSheet!$B$6:$H$8)))</f>
        <v>0</v>
      </c>
      <c r="R505">
        <f t="shared" si="60"/>
        <v>0</v>
      </c>
      <c r="S505" s="9">
        <f t="shared" si="58"/>
        <v>0</v>
      </c>
      <c r="W505">
        <f t="shared" si="63"/>
        <v>0</v>
      </c>
      <c r="X505">
        <f t="shared" si="61"/>
        <v>0</v>
      </c>
    </row>
    <row r="506" spans="1:24" x14ac:dyDescent="0.3">
      <c r="A506" s="1">
        <v>504</v>
      </c>
      <c r="B506">
        <v>245</v>
      </c>
      <c r="C506" t="s">
        <v>12</v>
      </c>
      <c r="D506" t="s">
        <v>12</v>
      </c>
      <c r="E506">
        <v>1</v>
      </c>
      <c r="F506">
        <v>1</v>
      </c>
      <c r="G506">
        <v>187963</v>
      </c>
      <c r="H506">
        <v>174228</v>
      </c>
      <c r="I506">
        <v>90.941393375396729</v>
      </c>
      <c r="J506" s="4">
        <f>ConfigSheet!$I$2</f>
        <v>3349.0920000000001</v>
      </c>
      <c r="K506">
        <f>_xlfn.XLOOKUP(D506,ConfigSheet!$A$1:$G$1,ConfigSheet!$A$2:$G$2)</f>
        <v>4.4826302470744004</v>
      </c>
      <c r="L506">
        <f>_xlfn.XLOOKUP(B506,CoinPixels_Config1!A:A,CoinPixels_Config1!I:I)</f>
        <v>1.0917593528816987</v>
      </c>
      <c r="M506">
        <f t="shared" si="56"/>
        <v>205210.36324570273</v>
      </c>
      <c r="N506">
        <f t="shared" si="57"/>
        <v>190215.04853387258</v>
      </c>
      <c r="O506">
        <f t="shared" si="62"/>
        <v>274.66614273310847</v>
      </c>
      <c r="P506">
        <f t="shared" si="59"/>
        <v>254.59549334764833</v>
      </c>
      <c r="Q506" s="9" cm="1">
        <f t="array" ref="Q506">IF(D506="",_xlfn.XLOOKUP(C506,ConfigSheet!$B$5:$H$5,_xlfn.XLOOKUP(E506,ConfigSheet!$A$6:$A$8,ConfigSheet!$B$6:$H$8)),_xlfn.XLOOKUP(D506,ConfigSheet!$B$5:$H$5,_xlfn.XLOOKUP(F506,ConfigSheet!$A$6:$A$8,ConfigSheet!$B$6:$H$8)))</f>
        <v>236.29999999999998</v>
      </c>
      <c r="R506">
        <f t="shared" si="60"/>
        <v>20.070649385460143</v>
      </c>
      <c r="S506" s="9">
        <f t="shared" si="58"/>
        <v>402.83096675407165</v>
      </c>
      <c r="W506">
        <f t="shared" si="63"/>
        <v>-18.295493347648346</v>
      </c>
      <c r="X506">
        <f t="shared" si="61"/>
        <v>334.72507683384487</v>
      </c>
    </row>
    <row r="507" spans="1:24" x14ac:dyDescent="0.3">
      <c r="A507" s="1">
        <v>505</v>
      </c>
      <c r="B507">
        <v>246</v>
      </c>
      <c r="C507" t="s">
        <v>8</v>
      </c>
      <c r="D507" t="s">
        <v>8</v>
      </c>
      <c r="E507">
        <v>1</v>
      </c>
      <c r="F507">
        <v>1</v>
      </c>
      <c r="G507">
        <v>16696</v>
      </c>
      <c r="H507">
        <v>16033</v>
      </c>
      <c r="I507">
        <v>94.053125381469727</v>
      </c>
      <c r="J507" s="4">
        <f>ConfigSheet!$I$2</f>
        <v>3349.0920000000001</v>
      </c>
      <c r="K507">
        <f>_xlfn.XLOOKUP(D507,ConfigSheet!$A$1:$G$1,ConfigSheet!$A$2:$G$2)</f>
        <v>0</v>
      </c>
      <c r="L507">
        <f>_xlfn.XLOOKUP(B507,CoinPixels_Config1!A:A,CoinPixels_Config1!I:I)</f>
        <v>1.0413522110646791</v>
      </c>
      <c r="M507">
        <f t="shared" si="56"/>
        <v>17386.416515935882</v>
      </c>
      <c r="N507">
        <f t="shared" si="57"/>
        <v>16696</v>
      </c>
      <c r="O507">
        <f t="shared" si="62"/>
        <v>0</v>
      </c>
      <c r="P507">
        <f t="shared" si="59"/>
        <v>0</v>
      </c>
      <c r="Q507" s="9" cm="1">
        <f t="array" ref="Q507">IF(D507="",_xlfn.XLOOKUP(C507,ConfigSheet!$B$5:$H$5,_xlfn.XLOOKUP(E507,ConfigSheet!$A$6:$A$8,ConfigSheet!$B$6:$H$8)),_xlfn.XLOOKUP(D507,ConfigSheet!$B$5:$H$5,_xlfn.XLOOKUP(F507,ConfigSheet!$A$6:$A$8,ConfigSheet!$B$6:$H$8)))</f>
        <v>0</v>
      </c>
      <c r="R507">
        <f t="shared" si="60"/>
        <v>0</v>
      </c>
      <c r="S507" s="9">
        <f t="shared" si="58"/>
        <v>0</v>
      </c>
      <c r="W507">
        <f t="shared" si="63"/>
        <v>0</v>
      </c>
      <c r="X507">
        <f t="shared" si="61"/>
        <v>0</v>
      </c>
    </row>
    <row r="508" spans="1:24" x14ac:dyDescent="0.3">
      <c r="A508" s="1">
        <v>506</v>
      </c>
      <c r="B508">
        <v>246</v>
      </c>
      <c r="C508" t="s">
        <v>12</v>
      </c>
      <c r="D508" t="s">
        <v>12</v>
      </c>
      <c r="E508">
        <v>2</v>
      </c>
      <c r="F508">
        <v>2</v>
      </c>
      <c r="G508">
        <v>386803</v>
      </c>
      <c r="H508">
        <v>339082</v>
      </c>
      <c r="I508">
        <v>87.090873718261719</v>
      </c>
      <c r="J508" s="4">
        <f>ConfigSheet!$I$2</f>
        <v>3349.0920000000001</v>
      </c>
      <c r="K508">
        <f>_xlfn.XLOOKUP(D508,ConfigSheet!$A$1:$G$1,ConfigSheet!$A$2:$G$2)</f>
        <v>4.4826302470744004</v>
      </c>
      <c r="L508">
        <f>_xlfn.XLOOKUP(B508,CoinPixels_Config1!A:A,CoinPixels_Config1!I:I)</f>
        <v>1.0413522110646791</v>
      </c>
      <c r="M508">
        <f t="shared" si="56"/>
        <v>402798.15929645108</v>
      </c>
      <c r="N508">
        <f t="shared" si="57"/>
        <v>353103.79043223354</v>
      </c>
      <c r="O508">
        <f t="shared" si="62"/>
        <v>539.12977377992729</v>
      </c>
      <c r="P508">
        <f t="shared" si="59"/>
        <v>472.61578103800974</v>
      </c>
      <c r="Q508" s="9" cm="1">
        <f t="array" ref="Q508">IF(D508="",_xlfn.XLOOKUP(C508,ConfigSheet!$B$5:$H$5,_xlfn.XLOOKUP(E508,ConfigSheet!$A$6:$A$8,ConfigSheet!$B$6:$H$8)),_xlfn.XLOOKUP(D508,ConfigSheet!$B$5:$H$5,_xlfn.XLOOKUP(F508,ConfigSheet!$A$6:$A$8,ConfigSheet!$B$6:$H$8)))</f>
        <v>472.59999999999997</v>
      </c>
      <c r="R508">
        <f t="shared" si="60"/>
        <v>66.513992741917548</v>
      </c>
      <c r="S508" s="9">
        <f t="shared" si="58"/>
        <v>4424.1112304718599</v>
      </c>
      <c r="W508">
        <f t="shared" si="63"/>
        <v>-1.5781038009777149E-2</v>
      </c>
      <c r="X508">
        <f t="shared" si="61"/>
        <v>2.4904116066603113E-4</v>
      </c>
    </row>
    <row r="509" spans="1:24" x14ac:dyDescent="0.3">
      <c r="A509" s="1">
        <v>507</v>
      </c>
      <c r="B509">
        <v>247</v>
      </c>
      <c r="C509" t="s">
        <v>8</v>
      </c>
      <c r="D509" t="s">
        <v>8</v>
      </c>
      <c r="E509">
        <v>1</v>
      </c>
      <c r="F509">
        <v>1</v>
      </c>
      <c r="G509">
        <v>13748</v>
      </c>
      <c r="H509">
        <v>13466</v>
      </c>
      <c r="I509">
        <v>91.620898246765137</v>
      </c>
      <c r="J509" s="4">
        <f>ConfigSheet!$I$2</f>
        <v>3349.0920000000001</v>
      </c>
      <c r="K509">
        <f>_xlfn.XLOOKUP(D509,ConfigSheet!$A$1:$G$1,ConfigSheet!$A$2:$G$2)</f>
        <v>0</v>
      </c>
      <c r="L509">
        <f>_xlfn.XLOOKUP(B509,CoinPixels_Config1!A:A,CoinPixels_Config1!I:I)</f>
        <v>1.0209416307738006</v>
      </c>
      <c r="M509">
        <f t="shared" si="56"/>
        <v>14035.905539878211</v>
      </c>
      <c r="N509">
        <f t="shared" si="57"/>
        <v>13748</v>
      </c>
      <c r="O509">
        <f t="shared" si="62"/>
        <v>0</v>
      </c>
      <c r="P509">
        <f t="shared" si="59"/>
        <v>0</v>
      </c>
      <c r="Q509" s="9" cm="1">
        <f t="array" ref="Q509">IF(D509="",_xlfn.XLOOKUP(C509,ConfigSheet!$B$5:$H$5,_xlfn.XLOOKUP(E509,ConfigSheet!$A$6:$A$8,ConfigSheet!$B$6:$H$8)),_xlfn.XLOOKUP(D509,ConfigSheet!$B$5:$H$5,_xlfn.XLOOKUP(F509,ConfigSheet!$A$6:$A$8,ConfigSheet!$B$6:$H$8)))</f>
        <v>0</v>
      </c>
      <c r="R509">
        <f t="shared" si="60"/>
        <v>0</v>
      </c>
      <c r="S509" s="9">
        <f t="shared" si="58"/>
        <v>0</v>
      </c>
      <c r="W509">
        <f t="shared" si="63"/>
        <v>0</v>
      </c>
      <c r="X509">
        <f t="shared" si="61"/>
        <v>0</v>
      </c>
    </row>
    <row r="510" spans="1:24" x14ac:dyDescent="0.3">
      <c r="A510" s="1">
        <v>508</v>
      </c>
      <c r="B510">
        <v>247</v>
      </c>
      <c r="C510" t="s">
        <v>13</v>
      </c>
      <c r="D510" t="s">
        <v>13</v>
      </c>
      <c r="E510">
        <v>2</v>
      </c>
      <c r="F510">
        <v>2</v>
      </c>
      <c r="G510">
        <v>240364</v>
      </c>
      <c r="H510">
        <v>218288</v>
      </c>
      <c r="I510">
        <v>78.793191909790039</v>
      </c>
      <c r="J510" s="4">
        <f>ConfigSheet!$I$2</f>
        <v>3349.0920000000001</v>
      </c>
      <c r="K510">
        <f>_xlfn.XLOOKUP(D510,ConfigSheet!$A$1:$G$1,ConfigSheet!$A$2:$G$2)</f>
        <v>6.6983512218829002</v>
      </c>
      <c r="L510">
        <f>_xlfn.XLOOKUP(B510,CoinPixels_Config1!A:A,CoinPixels_Config1!I:I)</f>
        <v>1.0209416307738006</v>
      </c>
      <c r="M510">
        <f t="shared" si="56"/>
        <v>245397.61413931381</v>
      </c>
      <c r="N510">
        <f t="shared" si="57"/>
        <v>222859.3066983514</v>
      </c>
      <c r="O510">
        <f t="shared" si="62"/>
        <v>490.80748110748254</v>
      </c>
      <c r="P510">
        <f t="shared" si="59"/>
        <v>445.72974087629666</v>
      </c>
      <c r="Q510" s="9" cm="1">
        <f t="array" ref="Q510">IF(D510="",_xlfn.XLOOKUP(C510,ConfigSheet!$B$5:$H$5,_xlfn.XLOOKUP(E510,ConfigSheet!$A$6:$A$8,ConfigSheet!$B$6:$H$8)),_xlfn.XLOOKUP(D510,ConfigSheet!$B$5:$H$5,_xlfn.XLOOKUP(F510,ConfigSheet!$A$6:$A$8,ConfigSheet!$B$6:$H$8)))</f>
        <v>415.91</v>
      </c>
      <c r="R510">
        <f t="shared" si="60"/>
        <v>45.077740231185885</v>
      </c>
      <c r="S510" s="9">
        <f t="shared" si="58"/>
        <v>2032.0026643502745</v>
      </c>
      <c r="W510">
        <f t="shared" si="63"/>
        <v>-29.819740876296635</v>
      </c>
      <c r="X510">
        <f t="shared" si="61"/>
        <v>889.21694592947642</v>
      </c>
    </row>
    <row r="511" spans="1:24" x14ac:dyDescent="0.3">
      <c r="A511" s="1">
        <v>509</v>
      </c>
      <c r="B511">
        <v>248</v>
      </c>
      <c r="C511" t="s">
        <v>8</v>
      </c>
      <c r="D511" t="s">
        <v>8</v>
      </c>
      <c r="E511">
        <v>1</v>
      </c>
      <c r="F511">
        <v>1</v>
      </c>
      <c r="G511">
        <v>15056</v>
      </c>
      <c r="H511">
        <v>14047</v>
      </c>
      <c r="I511">
        <v>90.452194213867188</v>
      </c>
      <c r="J511" s="4">
        <f>ConfigSheet!$I$2</f>
        <v>3349.0920000000001</v>
      </c>
      <c r="K511">
        <f>_xlfn.XLOOKUP(D511,ConfigSheet!$A$1:$G$1,ConfigSheet!$A$2:$G$2)</f>
        <v>0</v>
      </c>
      <c r="L511">
        <f>_xlfn.XLOOKUP(B511,CoinPixels_Config1!A:A,CoinPixels_Config1!I:I)</f>
        <v>1.0718302840464156</v>
      </c>
      <c r="M511">
        <f t="shared" si="56"/>
        <v>16137.476756602833</v>
      </c>
      <c r="N511">
        <f t="shared" si="57"/>
        <v>15056</v>
      </c>
      <c r="O511">
        <f t="shared" si="62"/>
        <v>0</v>
      </c>
      <c r="P511">
        <f t="shared" si="59"/>
        <v>0</v>
      </c>
      <c r="Q511" s="9" cm="1">
        <f t="array" ref="Q511">IF(D511="",_xlfn.XLOOKUP(C511,ConfigSheet!$B$5:$H$5,_xlfn.XLOOKUP(E511,ConfigSheet!$A$6:$A$8,ConfigSheet!$B$6:$H$8)),_xlfn.XLOOKUP(D511,ConfigSheet!$B$5:$H$5,_xlfn.XLOOKUP(F511,ConfigSheet!$A$6:$A$8,ConfigSheet!$B$6:$H$8)))</f>
        <v>0</v>
      </c>
      <c r="R511">
        <f t="shared" si="60"/>
        <v>0</v>
      </c>
      <c r="S511" s="9">
        <f t="shared" si="58"/>
        <v>0</v>
      </c>
      <c r="W511">
        <f t="shared" si="63"/>
        <v>0</v>
      </c>
      <c r="X511">
        <f t="shared" si="61"/>
        <v>0</v>
      </c>
    </row>
    <row r="512" spans="1:24" x14ac:dyDescent="0.3">
      <c r="A512" s="1">
        <v>510</v>
      </c>
      <c r="B512">
        <v>248</v>
      </c>
      <c r="C512" t="s">
        <v>12</v>
      </c>
      <c r="D512" t="s">
        <v>12</v>
      </c>
      <c r="E512">
        <v>2</v>
      </c>
      <c r="F512">
        <v>2</v>
      </c>
      <c r="G512">
        <v>379572</v>
      </c>
      <c r="H512">
        <v>318253</v>
      </c>
      <c r="I512">
        <v>83.00991952419281</v>
      </c>
      <c r="J512" s="4">
        <f>ConfigSheet!$I$2</f>
        <v>3349.0920000000001</v>
      </c>
      <c r="K512">
        <f>_xlfn.XLOOKUP(D512,ConfigSheet!$A$1:$G$1,ConfigSheet!$A$2:$G$2)</f>
        <v>4.4826302470744004</v>
      </c>
      <c r="L512">
        <f>_xlfn.XLOOKUP(B512,CoinPixels_Config1!A:A,CoinPixels_Config1!I:I)</f>
        <v>1.0718302840464156</v>
      </c>
      <c r="M512">
        <f t="shared" si="56"/>
        <v>406836.76457606605</v>
      </c>
      <c r="N512">
        <f t="shared" si="57"/>
        <v>341113.20338862389</v>
      </c>
      <c r="O512">
        <f t="shared" si="62"/>
        <v>544.53529091185328</v>
      </c>
      <c r="P512">
        <f t="shared" si="59"/>
        <v>456.56684354633649</v>
      </c>
      <c r="Q512" s="9" cm="1">
        <f t="array" ref="Q512">IF(D512="",_xlfn.XLOOKUP(C512,ConfigSheet!$B$5:$H$5,_xlfn.XLOOKUP(E512,ConfigSheet!$A$6:$A$8,ConfigSheet!$B$6:$H$8)),_xlfn.XLOOKUP(D512,ConfigSheet!$B$5:$H$5,_xlfn.XLOOKUP(F512,ConfigSheet!$A$6:$A$8,ConfigSheet!$B$6:$H$8)))</f>
        <v>472.59999999999997</v>
      </c>
      <c r="R512">
        <f t="shared" si="60"/>
        <v>87.968447365516795</v>
      </c>
      <c r="S512" s="9">
        <f t="shared" si="58"/>
        <v>7738.4477318996987</v>
      </c>
      <c r="W512">
        <f t="shared" si="63"/>
        <v>16.03315645366348</v>
      </c>
      <c r="X512">
        <f t="shared" si="61"/>
        <v>257.06210586765093</v>
      </c>
    </row>
    <row r="513" spans="1:24" x14ac:dyDescent="0.3">
      <c r="A513" s="1">
        <v>511</v>
      </c>
      <c r="B513">
        <v>248</v>
      </c>
      <c r="C513" t="s">
        <v>13</v>
      </c>
      <c r="D513" t="s">
        <v>13</v>
      </c>
      <c r="E513">
        <v>2</v>
      </c>
      <c r="F513">
        <v>2</v>
      </c>
      <c r="G513">
        <v>257726</v>
      </c>
      <c r="H513">
        <v>257112</v>
      </c>
      <c r="I513">
        <v>66.491684317588806</v>
      </c>
      <c r="J513" s="4">
        <f>ConfigSheet!$I$2</f>
        <v>3349.0920000000001</v>
      </c>
      <c r="K513">
        <f>_xlfn.XLOOKUP(D513,ConfigSheet!$A$1:$G$1,ConfigSheet!$A$2:$G$2)</f>
        <v>6.6983512218829002</v>
      </c>
      <c r="L513">
        <f>_xlfn.XLOOKUP(B513,CoinPixels_Config1!A:A,CoinPixels_Config1!I:I)</f>
        <v>1.0718302840464156</v>
      </c>
      <c r="M513">
        <f t="shared" si="56"/>
        <v>276238.53178614652</v>
      </c>
      <c r="N513">
        <f t="shared" si="57"/>
        <v>275580.42799174198</v>
      </c>
      <c r="O513">
        <f t="shared" si="62"/>
        <v>552.49085630399907</v>
      </c>
      <c r="P513">
        <f t="shared" si="59"/>
        <v>551.17461585572971</v>
      </c>
      <c r="Q513" s="9" cm="1">
        <f t="array" ref="Q513">IF(D513="",_xlfn.XLOOKUP(C513,ConfigSheet!$B$5:$H$5,_xlfn.XLOOKUP(E513,ConfigSheet!$A$6:$A$8,ConfigSheet!$B$6:$H$8)),_xlfn.XLOOKUP(D513,ConfigSheet!$B$5:$H$5,_xlfn.XLOOKUP(F513,ConfigSheet!$A$6:$A$8,ConfigSheet!$B$6:$H$8)))</f>
        <v>415.91</v>
      </c>
      <c r="R513">
        <f t="shared" si="60"/>
        <v>1.3162404482693546</v>
      </c>
      <c r="S513" s="9">
        <f t="shared" si="58"/>
        <v>1.7324889176603115</v>
      </c>
      <c r="W513">
        <f t="shared" si="63"/>
        <v>-135.26461585572969</v>
      </c>
      <c r="X513">
        <f t="shared" si="61"/>
        <v>18296.51630259812</v>
      </c>
    </row>
    <row r="514" spans="1:24" x14ac:dyDescent="0.3">
      <c r="A514" s="1">
        <v>512</v>
      </c>
      <c r="B514">
        <v>249</v>
      </c>
      <c r="C514" t="s">
        <v>8</v>
      </c>
      <c r="D514" t="s">
        <v>8</v>
      </c>
      <c r="E514">
        <v>1</v>
      </c>
      <c r="F514">
        <v>1</v>
      </c>
      <c r="G514">
        <v>18660</v>
      </c>
      <c r="H514">
        <v>17724</v>
      </c>
      <c r="I514">
        <v>92.324769496917725</v>
      </c>
      <c r="J514" s="4">
        <f>ConfigSheet!$I$2</f>
        <v>3349.0920000000001</v>
      </c>
      <c r="K514">
        <f>_xlfn.XLOOKUP(D514,ConfigSheet!$A$1:$G$1,ConfigSheet!$A$2:$G$2)</f>
        <v>0</v>
      </c>
      <c r="L514">
        <f>_xlfn.XLOOKUP(B514,CoinPixels_Config1!A:A,CoinPixels_Config1!I:I)</f>
        <v>1.052809749492214</v>
      </c>
      <c r="M514">
        <f t="shared" ref="M514:M577" si="64">G514*L514</f>
        <v>19645.429925524713</v>
      </c>
      <c r="N514">
        <f t="shared" ref="N514:N577" si="65">L514*H514</f>
        <v>18660</v>
      </c>
      <c r="O514">
        <f t="shared" si="62"/>
        <v>0</v>
      </c>
      <c r="P514">
        <f t="shared" si="59"/>
        <v>0</v>
      </c>
      <c r="Q514" s="9" cm="1">
        <f t="array" ref="Q514">IF(D514="",_xlfn.XLOOKUP(C514,ConfigSheet!$B$5:$H$5,_xlfn.XLOOKUP(E514,ConfigSheet!$A$6:$A$8,ConfigSheet!$B$6:$H$8)),_xlfn.XLOOKUP(D514,ConfigSheet!$B$5:$H$5,_xlfn.XLOOKUP(F514,ConfigSheet!$A$6:$A$8,ConfigSheet!$B$6:$H$8)))</f>
        <v>0</v>
      </c>
      <c r="R514">
        <f t="shared" si="60"/>
        <v>0</v>
      </c>
      <c r="S514" s="9">
        <f t="shared" ref="S514:S577" si="66">R514*R514</f>
        <v>0</v>
      </c>
      <c r="W514">
        <f t="shared" si="63"/>
        <v>0</v>
      </c>
      <c r="X514">
        <f t="shared" si="61"/>
        <v>0</v>
      </c>
    </row>
    <row r="515" spans="1:24" x14ac:dyDescent="0.3">
      <c r="A515" s="1">
        <v>513</v>
      </c>
      <c r="B515">
        <v>249</v>
      </c>
      <c r="C515" t="s">
        <v>10</v>
      </c>
      <c r="D515" t="s">
        <v>10</v>
      </c>
      <c r="E515">
        <v>3</v>
      </c>
      <c r="F515">
        <v>3</v>
      </c>
      <c r="G515">
        <v>276152</v>
      </c>
      <c r="H515">
        <v>267107</v>
      </c>
      <c r="I515">
        <v>65.938750902811691</v>
      </c>
      <c r="J515" s="4">
        <f>ConfigSheet!$I$2</f>
        <v>3349.0920000000001</v>
      </c>
      <c r="K515">
        <f>_xlfn.XLOOKUP(D515,ConfigSheet!$A$1:$G$1,ConfigSheet!$A$2:$G$2)</f>
        <v>3.5680999999999998</v>
      </c>
      <c r="L515">
        <f>_xlfn.XLOOKUP(B515,CoinPixels_Config1!A:A,CoinPixels_Config1!I:I)</f>
        <v>1.052809749492214</v>
      </c>
      <c r="M515">
        <f t="shared" si="64"/>
        <v>290735.51794177387</v>
      </c>
      <c r="N515">
        <f t="shared" si="65"/>
        <v>281212.85375761677</v>
      </c>
      <c r="O515">
        <f t="shared" si="62"/>
        <v>309.74765744507562</v>
      </c>
      <c r="P515">
        <f t="shared" ref="P515:P578" si="67">(N515/J515)*K515</f>
        <v>299.60227533091131</v>
      </c>
      <c r="Q515" s="9" cm="1">
        <f t="array" ref="Q515">IF(D515="",_xlfn.XLOOKUP(C515,ConfigSheet!$B$5:$H$5,_xlfn.XLOOKUP(E515,ConfigSheet!$A$6:$A$8,ConfigSheet!$B$6:$H$8)),_xlfn.XLOOKUP(D515,ConfigSheet!$B$5:$H$5,_xlfn.XLOOKUP(F515,ConfigSheet!$A$6:$A$8,ConfigSheet!$B$6:$H$8)))</f>
        <v>289.92</v>
      </c>
      <c r="R515">
        <f t="shared" ref="R515:R578" si="68">O515-P515</f>
        <v>10.145382114164306</v>
      </c>
      <c r="S515" s="9">
        <f t="shared" si="66"/>
        <v>102.928778242405</v>
      </c>
      <c r="W515">
        <f t="shared" si="63"/>
        <v>-9.6822753309112954</v>
      </c>
      <c r="X515">
        <f t="shared" ref="X515:X578" si="69">W515*W515</f>
        <v>93.746455583573436</v>
      </c>
    </row>
    <row r="516" spans="1:24" x14ac:dyDescent="0.3">
      <c r="A516" s="1">
        <v>514</v>
      </c>
      <c r="B516">
        <v>250</v>
      </c>
      <c r="C516" t="s">
        <v>8</v>
      </c>
      <c r="D516" t="s">
        <v>8</v>
      </c>
      <c r="E516">
        <v>1</v>
      </c>
      <c r="F516">
        <v>2</v>
      </c>
      <c r="G516">
        <v>14584</v>
      </c>
      <c r="H516">
        <v>27851</v>
      </c>
      <c r="I516">
        <v>46.148368716239929</v>
      </c>
      <c r="J516" s="4">
        <f>ConfigSheet!$I$2</f>
        <v>3349.0920000000001</v>
      </c>
      <c r="K516">
        <f>_xlfn.XLOOKUP(D516,ConfigSheet!$A$1:$G$1,ConfigSheet!$A$2:$G$2)</f>
        <v>0</v>
      </c>
      <c r="L516">
        <f>_xlfn.XLOOKUP(B516,CoinPixels_Config1!A:A,CoinPixels_Config1!I:I)</f>
        <v>0.52364367527198308</v>
      </c>
      <c r="M516">
        <f t="shared" si="64"/>
        <v>7636.8193601666017</v>
      </c>
      <c r="N516">
        <f t="shared" si="65"/>
        <v>14584</v>
      </c>
      <c r="O516">
        <f t="shared" ref="O516:O579" si="70">(M516/J516)*K516</f>
        <v>0</v>
      </c>
      <c r="P516">
        <f t="shared" si="67"/>
        <v>0</v>
      </c>
      <c r="Q516" s="9" cm="1">
        <f t="array" ref="Q516">IF(D516="",_xlfn.XLOOKUP(C516,ConfigSheet!$B$5:$H$5,_xlfn.XLOOKUP(E516,ConfigSheet!$A$6:$A$8,ConfigSheet!$B$6:$H$8)),_xlfn.XLOOKUP(D516,ConfigSheet!$B$5:$H$5,_xlfn.XLOOKUP(F516,ConfigSheet!$A$6:$A$8,ConfigSheet!$B$6:$H$8)))</f>
        <v>0</v>
      </c>
      <c r="R516">
        <f t="shared" si="68"/>
        <v>0</v>
      </c>
      <c r="S516" s="9">
        <f t="shared" si="66"/>
        <v>0</v>
      </c>
      <c r="W516">
        <f t="shared" si="63"/>
        <v>0</v>
      </c>
      <c r="X516">
        <f t="shared" si="69"/>
        <v>0</v>
      </c>
    </row>
    <row r="517" spans="1:24" x14ac:dyDescent="0.3">
      <c r="A517" s="1">
        <v>515</v>
      </c>
      <c r="B517">
        <v>251</v>
      </c>
      <c r="C517" t="s">
        <v>8</v>
      </c>
      <c r="D517" t="s">
        <v>8</v>
      </c>
      <c r="E517">
        <v>1</v>
      </c>
      <c r="F517">
        <v>1</v>
      </c>
      <c r="G517">
        <v>14728</v>
      </c>
      <c r="H517">
        <v>12344</v>
      </c>
      <c r="I517">
        <v>83.813142776489258</v>
      </c>
      <c r="J517" s="4">
        <f>ConfigSheet!$I$2</f>
        <v>3349.0920000000001</v>
      </c>
      <c r="K517">
        <f>_xlfn.XLOOKUP(D517,ConfigSheet!$A$1:$G$1,ConfigSheet!$A$2:$G$2)</f>
        <v>0</v>
      </c>
      <c r="L517">
        <f>_xlfn.XLOOKUP(B517,CoinPixels_Config1!A:A,CoinPixels_Config1!I:I)</f>
        <v>1.1931302657161373</v>
      </c>
      <c r="M517">
        <f t="shared" si="64"/>
        <v>17572.42255346727</v>
      </c>
      <c r="N517">
        <f t="shared" si="65"/>
        <v>14728</v>
      </c>
      <c r="O517">
        <f t="shared" si="70"/>
        <v>0</v>
      </c>
      <c r="P517">
        <f t="shared" si="67"/>
        <v>0</v>
      </c>
      <c r="Q517" s="9" cm="1">
        <f t="array" ref="Q517">IF(D517="",_xlfn.XLOOKUP(C517,ConfigSheet!$B$5:$H$5,_xlfn.XLOOKUP(E517,ConfigSheet!$A$6:$A$8,ConfigSheet!$B$6:$H$8)),_xlfn.XLOOKUP(D517,ConfigSheet!$B$5:$H$5,_xlfn.XLOOKUP(F517,ConfigSheet!$A$6:$A$8,ConfigSheet!$B$6:$H$8)))</f>
        <v>0</v>
      </c>
      <c r="R517">
        <f t="shared" si="68"/>
        <v>0</v>
      </c>
      <c r="S517" s="9">
        <f t="shared" si="66"/>
        <v>0</v>
      </c>
      <c r="W517">
        <f t="shared" ref="W517:W580" si="71">Q517-P517</f>
        <v>0</v>
      </c>
      <c r="X517">
        <f t="shared" si="69"/>
        <v>0</v>
      </c>
    </row>
    <row r="518" spans="1:24" x14ac:dyDescent="0.3">
      <c r="A518" s="1">
        <v>516</v>
      </c>
      <c r="B518">
        <v>251</v>
      </c>
      <c r="C518" t="s">
        <v>12</v>
      </c>
      <c r="D518" t="s">
        <v>12</v>
      </c>
      <c r="E518">
        <v>1</v>
      </c>
      <c r="F518">
        <v>1</v>
      </c>
      <c r="G518">
        <v>168163</v>
      </c>
      <c r="H518">
        <v>155376</v>
      </c>
      <c r="I518">
        <v>90.030896663665771</v>
      </c>
      <c r="J518" s="4">
        <f>ConfigSheet!$I$2</f>
        <v>3349.0920000000001</v>
      </c>
      <c r="K518">
        <f>_xlfn.XLOOKUP(D518,ConfigSheet!$A$1:$G$1,ConfigSheet!$A$2:$G$2)</f>
        <v>4.4826302470744004</v>
      </c>
      <c r="L518">
        <f>_xlfn.XLOOKUP(B518,CoinPixels_Config1!A:A,CoinPixels_Config1!I:I)</f>
        <v>1.1931302657161373</v>
      </c>
      <c r="M518">
        <f t="shared" si="64"/>
        <v>200640.36487362281</v>
      </c>
      <c r="N518">
        <f t="shared" si="65"/>
        <v>185383.80816591057</v>
      </c>
      <c r="O518">
        <f t="shared" si="70"/>
        <v>268.54937647772761</v>
      </c>
      <c r="P518">
        <f t="shared" si="67"/>
        <v>248.12906477407873</v>
      </c>
      <c r="Q518" s="9" cm="1">
        <f t="array" ref="Q518">IF(D518="",_xlfn.XLOOKUP(C518,ConfigSheet!$B$5:$H$5,_xlfn.XLOOKUP(E518,ConfigSheet!$A$6:$A$8,ConfigSheet!$B$6:$H$8)),_xlfn.XLOOKUP(D518,ConfigSheet!$B$5:$H$5,_xlfn.XLOOKUP(F518,ConfigSheet!$A$6:$A$8,ConfigSheet!$B$6:$H$8)))</f>
        <v>236.29999999999998</v>
      </c>
      <c r="R518">
        <f t="shared" si="68"/>
        <v>20.420311703648878</v>
      </c>
      <c r="S518" s="9">
        <f t="shared" si="66"/>
        <v>416.98913007417934</v>
      </c>
      <c r="W518">
        <f t="shared" si="71"/>
        <v>-11.829064774078745</v>
      </c>
      <c r="X518">
        <f t="shared" si="69"/>
        <v>139.92677342935062</v>
      </c>
    </row>
    <row r="519" spans="1:24" x14ac:dyDescent="0.3">
      <c r="A519" s="1">
        <v>517</v>
      </c>
      <c r="B519">
        <v>251</v>
      </c>
      <c r="C519" t="s">
        <v>11</v>
      </c>
      <c r="D519" t="s">
        <v>11</v>
      </c>
      <c r="E519">
        <v>1</v>
      </c>
      <c r="F519">
        <v>1</v>
      </c>
      <c r="G519">
        <v>187181</v>
      </c>
      <c r="H519">
        <v>176403</v>
      </c>
      <c r="I519">
        <v>93.314510583877563</v>
      </c>
      <c r="J519" s="4">
        <f>ConfigSheet!$I$2</f>
        <v>3349.0920000000001</v>
      </c>
      <c r="K519">
        <f>_xlfn.XLOOKUP(D519,ConfigSheet!$A$1:$G$1,ConfigSheet!$A$2:$G$2)</f>
        <v>5.6936084651916001</v>
      </c>
      <c r="L519">
        <f>_xlfn.XLOOKUP(B519,CoinPixels_Config1!A:A,CoinPixels_Config1!I:I)</f>
        <v>1.1931302657161373</v>
      </c>
      <c r="M519">
        <f t="shared" si="64"/>
        <v>223331.3162670123</v>
      </c>
      <c r="N519">
        <f t="shared" si="65"/>
        <v>210471.75826312377</v>
      </c>
      <c r="O519">
        <f t="shared" si="70"/>
        <v>379.67337799028627</v>
      </c>
      <c r="P519">
        <f t="shared" si="67"/>
        <v>357.81154549671425</v>
      </c>
      <c r="Q519" s="9" cm="1">
        <f t="array" ref="Q519">IF(D519="",_xlfn.XLOOKUP(C519,ConfigSheet!$B$5:$H$5,_xlfn.XLOOKUP(E519,ConfigSheet!$A$6:$A$8,ConfigSheet!$B$6:$H$8)),_xlfn.XLOOKUP(D519,ConfigSheet!$B$5:$H$5,_xlfn.XLOOKUP(F519,ConfigSheet!$A$6:$A$8,ConfigSheet!$B$6:$H$8)))</f>
        <v>369.42666666666668</v>
      </c>
      <c r="R519">
        <f t="shared" si="68"/>
        <v>21.861832493572024</v>
      </c>
      <c r="S519" s="9">
        <f t="shared" si="66"/>
        <v>477.93971997700157</v>
      </c>
      <c r="W519">
        <f t="shared" si="71"/>
        <v>11.615121169952431</v>
      </c>
      <c r="X519">
        <f t="shared" si="69"/>
        <v>134.91103979267714</v>
      </c>
    </row>
    <row r="520" spans="1:24" x14ac:dyDescent="0.3">
      <c r="A520" s="1">
        <v>518</v>
      </c>
      <c r="B520">
        <v>252</v>
      </c>
      <c r="C520" t="s">
        <v>8</v>
      </c>
      <c r="D520" t="s">
        <v>8</v>
      </c>
      <c r="E520">
        <v>1</v>
      </c>
      <c r="F520">
        <v>1</v>
      </c>
      <c r="G520">
        <v>17416</v>
      </c>
      <c r="H520">
        <v>15396</v>
      </c>
      <c r="I520">
        <v>88.379836082458496</v>
      </c>
      <c r="J520" s="4">
        <f>ConfigSheet!$I$2</f>
        <v>3349.0920000000001</v>
      </c>
      <c r="K520">
        <f>_xlfn.XLOOKUP(D520,ConfigSheet!$A$1:$G$1,ConfigSheet!$A$2:$G$2)</f>
        <v>0</v>
      </c>
      <c r="L520">
        <f>_xlfn.XLOOKUP(B520,CoinPixels_Config1!A:A,CoinPixels_Config1!I:I)</f>
        <v>1.1312029098467133</v>
      </c>
      <c r="M520">
        <f t="shared" si="64"/>
        <v>19701.02987789036</v>
      </c>
      <c r="N520">
        <f t="shared" si="65"/>
        <v>17416</v>
      </c>
      <c r="O520">
        <f t="shared" si="70"/>
        <v>0</v>
      </c>
      <c r="P520">
        <f t="shared" si="67"/>
        <v>0</v>
      </c>
      <c r="Q520" s="9" cm="1">
        <f t="array" ref="Q520">IF(D520="",_xlfn.XLOOKUP(C520,ConfigSheet!$B$5:$H$5,_xlfn.XLOOKUP(E520,ConfigSheet!$A$6:$A$8,ConfigSheet!$B$6:$H$8)),_xlfn.XLOOKUP(D520,ConfigSheet!$B$5:$H$5,_xlfn.XLOOKUP(F520,ConfigSheet!$A$6:$A$8,ConfigSheet!$B$6:$H$8)))</f>
        <v>0</v>
      </c>
      <c r="R520">
        <f t="shared" si="68"/>
        <v>0</v>
      </c>
      <c r="S520" s="9">
        <f t="shared" si="66"/>
        <v>0</v>
      </c>
      <c r="W520">
        <f t="shared" si="71"/>
        <v>0</v>
      </c>
      <c r="X520">
        <f t="shared" si="69"/>
        <v>0</v>
      </c>
    </row>
    <row r="521" spans="1:24" x14ac:dyDescent="0.3">
      <c r="A521" s="1">
        <v>519</v>
      </c>
      <c r="B521">
        <v>252</v>
      </c>
      <c r="C521" t="s">
        <v>9</v>
      </c>
      <c r="D521" t="s">
        <v>9</v>
      </c>
      <c r="E521">
        <v>1</v>
      </c>
      <c r="F521">
        <v>1</v>
      </c>
      <c r="G521">
        <v>530263</v>
      </c>
      <c r="H521">
        <v>523119</v>
      </c>
      <c r="I521">
        <v>97.020143270492554</v>
      </c>
      <c r="J521" s="4">
        <f>ConfigSheet!$I$2</f>
        <v>3349.0920000000001</v>
      </c>
      <c r="K521">
        <f>_xlfn.XLOOKUP(D521,ConfigSheet!$A$1:$G$1,ConfigSheet!$A$2:$G$2)</f>
        <v>2.6304883652667002</v>
      </c>
      <c r="L521">
        <f>_xlfn.XLOOKUP(B521,CoinPixels_Config1!A:A,CoinPixels_Config1!I:I)</f>
        <v>1.1312029098467133</v>
      </c>
      <c r="M521">
        <f t="shared" si="64"/>
        <v>599835.0485840477</v>
      </c>
      <c r="N521">
        <f t="shared" si="65"/>
        <v>591753.73499610287</v>
      </c>
      <c r="O521">
        <f t="shared" si="70"/>
        <v>471.13041874619245</v>
      </c>
      <c r="P521">
        <f t="shared" si="67"/>
        <v>464.78308598580236</v>
      </c>
      <c r="Q521" s="9" cm="1">
        <f t="array" ref="Q521">IF(D521="",_xlfn.XLOOKUP(C521,ConfigSheet!$B$5:$H$5,_xlfn.XLOOKUP(E521,ConfigSheet!$A$6:$A$8,ConfigSheet!$B$6:$H$8)),_xlfn.XLOOKUP(D521,ConfigSheet!$B$5:$H$5,_xlfn.XLOOKUP(F521,ConfigSheet!$A$6:$A$8,ConfigSheet!$B$6:$H$8)))</f>
        <v>468.8</v>
      </c>
      <c r="R521">
        <f t="shared" si="68"/>
        <v>6.3473327603900884</v>
      </c>
      <c r="S521" s="9">
        <f t="shared" si="66"/>
        <v>40.288633171121262</v>
      </c>
      <c r="W521">
        <f t="shared" si="71"/>
        <v>4.0169140141976527</v>
      </c>
      <c r="X521">
        <f t="shared" si="69"/>
        <v>16.135598197457501</v>
      </c>
    </row>
    <row r="522" spans="1:24" x14ac:dyDescent="0.3">
      <c r="A522" s="1">
        <v>520</v>
      </c>
      <c r="B522">
        <v>253</v>
      </c>
      <c r="C522" t="s">
        <v>8</v>
      </c>
      <c r="D522" t="s">
        <v>8</v>
      </c>
      <c r="E522">
        <v>1</v>
      </c>
      <c r="F522">
        <v>1</v>
      </c>
      <c r="G522">
        <v>17442</v>
      </c>
      <c r="H522">
        <v>15331</v>
      </c>
      <c r="I522">
        <v>87.832415103912354</v>
      </c>
      <c r="J522" s="4">
        <f>ConfigSheet!$I$2</f>
        <v>3349.0920000000001</v>
      </c>
      <c r="K522">
        <f>_xlfn.XLOOKUP(D522,ConfigSheet!$A$1:$G$1,ConfigSheet!$A$2:$G$2)</f>
        <v>0</v>
      </c>
      <c r="L522">
        <f>_xlfn.XLOOKUP(B522,CoinPixels_Config1!A:A,CoinPixels_Config1!I:I)</f>
        <v>1.1376948666101363</v>
      </c>
      <c r="M522">
        <f t="shared" si="64"/>
        <v>19843.673863413998</v>
      </c>
      <c r="N522">
        <f t="shared" si="65"/>
        <v>17442</v>
      </c>
      <c r="O522">
        <f t="shared" si="70"/>
        <v>0</v>
      </c>
      <c r="P522">
        <f t="shared" si="67"/>
        <v>0</v>
      </c>
      <c r="Q522" s="9" cm="1">
        <f t="array" ref="Q522">IF(D522="",_xlfn.XLOOKUP(C522,ConfigSheet!$B$5:$H$5,_xlfn.XLOOKUP(E522,ConfigSheet!$A$6:$A$8,ConfigSheet!$B$6:$H$8)),_xlfn.XLOOKUP(D522,ConfigSheet!$B$5:$H$5,_xlfn.XLOOKUP(F522,ConfigSheet!$A$6:$A$8,ConfigSheet!$B$6:$H$8)))</f>
        <v>0</v>
      </c>
      <c r="R522">
        <f t="shared" si="68"/>
        <v>0</v>
      </c>
      <c r="S522" s="9">
        <f t="shared" si="66"/>
        <v>0</v>
      </c>
      <c r="W522">
        <f t="shared" si="71"/>
        <v>0</v>
      </c>
      <c r="X522">
        <f t="shared" si="69"/>
        <v>0</v>
      </c>
    </row>
    <row r="523" spans="1:24" x14ac:dyDescent="0.3">
      <c r="A523" s="1">
        <v>521</v>
      </c>
      <c r="B523">
        <v>253</v>
      </c>
      <c r="C523" t="s">
        <v>9</v>
      </c>
      <c r="D523" t="s">
        <v>9</v>
      </c>
      <c r="E523">
        <v>1</v>
      </c>
      <c r="F523">
        <v>1</v>
      </c>
      <c r="G523">
        <v>520190</v>
      </c>
      <c r="H523">
        <v>505493</v>
      </c>
      <c r="I523">
        <v>96.040701866149902</v>
      </c>
      <c r="J523" s="4">
        <f>ConfigSheet!$I$2</f>
        <v>3349.0920000000001</v>
      </c>
      <c r="K523">
        <f>_xlfn.XLOOKUP(D523,ConfigSheet!$A$1:$G$1,ConfigSheet!$A$2:$G$2)</f>
        <v>2.6304883652667002</v>
      </c>
      <c r="L523">
        <f>_xlfn.XLOOKUP(B523,CoinPixels_Config1!A:A,CoinPixels_Config1!I:I)</f>
        <v>1.1376948666101363</v>
      </c>
      <c r="M523">
        <f t="shared" si="64"/>
        <v>591817.49266192678</v>
      </c>
      <c r="N523">
        <f t="shared" si="65"/>
        <v>575096.79120735766</v>
      </c>
      <c r="O523">
        <f t="shared" si="70"/>
        <v>464.83316337936043</v>
      </c>
      <c r="P523">
        <f t="shared" si="67"/>
        <v>451.70016773894747</v>
      </c>
      <c r="Q523" s="9" cm="1">
        <f t="array" ref="Q523">IF(D523="",_xlfn.XLOOKUP(C523,ConfigSheet!$B$5:$H$5,_xlfn.XLOOKUP(E523,ConfigSheet!$A$6:$A$8,ConfigSheet!$B$6:$H$8)),_xlfn.XLOOKUP(D523,ConfigSheet!$B$5:$H$5,_xlfn.XLOOKUP(F523,ConfigSheet!$A$6:$A$8,ConfigSheet!$B$6:$H$8)))</f>
        <v>468.8</v>
      </c>
      <c r="R523">
        <f t="shared" si="68"/>
        <v>13.132995640412958</v>
      </c>
      <c r="S523" s="9">
        <f t="shared" si="66"/>
        <v>172.47557449110576</v>
      </c>
      <c r="W523">
        <f t="shared" si="71"/>
        <v>17.099832261052541</v>
      </c>
      <c r="X523">
        <f t="shared" si="69"/>
        <v>292.40426335613324</v>
      </c>
    </row>
    <row r="524" spans="1:24" x14ac:dyDescent="0.3">
      <c r="A524" s="1">
        <v>522</v>
      </c>
      <c r="B524">
        <v>254</v>
      </c>
      <c r="C524" t="s">
        <v>8</v>
      </c>
      <c r="D524" t="s">
        <v>8</v>
      </c>
      <c r="E524">
        <v>1</v>
      </c>
      <c r="F524">
        <v>1</v>
      </c>
      <c r="G524">
        <v>14146</v>
      </c>
      <c r="H524">
        <v>14029</v>
      </c>
      <c r="I524">
        <v>94.270151853561401</v>
      </c>
      <c r="J524" s="4">
        <f>ConfigSheet!$I$2</f>
        <v>3349.0920000000001</v>
      </c>
      <c r="K524">
        <f>_xlfn.XLOOKUP(D524,ConfigSheet!$A$1:$G$1,ConfigSheet!$A$2:$G$2)</f>
        <v>0</v>
      </c>
      <c r="L524">
        <f>_xlfn.XLOOKUP(B524,CoinPixels_Config1!A:A,CoinPixels_Config1!I:I)</f>
        <v>1.0083398674174924</v>
      </c>
      <c r="M524">
        <f t="shared" si="64"/>
        <v>14263.975764487846</v>
      </c>
      <c r="N524">
        <f t="shared" si="65"/>
        <v>14146</v>
      </c>
      <c r="O524">
        <f t="shared" si="70"/>
        <v>0</v>
      </c>
      <c r="P524">
        <f t="shared" si="67"/>
        <v>0</v>
      </c>
      <c r="Q524" s="9" cm="1">
        <f t="array" ref="Q524">IF(D524="",_xlfn.XLOOKUP(C524,ConfigSheet!$B$5:$H$5,_xlfn.XLOOKUP(E524,ConfigSheet!$A$6:$A$8,ConfigSheet!$B$6:$H$8)),_xlfn.XLOOKUP(D524,ConfigSheet!$B$5:$H$5,_xlfn.XLOOKUP(F524,ConfigSheet!$A$6:$A$8,ConfigSheet!$B$6:$H$8)))</f>
        <v>0</v>
      </c>
      <c r="R524">
        <f t="shared" si="68"/>
        <v>0</v>
      </c>
      <c r="S524" s="9">
        <f t="shared" si="66"/>
        <v>0</v>
      </c>
      <c r="W524">
        <f t="shared" si="71"/>
        <v>0</v>
      </c>
      <c r="X524">
        <f t="shared" si="69"/>
        <v>0</v>
      </c>
    </row>
    <row r="525" spans="1:24" x14ac:dyDescent="0.3">
      <c r="A525" s="1">
        <v>523</v>
      </c>
      <c r="B525">
        <v>254</v>
      </c>
      <c r="C525" t="s">
        <v>9</v>
      </c>
      <c r="D525" t="s">
        <v>9</v>
      </c>
      <c r="E525">
        <v>2</v>
      </c>
      <c r="F525">
        <v>2</v>
      </c>
      <c r="G525">
        <v>922802</v>
      </c>
      <c r="H525">
        <v>846044</v>
      </c>
      <c r="I525">
        <v>85.588258504867554</v>
      </c>
      <c r="J525" s="4">
        <f>ConfigSheet!$I$2</f>
        <v>3349.0920000000001</v>
      </c>
      <c r="K525">
        <f>_xlfn.XLOOKUP(D525,ConfigSheet!$A$1:$G$1,ConfigSheet!$A$2:$G$2)</f>
        <v>2.6304883652667002</v>
      </c>
      <c r="L525">
        <f>_xlfn.XLOOKUP(B525,CoinPixels_Config1!A:A,CoinPixels_Config1!I:I)</f>
        <v>1.0083398674174924</v>
      </c>
      <c r="M525">
        <f t="shared" si="64"/>
        <v>930498.0463325968</v>
      </c>
      <c r="N525">
        <f t="shared" si="65"/>
        <v>853099.89478936489</v>
      </c>
      <c r="O525">
        <f t="shared" si="70"/>
        <v>730.84414664670021</v>
      </c>
      <c r="P525">
        <f t="shared" si="67"/>
        <v>670.05306144282395</v>
      </c>
      <c r="Q525" s="9" cm="1">
        <f t="array" ref="Q525">IF(D525="",_xlfn.XLOOKUP(C525,ConfigSheet!$B$5:$H$5,_xlfn.XLOOKUP(E525,ConfigSheet!$A$6:$A$8,ConfigSheet!$B$6:$H$8)),_xlfn.XLOOKUP(D525,ConfigSheet!$B$5:$H$5,_xlfn.XLOOKUP(F525,ConfigSheet!$A$6:$A$8,ConfigSheet!$B$6:$H$8)))</f>
        <v>937.6</v>
      </c>
      <c r="R525">
        <f t="shared" si="68"/>
        <v>60.791085203876264</v>
      </c>
      <c r="S525" s="9">
        <f t="shared" si="66"/>
        <v>3695.5560402649435</v>
      </c>
      <c r="W525">
        <f t="shared" si="71"/>
        <v>267.54693855717608</v>
      </c>
      <c r="X525">
        <f t="shared" si="69"/>
        <v>71581.364331317352</v>
      </c>
    </row>
    <row r="526" spans="1:24" x14ac:dyDescent="0.3">
      <c r="A526" s="1">
        <v>524</v>
      </c>
      <c r="B526">
        <v>255</v>
      </c>
      <c r="C526" t="s">
        <v>8</v>
      </c>
      <c r="D526" t="s">
        <v>8</v>
      </c>
      <c r="E526">
        <v>1</v>
      </c>
      <c r="F526">
        <v>1</v>
      </c>
      <c r="G526">
        <v>14091</v>
      </c>
      <c r="H526">
        <v>12881</v>
      </c>
      <c r="I526">
        <v>90.682220458984375</v>
      </c>
      <c r="J526" s="4">
        <f>ConfigSheet!$I$2</f>
        <v>3349.0920000000001</v>
      </c>
      <c r="K526">
        <f>_xlfn.XLOOKUP(D526,ConfigSheet!$A$1:$G$1,ConfigSheet!$A$2:$G$2)</f>
        <v>0</v>
      </c>
      <c r="L526">
        <f>_xlfn.XLOOKUP(B526,CoinPixels_Config1!A:A,CoinPixels_Config1!I:I)</f>
        <v>1.093936806148591</v>
      </c>
      <c r="M526">
        <f t="shared" si="64"/>
        <v>15414.663535439797</v>
      </c>
      <c r="N526">
        <f t="shared" si="65"/>
        <v>14091</v>
      </c>
      <c r="O526">
        <f t="shared" si="70"/>
        <v>0</v>
      </c>
      <c r="P526">
        <f t="shared" si="67"/>
        <v>0</v>
      </c>
      <c r="Q526" s="9" cm="1">
        <f t="array" ref="Q526">IF(D526="",_xlfn.XLOOKUP(C526,ConfigSheet!$B$5:$H$5,_xlfn.XLOOKUP(E526,ConfigSheet!$A$6:$A$8,ConfigSheet!$B$6:$H$8)),_xlfn.XLOOKUP(D526,ConfigSheet!$B$5:$H$5,_xlfn.XLOOKUP(F526,ConfigSheet!$A$6:$A$8,ConfigSheet!$B$6:$H$8)))</f>
        <v>0</v>
      </c>
      <c r="R526">
        <f t="shared" si="68"/>
        <v>0</v>
      </c>
      <c r="S526" s="9">
        <f t="shared" si="66"/>
        <v>0</v>
      </c>
      <c r="W526">
        <f t="shared" si="71"/>
        <v>0</v>
      </c>
      <c r="X526">
        <f t="shared" si="69"/>
        <v>0</v>
      </c>
    </row>
    <row r="527" spans="1:24" x14ac:dyDescent="0.3">
      <c r="A527" s="1">
        <v>525</v>
      </c>
      <c r="B527">
        <v>255</v>
      </c>
      <c r="C527" t="s">
        <v>9</v>
      </c>
      <c r="D527" t="s">
        <v>9</v>
      </c>
      <c r="E527">
        <v>2</v>
      </c>
      <c r="F527">
        <v>2</v>
      </c>
      <c r="G527">
        <v>889607</v>
      </c>
      <c r="H527">
        <v>867033</v>
      </c>
      <c r="I527">
        <v>96.087646484375</v>
      </c>
      <c r="J527" s="4">
        <f>ConfigSheet!$I$2</f>
        <v>3349.0920000000001</v>
      </c>
      <c r="K527">
        <f>_xlfn.XLOOKUP(D527,ConfigSheet!$A$1:$G$1,ConfigSheet!$A$2:$G$2)</f>
        <v>2.6304883652667002</v>
      </c>
      <c r="L527">
        <f>_xlfn.XLOOKUP(B527,CoinPixels_Config1!A:A,CoinPixels_Config1!I:I)</f>
        <v>1.093936806148591</v>
      </c>
      <c r="M527">
        <f t="shared" si="64"/>
        <v>973173.84030742955</v>
      </c>
      <c r="N527">
        <f t="shared" si="65"/>
        <v>948479.31084543129</v>
      </c>
      <c r="O527">
        <f t="shared" si="70"/>
        <v>764.36313613081006</v>
      </c>
      <c r="P527">
        <f t="shared" si="67"/>
        <v>744.96723048369074</v>
      </c>
      <c r="Q527" s="9" cm="1">
        <f t="array" ref="Q527">IF(D527="",_xlfn.XLOOKUP(C527,ConfigSheet!$B$5:$H$5,_xlfn.XLOOKUP(E527,ConfigSheet!$A$6:$A$8,ConfigSheet!$B$6:$H$8)),_xlfn.XLOOKUP(D527,ConfigSheet!$B$5:$H$5,_xlfn.XLOOKUP(F527,ConfigSheet!$A$6:$A$8,ConfigSheet!$B$6:$H$8)))</f>
        <v>937.6</v>
      </c>
      <c r="R527">
        <f t="shared" si="68"/>
        <v>19.395905647119321</v>
      </c>
      <c r="S527" s="9">
        <f t="shared" si="66"/>
        <v>376.20115587195517</v>
      </c>
      <c r="W527">
        <f t="shared" si="71"/>
        <v>192.63276951630928</v>
      </c>
      <c r="X527">
        <f t="shared" si="69"/>
        <v>37107.383891523532</v>
      </c>
    </row>
    <row r="528" spans="1:24" x14ac:dyDescent="0.3">
      <c r="A528" s="1">
        <v>526</v>
      </c>
      <c r="B528">
        <v>256</v>
      </c>
      <c r="C528" t="s">
        <v>8</v>
      </c>
      <c r="D528" t="s">
        <v>8</v>
      </c>
      <c r="E528">
        <v>1</v>
      </c>
      <c r="F528">
        <v>1</v>
      </c>
      <c r="G528">
        <v>14096</v>
      </c>
      <c r="H528">
        <v>13504</v>
      </c>
      <c r="I528">
        <v>93.820226192474365</v>
      </c>
      <c r="J528" s="4">
        <f>ConfigSheet!$I$2</f>
        <v>3349.0920000000001</v>
      </c>
      <c r="K528">
        <f>_xlfn.XLOOKUP(D528,ConfigSheet!$A$1:$G$1,ConfigSheet!$A$2:$G$2)</f>
        <v>0</v>
      </c>
      <c r="L528">
        <f>_xlfn.XLOOKUP(B528,CoinPixels_Config1!A:A,CoinPixels_Config1!I:I)</f>
        <v>1.0438388625592416</v>
      </c>
      <c r="M528">
        <f t="shared" si="64"/>
        <v>14713.95260663507</v>
      </c>
      <c r="N528">
        <f t="shared" si="65"/>
        <v>14095.999999999998</v>
      </c>
      <c r="O528">
        <f t="shared" si="70"/>
        <v>0</v>
      </c>
      <c r="P528">
        <f t="shared" si="67"/>
        <v>0</v>
      </c>
      <c r="Q528" s="9" cm="1">
        <f t="array" ref="Q528">IF(D528="",_xlfn.XLOOKUP(C528,ConfigSheet!$B$5:$H$5,_xlfn.XLOOKUP(E528,ConfigSheet!$A$6:$A$8,ConfigSheet!$B$6:$H$8)),_xlfn.XLOOKUP(D528,ConfigSheet!$B$5:$H$5,_xlfn.XLOOKUP(F528,ConfigSheet!$A$6:$A$8,ConfigSheet!$B$6:$H$8)))</f>
        <v>0</v>
      </c>
      <c r="R528">
        <f t="shared" si="68"/>
        <v>0</v>
      </c>
      <c r="S528" s="9">
        <f t="shared" si="66"/>
        <v>0</v>
      </c>
      <c r="W528">
        <f t="shared" si="71"/>
        <v>0</v>
      </c>
      <c r="X528">
        <f t="shared" si="69"/>
        <v>0</v>
      </c>
    </row>
    <row r="529" spans="1:24" x14ac:dyDescent="0.3">
      <c r="A529" s="1">
        <v>527</v>
      </c>
      <c r="B529">
        <v>256</v>
      </c>
      <c r="C529" t="s">
        <v>10</v>
      </c>
      <c r="D529" t="s">
        <v>10</v>
      </c>
      <c r="E529">
        <v>3</v>
      </c>
      <c r="F529">
        <v>3</v>
      </c>
      <c r="G529">
        <v>297347</v>
      </c>
      <c r="H529">
        <v>272252</v>
      </c>
      <c r="I529">
        <v>90.114631255467728</v>
      </c>
      <c r="J529" s="4">
        <f>ConfigSheet!$I$2</f>
        <v>3349.0920000000001</v>
      </c>
      <c r="K529">
        <f>_xlfn.XLOOKUP(D529,ConfigSheet!$A$1:$G$1,ConfigSheet!$A$2:$G$2)</f>
        <v>3.5680999999999998</v>
      </c>
      <c r="L529">
        <f>_xlfn.XLOOKUP(B529,CoinPixels_Config1!A:A,CoinPixels_Config1!I:I)</f>
        <v>1.0438388625592416</v>
      </c>
      <c r="M529">
        <f t="shared" si="64"/>
        <v>310382.35426540283</v>
      </c>
      <c r="N529">
        <f t="shared" si="65"/>
        <v>284187.21800947865</v>
      </c>
      <c r="O529">
        <f t="shared" si="70"/>
        <v>330.67926418694492</v>
      </c>
      <c r="P529">
        <f t="shared" si="67"/>
        <v>302.77114291862409</v>
      </c>
      <c r="Q529" s="9" cm="1">
        <f t="array" ref="Q529">IF(D529="",_xlfn.XLOOKUP(C529,ConfigSheet!$B$5:$H$5,_xlfn.XLOOKUP(E529,ConfigSheet!$A$6:$A$8,ConfigSheet!$B$6:$H$8)),_xlfn.XLOOKUP(D529,ConfigSheet!$B$5:$H$5,_xlfn.XLOOKUP(F529,ConfigSheet!$A$6:$A$8,ConfigSheet!$B$6:$H$8)))</f>
        <v>289.92</v>
      </c>
      <c r="R529">
        <f t="shared" si="68"/>
        <v>27.908121268320826</v>
      </c>
      <c r="S529" s="9">
        <f t="shared" si="66"/>
        <v>778.86323272730124</v>
      </c>
      <c r="W529">
        <f t="shared" si="71"/>
        <v>-12.851142918624078</v>
      </c>
      <c r="X529">
        <f t="shared" si="69"/>
        <v>165.15187431490176</v>
      </c>
    </row>
    <row r="530" spans="1:24" x14ac:dyDescent="0.3">
      <c r="A530" s="1">
        <v>528</v>
      </c>
      <c r="B530">
        <v>257</v>
      </c>
      <c r="C530" t="s">
        <v>8</v>
      </c>
      <c r="D530" t="s">
        <v>8</v>
      </c>
      <c r="E530">
        <v>1</v>
      </c>
      <c r="F530">
        <v>1</v>
      </c>
      <c r="G530">
        <v>14737</v>
      </c>
      <c r="H530">
        <v>13568</v>
      </c>
      <c r="I530">
        <v>85.545724630355835</v>
      </c>
      <c r="J530" s="4">
        <f>ConfigSheet!$I$2</f>
        <v>3349.0920000000001</v>
      </c>
      <c r="K530">
        <f>_xlfn.XLOOKUP(D530,ConfigSheet!$A$1:$G$1,ConfigSheet!$A$2:$G$2)</f>
        <v>0</v>
      </c>
      <c r="L530">
        <f>_xlfn.XLOOKUP(B530,CoinPixels_Config1!A:A,CoinPixels_Config1!I:I)</f>
        <v>1.0861586084905661</v>
      </c>
      <c r="M530">
        <f t="shared" si="64"/>
        <v>16006.719413325472</v>
      </c>
      <c r="N530">
        <f t="shared" si="65"/>
        <v>14737.000000000002</v>
      </c>
      <c r="O530">
        <f t="shared" si="70"/>
        <v>0</v>
      </c>
      <c r="P530">
        <f t="shared" si="67"/>
        <v>0</v>
      </c>
      <c r="Q530" s="9" cm="1">
        <f t="array" ref="Q530">IF(D530="",_xlfn.XLOOKUP(C530,ConfigSheet!$B$5:$H$5,_xlfn.XLOOKUP(E530,ConfigSheet!$A$6:$A$8,ConfigSheet!$B$6:$H$8)),_xlfn.XLOOKUP(D530,ConfigSheet!$B$5:$H$5,_xlfn.XLOOKUP(F530,ConfigSheet!$A$6:$A$8,ConfigSheet!$B$6:$H$8)))</f>
        <v>0</v>
      </c>
      <c r="R530">
        <f t="shared" si="68"/>
        <v>0</v>
      </c>
      <c r="S530" s="9">
        <f t="shared" si="66"/>
        <v>0</v>
      </c>
      <c r="W530">
        <f t="shared" si="71"/>
        <v>0</v>
      </c>
      <c r="X530">
        <f t="shared" si="69"/>
        <v>0</v>
      </c>
    </row>
    <row r="531" spans="1:24" x14ac:dyDescent="0.3">
      <c r="A531" s="1">
        <v>529</v>
      </c>
      <c r="B531">
        <v>257</v>
      </c>
      <c r="C531" t="s">
        <v>10</v>
      </c>
      <c r="D531" t="s">
        <v>10</v>
      </c>
      <c r="E531">
        <v>1</v>
      </c>
      <c r="F531">
        <v>1</v>
      </c>
      <c r="G531">
        <v>88468</v>
      </c>
      <c r="H531">
        <v>73513</v>
      </c>
      <c r="I531">
        <v>82.72174596786499</v>
      </c>
      <c r="J531" s="4">
        <f>ConfigSheet!$I$2</f>
        <v>3349.0920000000001</v>
      </c>
      <c r="K531">
        <f>_xlfn.XLOOKUP(D531,ConfigSheet!$A$1:$G$1,ConfigSheet!$A$2:$G$2)</f>
        <v>3.5680999999999998</v>
      </c>
      <c r="L531">
        <f>_xlfn.XLOOKUP(B531,CoinPixels_Config1!A:A,CoinPixels_Config1!I:I)</f>
        <v>1.0861586084905661</v>
      </c>
      <c r="M531">
        <f t="shared" si="64"/>
        <v>96090.279775943403</v>
      </c>
      <c r="N531">
        <f t="shared" si="65"/>
        <v>79846.777785966988</v>
      </c>
      <c r="O531">
        <f t="shared" si="70"/>
        <v>102.37393516467854</v>
      </c>
      <c r="P531">
        <f t="shared" si="67"/>
        <v>85.068217838778025</v>
      </c>
      <c r="Q531" s="9" cm="1">
        <f t="array" ref="Q531">IF(D531="",_xlfn.XLOOKUP(C531,ConfigSheet!$B$5:$H$5,_xlfn.XLOOKUP(E531,ConfigSheet!$A$6:$A$8,ConfigSheet!$B$6:$H$8)),_xlfn.XLOOKUP(D531,ConfigSheet!$B$5:$H$5,_xlfn.XLOOKUP(F531,ConfigSheet!$A$6:$A$8,ConfigSheet!$B$6:$H$8)))</f>
        <v>96.64</v>
      </c>
      <c r="R531">
        <f t="shared" si="68"/>
        <v>17.305717325900517</v>
      </c>
      <c r="S531" s="9">
        <f t="shared" si="66"/>
        <v>299.48785216397334</v>
      </c>
      <c r="W531">
        <f t="shared" si="71"/>
        <v>11.571782161221975</v>
      </c>
      <c r="X531">
        <f t="shared" si="69"/>
        <v>133.90614238677512</v>
      </c>
    </row>
    <row r="532" spans="1:24" x14ac:dyDescent="0.3">
      <c r="A532" s="1">
        <v>530</v>
      </c>
      <c r="B532">
        <v>258</v>
      </c>
      <c r="C532" t="s">
        <v>8</v>
      </c>
      <c r="D532" t="s">
        <v>8</v>
      </c>
      <c r="E532">
        <v>1</v>
      </c>
      <c r="F532">
        <v>1</v>
      </c>
      <c r="G532">
        <v>14386</v>
      </c>
      <c r="H532">
        <v>13124</v>
      </c>
      <c r="I532">
        <v>90.565252304077148</v>
      </c>
      <c r="J532" s="4">
        <f>ConfigSheet!$I$2</f>
        <v>3349.0920000000001</v>
      </c>
      <c r="K532">
        <f>_xlfn.XLOOKUP(D532,ConfigSheet!$A$1:$G$1,ConfigSheet!$A$2:$G$2)</f>
        <v>0</v>
      </c>
      <c r="L532">
        <f>_xlfn.XLOOKUP(B532,CoinPixels_Config1!A:A,CoinPixels_Config1!I:I)</f>
        <v>1.0961597074062785</v>
      </c>
      <c r="M532">
        <f t="shared" si="64"/>
        <v>15769.353550746724</v>
      </c>
      <c r="N532">
        <f t="shared" si="65"/>
        <v>14386</v>
      </c>
      <c r="O532">
        <f t="shared" si="70"/>
        <v>0</v>
      </c>
      <c r="P532">
        <f t="shared" si="67"/>
        <v>0</v>
      </c>
      <c r="Q532" s="9" cm="1">
        <f t="array" ref="Q532">IF(D532="",_xlfn.XLOOKUP(C532,ConfigSheet!$B$5:$H$5,_xlfn.XLOOKUP(E532,ConfigSheet!$A$6:$A$8,ConfigSheet!$B$6:$H$8)),_xlfn.XLOOKUP(D532,ConfigSheet!$B$5:$H$5,_xlfn.XLOOKUP(F532,ConfigSheet!$A$6:$A$8,ConfigSheet!$B$6:$H$8)))</f>
        <v>0</v>
      </c>
      <c r="R532">
        <f t="shared" si="68"/>
        <v>0</v>
      </c>
      <c r="S532" s="9">
        <f t="shared" si="66"/>
        <v>0</v>
      </c>
      <c r="W532">
        <f t="shared" si="71"/>
        <v>0</v>
      </c>
      <c r="X532">
        <f t="shared" si="69"/>
        <v>0</v>
      </c>
    </row>
    <row r="533" spans="1:24" x14ac:dyDescent="0.3">
      <c r="A533" s="1">
        <v>531</v>
      </c>
      <c r="B533">
        <v>258</v>
      </c>
      <c r="C533" t="s">
        <v>10</v>
      </c>
      <c r="D533" t="s">
        <v>10</v>
      </c>
      <c r="E533">
        <v>1</v>
      </c>
      <c r="F533">
        <v>1</v>
      </c>
      <c r="G533">
        <v>90801</v>
      </c>
      <c r="H533">
        <v>85607</v>
      </c>
      <c r="I533">
        <v>91.722816228866577</v>
      </c>
      <c r="J533" s="4">
        <f>ConfigSheet!$I$2</f>
        <v>3349.0920000000001</v>
      </c>
      <c r="K533">
        <f>_xlfn.XLOOKUP(D533,ConfigSheet!$A$1:$G$1,ConfigSheet!$A$2:$G$2)</f>
        <v>3.5680999999999998</v>
      </c>
      <c r="L533">
        <f>_xlfn.XLOOKUP(B533,CoinPixels_Config1!A:A,CoinPixels_Config1!I:I)</f>
        <v>1.0961597074062785</v>
      </c>
      <c r="M533">
        <f t="shared" si="64"/>
        <v>99532.397592197492</v>
      </c>
      <c r="N533">
        <f t="shared" si="65"/>
        <v>93838.944071929291</v>
      </c>
      <c r="O533">
        <f t="shared" si="70"/>
        <v>106.04114424110172</v>
      </c>
      <c r="P533">
        <f t="shared" si="67"/>
        <v>99.975377309148527</v>
      </c>
      <c r="Q533" s="9" cm="1">
        <f t="array" ref="Q533">IF(D533="",_xlfn.XLOOKUP(C533,ConfigSheet!$B$5:$H$5,_xlfn.XLOOKUP(E533,ConfigSheet!$A$6:$A$8,ConfigSheet!$B$6:$H$8)),_xlfn.XLOOKUP(D533,ConfigSheet!$B$5:$H$5,_xlfn.XLOOKUP(F533,ConfigSheet!$A$6:$A$8,ConfigSheet!$B$6:$H$8)))</f>
        <v>96.64</v>
      </c>
      <c r="R533">
        <f t="shared" si="68"/>
        <v>6.0657669319531919</v>
      </c>
      <c r="S533" s="9">
        <f t="shared" si="66"/>
        <v>36.793528472776842</v>
      </c>
      <c r="W533">
        <f t="shared" si="71"/>
        <v>-3.3353773091485266</v>
      </c>
      <c r="X533">
        <f t="shared" si="69"/>
        <v>11.124741794382865</v>
      </c>
    </row>
    <row r="534" spans="1:24" x14ac:dyDescent="0.3">
      <c r="A534" s="1">
        <v>532</v>
      </c>
      <c r="B534">
        <v>259</v>
      </c>
      <c r="C534" t="s">
        <v>8</v>
      </c>
      <c r="D534" t="s">
        <v>8</v>
      </c>
      <c r="E534">
        <v>1</v>
      </c>
      <c r="F534">
        <v>1</v>
      </c>
      <c r="G534">
        <v>13542</v>
      </c>
      <c r="H534">
        <v>13370</v>
      </c>
      <c r="I534">
        <v>93.472319841384888</v>
      </c>
      <c r="J534" s="4">
        <f>ConfigSheet!$I$2</f>
        <v>3349.0920000000001</v>
      </c>
      <c r="K534">
        <f>_xlfn.XLOOKUP(D534,ConfigSheet!$A$1:$G$1,ConfigSheet!$A$2:$G$2)</f>
        <v>0</v>
      </c>
      <c r="L534">
        <f>_xlfn.XLOOKUP(B534,CoinPixels_Config1!A:A,CoinPixels_Config1!I:I)</f>
        <v>1.0128646222887061</v>
      </c>
      <c r="M534">
        <f t="shared" si="64"/>
        <v>13716.212715033658</v>
      </c>
      <c r="N534">
        <f t="shared" si="65"/>
        <v>13542</v>
      </c>
      <c r="O534">
        <f t="shared" si="70"/>
        <v>0</v>
      </c>
      <c r="P534">
        <f t="shared" si="67"/>
        <v>0</v>
      </c>
      <c r="Q534" s="9" cm="1">
        <f t="array" ref="Q534">IF(D534="",_xlfn.XLOOKUP(C534,ConfigSheet!$B$5:$H$5,_xlfn.XLOOKUP(E534,ConfigSheet!$A$6:$A$8,ConfigSheet!$B$6:$H$8)),_xlfn.XLOOKUP(D534,ConfigSheet!$B$5:$H$5,_xlfn.XLOOKUP(F534,ConfigSheet!$A$6:$A$8,ConfigSheet!$B$6:$H$8)))</f>
        <v>0</v>
      </c>
      <c r="R534">
        <f t="shared" si="68"/>
        <v>0</v>
      </c>
      <c r="S534" s="9">
        <f t="shared" si="66"/>
        <v>0</v>
      </c>
      <c r="W534">
        <f t="shared" si="71"/>
        <v>0</v>
      </c>
      <c r="X534">
        <f t="shared" si="69"/>
        <v>0</v>
      </c>
    </row>
    <row r="535" spans="1:24" x14ac:dyDescent="0.3">
      <c r="A535" s="1">
        <v>533</v>
      </c>
      <c r="B535">
        <v>259</v>
      </c>
      <c r="C535" t="s">
        <v>11</v>
      </c>
      <c r="D535" t="s">
        <v>11</v>
      </c>
      <c r="E535">
        <v>1</v>
      </c>
      <c r="F535">
        <v>1</v>
      </c>
      <c r="G535">
        <v>191310</v>
      </c>
      <c r="H535">
        <v>184367</v>
      </c>
      <c r="I535">
        <v>94.265782833099365</v>
      </c>
      <c r="J535" s="4">
        <f>ConfigSheet!$I$2</f>
        <v>3349.0920000000001</v>
      </c>
      <c r="K535">
        <f>_xlfn.XLOOKUP(D535,ConfigSheet!$A$1:$G$1,ConfigSheet!$A$2:$G$2)</f>
        <v>5.6936084651916001</v>
      </c>
      <c r="L535">
        <f>_xlfn.XLOOKUP(B535,CoinPixels_Config1!A:A,CoinPixels_Config1!I:I)</f>
        <v>1.0128646222887061</v>
      </c>
      <c r="M535">
        <f t="shared" si="64"/>
        <v>193771.13089005236</v>
      </c>
      <c r="N535">
        <f t="shared" si="65"/>
        <v>186738.81181750188</v>
      </c>
      <c r="O535">
        <f t="shared" si="70"/>
        <v>329.41972067215579</v>
      </c>
      <c r="P535">
        <f t="shared" si="67"/>
        <v>317.46445894706682</v>
      </c>
      <c r="Q535" s="9" cm="1">
        <f t="array" ref="Q535">IF(D535="",_xlfn.XLOOKUP(C535,ConfigSheet!$B$5:$H$5,_xlfn.XLOOKUP(E535,ConfigSheet!$A$6:$A$8,ConfigSheet!$B$6:$H$8)),_xlfn.XLOOKUP(D535,ConfigSheet!$B$5:$H$5,_xlfn.XLOOKUP(F535,ConfigSheet!$A$6:$A$8,ConfigSheet!$B$6:$H$8)))</f>
        <v>369.42666666666668</v>
      </c>
      <c r="R535">
        <f t="shared" si="68"/>
        <v>11.955261725088974</v>
      </c>
      <c r="S535" s="9">
        <f t="shared" si="66"/>
        <v>142.92828291537739</v>
      </c>
      <c r="W535">
        <f t="shared" si="71"/>
        <v>51.96220771959986</v>
      </c>
      <c r="X535">
        <f t="shared" si="69"/>
        <v>2700.0710310948434</v>
      </c>
    </row>
    <row r="536" spans="1:24" x14ac:dyDescent="0.3">
      <c r="A536" s="1">
        <v>534</v>
      </c>
      <c r="B536">
        <v>260</v>
      </c>
      <c r="C536" t="s">
        <v>8</v>
      </c>
      <c r="D536" t="s">
        <v>8</v>
      </c>
      <c r="E536">
        <v>1</v>
      </c>
      <c r="F536">
        <v>1</v>
      </c>
      <c r="G536">
        <v>11519</v>
      </c>
      <c r="H536">
        <v>11423</v>
      </c>
      <c r="I536">
        <v>97.197866439819336</v>
      </c>
      <c r="J536" s="4">
        <f>ConfigSheet!$I$2</f>
        <v>3349.0920000000001</v>
      </c>
      <c r="K536">
        <f>_xlfn.XLOOKUP(D536,ConfigSheet!$A$1:$G$1,ConfigSheet!$A$2:$G$2)</f>
        <v>0</v>
      </c>
      <c r="L536">
        <f>_xlfn.XLOOKUP(B536,CoinPixels_Config1!A:A,CoinPixels_Config1!I:I)</f>
        <v>1.0084040969972863</v>
      </c>
      <c r="M536">
        <f t="shared" si="64"/>
        <v>11615.80679331174</v>
      </c>
      <c r="N536">
        <f t="shared" si="65"/>
        <v>11519.000000000002</v>
      </c>
      <c r="O536">
        <f t="shared" si="70"/>
        <v>0</v>
      </c>
      <c r="P536">
        <f t="shared" si="67"/>
        <v>0</v>
      </c>
      <c r="Q536" s="9" cm="1">
        <f t="array" ref="Q536">IF(D536="",_xlfn.XLOOKUP(C536,ConfigSheet!$B$5:$H$5,_xlfn.XLOOKUP(E536,ConfigSheet!$A$6:$A$8,ConfigSheet!$B$6:$H$8)),_xlfn.XLOOKUP(D536,ConfigSheet!$B$5:$H$5,_xlfn.XLOOKUP(F536,ConfigSheet!$A$6:$A$8,ConfigSheet!$B$6:$H$8)))</f>
        <v>0</v>
      </c>
      <c r="R536">
        <f t="shared" si="68"/>
        <v>0</v>
      </c>
      <c r="S536" s="9">
        <f t="shared" si="66"/>
        <v>0</v>
      </c>
      <c r="W536">
        <f t="shared" si="71"/>
        <v>0</v>
      </c>
      <c r="X536">
        <f t="shared" si="69"/>
        <v>0</v>
      </c>
    </row>
    <row r="537" spans="1:24" x14ac:dyDescent="0.3">
      <c r="A537" s="1">
        <v>535</v>
      </c>
      <c r="B537">
        <v>260</v>
      </c>
      <c r="C537" t="s">
        <v>11</v>
      </c>
      <c r="D537" t="s">
        <v>11</v>
      </c>
      <c r="E537">
        <v>1</v>
      </c>
      <c r="F537">
        <v>1</v>
      </c>
      <c r="G537">
        <v>161346</v>
      </c>
      <c r="H537">
        <v>153889</v>
      </c>
      <c r="I537">
        <v>93.7916100025177</v>
      </c>
      <c r="J537" s="4">
        <f>ConfigSheet!$I$2</f>
        <v>3349.0920000000001</v>
      </c>
      <c r="K537">
        <f>_xlfn.XLOOKUP(D537,ConfigSheet!$A$1:$G$1,ConfigSheet!$A$2:$G$2)</f>
        <v>5.6936084651916001</v>
      </c>
      <c r="L537">
        <f>_xlfn.XLOOKUP(B537,CoinPixels_Config1!A:A,CoinPixels_Config1!I:I)</f>
        <v>1.0084040969972863</v>
      </c>
      <c r="M537">
        <f t="shared" si="64"/>
        <v>162701.96743412415</v>
      </c>
      <c r="N537">
        <f t="shared" si="65"/>
        <v>155182.2980828154</v>
      </c>
      <c r="O537">
        <f t="shared" si="70"/>
        <v>276.60073210477867</v>
      </c>
      <c r="P537">
        <f t="shared" si="67"/>
        <v>263.81695277770928</v>
      </c>
      <c r="Q537" s="9" cm="1">
        <f t="array" ref="Q537">IF(D537="",_xlfn.XLOOKUP(C537,ConfigSheet!$B$5:$H$5,_xlfn.XLOOKUP(E537,ConfigSheet!$A$6:$A$8,ConfigSheet!$B$6:$H$8)),_xlfn.XLOOKUP(D537,ConfigSheet!$B$5:$H$5,_xlfn.XLOOKUP(F537,ConfigSheet!$A$6:$A$8,ConfigSheet!$B$6:$H$8)))</f>
        <v>369.42666666666668</v>
      </c>
      <c r="R537">
        <f t="shared" si="68"/>
        <v>12.783779327069396</v>
      </c>
      <c r="S537" s="9">
        <f t="shared" si="66"/>
        <v>163.42501388320687</v>
      </c>
      <c r="W537">
        <f t="shared" si="71"/>
        <v>105.6097138889574</v>
      </c>
      <c r="X537">
        <f t="shared" si="69"/>
        <v>11153.411667707442</v>
      </c>
    </row>
    <row r="538" spans="1:24" x14ac:dyDescent="0.3">
      <c r="A538" s="1">
        <v>536</v>
      </c>
      <c r="B538">
        <v>261</v>
      </c>
      <c r="C538" t="s">
        <v>8</v>
      </c>
      <c r="D538" t="s">
        <v>8</v>
      </c>
      <c r="E538">
        <v>1</v>
      </c>
      <c r="F538">
        <v>1</v>
      </c>
      <c r="G538">
        <v>13490</v>
      </c>
      <c r="H538">
        <v>11902</v>
      </c>
      <c r="I538">
        <v>85.913020372390747</v>
      </c>
      <c r="J538" s="4">
        <f>ConfigSheet!$I$2</f>
        <v>3349.0920000000001</v>
      </c>
      <c r="K538">
        <f>_xlfn.XLOOKUP(D538,ConfigSheet!$A$1:$G$1,ConfigSheet!$A$2:$G$2)</f>
        <v>0</v>
      </c>
      <c r="L538">
        <f>_xlfn.XLOOKUP(B538,CoinPixels_Config1!A:A,CoinPixels_Config1!I:I)</f>
        <v>1.1334229541253571</v>
      </c>
      <c r="M538">
        <f t="shared" si="64"/>
        <v>15289.875651151067</v>
      </c>
      <c r="N538">
        <f t="shared" si="65"/>
        <v>13490</v>
      </c>
      <c r="O538">
        <f t="shared" si="70"/>
        <v>0</v>
      </c>
      <c r="P538">
        <f t="shared" si="67"/>
        <v>0</v>
      </c>
      <c r="Q538" s="9" cm="1">
        <f t="array" ref="Q538">IF(D538="",_xlfn.XLOOKUP(C538,ConfigSheet!$B$5:$H$5,_xlfn.XLOOKUP(E538,ConfigSheet!$A$6:$A$8,ConfigSheet!$B$6:$H$8)),_xlfn.XLOOKUP(D538,ConfigSheet!$B$5:$H$5,_xlfn.XLOOKUP(F538,ConfigSheet!$A$6:$A$8,ConfigSheet!$B$6:$H$8)))</f>
        <v>0</v>
      </c>
      <c r="R538">
        <f t="shared" si="68"/>
        <v>0</v>
      </c>
      <c r="S538" s="9">
        <f t="shared" si="66"/>
        <v>0</v>
      </c>
      <c r="W538">
        <f t="shared" si="71"/>
        <v>0</v>
      </c>
      <c r="X538">
        <f t="shared" si="69"/>
        <v>0</v>
      </c>
    </row>
    <row r="539" spans="1:24" x14ac:dyDescent="0.3">
      <c r="A539" s="1">
        <v>537</v>
      </c>
      <c r="B539">
        <v>261</v>
      </c>
      <c r="C539" t="s">
        <v>11</v>
      </c>
      <c r="D539" t="s">
        <v>11</v>
      </c>
      <c r="E539">
        <v>2</v>
      </c>
      <c r="F539">
        <v>2</v>
      </c>
      <c r="G539">
        <v>331311</v>
      </c>
      <c r="H539">
        <v>321347</v>
      </c>
      <c r="I539">
        <v>94.560188055038452</v>
      </c>
      <c r="J539" s="4">
        <f>ConfigSheet!$I$2</f>
        <v>3349.0920000000001</v>
      </c>
      <c r="K539">
        <f>_xlfn.XLOOKUP(D539,ConfigSheet!$A$1:$G$1,ConfigSheet!$A$2:$G$2)</f>
        <v>5.6936084651916001</v>
      </c>
      <c r="L539">
        <f>_xlfn.XLOOKUP(B539,CoinPixels_Config1!A:A,CoinPixels_Config1!I:I)</f>
        <v>1.1334229541253571</v>
      </c>
      <c r="M539">
        <f t="shared" si="64"/>
        <v>375515.49235422618</v>
      </c>
      <c r="N539">
        <f t="shared" si="65"/>
        <v>364222.06603932113</v>
      </c>
      <c r="O539">
        <f t="shared" si="70"/>
        <v>638.39338724603977</v>
      </c>
      <c r="P539">
        <f t="shared" si="67"/>
        <v>619.19404973379437</v>
      </c>
      <c r="Q539" s="9" cm="1">
        <f t="array" ref="Q539">IF(D539="",_xlfn.XLOOKUP(C539,ConfigSheet!$B$5:$H$5,_xlfn.XLOOKUP(E539,ConfigSheet!$A$6:$A$8,ConfigSheet!$B$6:$H$8)),_xlfn.XLOOKUP(D539,ConfigSheet!$B$5:$H$5,_xlfn.XLOOKUP(F539,ConfigSheet!$A$6:$A$8,ConfigSheet!$B$6:$H$8)))</f>
        <v>738.85333333333335</v>
      </c>
      <c r="R539">
        <f t="shared" si="68"/>
        <v>19.199337512245393</v>
      </c>
      <c r="S539" s="9">
        <f t="shared" si="66"/>
        <v>368.6145609091131</v>
      </c>
      <c r="W539">
        <f t="shared" si="71"/>
        <v>119.65928359953898</v>
      </c>
      <c r="X539">
        <f t="shared" si="69"/>
        <v>14318.344151554898</v>
      </c>
    </row>
    <row r="540" spans="1:24" x14ac:dyDescent="0.3">
      <c r="A540" s="1">
        <v>538</v>
      </c>
      <c r="B540">
        <v>262</v>
      </c>
      <c r="C540" t="s">
        <v>8</v>
      </c>
      <c r="D540" t="s">
        <v>8</v>
      </c>
      <c r="E540">
        <v>1</v>
      </c>
      <c r="F540">
        <v>1</v>
      </c>
      <c r="G540">
        <v>13449</v>
      </c>
      <c r="H540">
        <v>12599</v>
      </c>
      <c r="I540">
        <v>90.604418516159058</v>
      </c>
      <c r="J540" s="4">
        <f>ConfigSheet!$I$2</f>
        <v>3349.0920000000001</v>
      </c>
      <c r="K540">
        <f>_xlfn.XLOOKUP(D540,ConfigSheet!$A$1:$G$1,ConfigSheet!$A$2:$G$2)</f>
        <v>0</v>
      </c>
      <c r="L540">
        <f>_xlfn.XLOOKUP(B540,CoinPixels_Config1!A:A,CoinPixels_Config1!I:I)</f>
        <v>1.0674656718787205</v>
      </c>
      <c r="M540">
        <f t="shared" si="64"/>
        <v>14356.345821096913</v>
      </c>
      <c r="N540">
        <f t="shared" si="65"/>
        <v>13449</v>
      </c>
      <c r="O540">
        <f t="shared" si="70"/>
        <v>0</v>
      </c>
      <c r="P540">
        <f t="shared" si="67"/>
        <v>0</v>
      </c>
      <c r="Q540" s="9" cm="1">
        <f t="array" ref="Q540">IF(D540="",_xlfn.XLOOKUP(C540,ConfigSheet!$B$5:$H$5,_xlfn.XLOOKUP(E540,ConfigSheet!$A$6:$A$8,ConfigSheet!$B$6:$H$8)),_xlfn.XLOOKUP(D540,ConfigSheet!$B$5:$H$5,_xlfn.XLOOKUP(F540,ConfigSheet!$A$6:$A$8,ConfigSheet!$B$6:$H$8)))</f>
        <v>0</v>
      </c>
      <c r="R540">
        <f t="shared" si="68"/>
        <v>0</v>
      </c>
      <c r="S540" s="9">
        <f t="shared" si="66"/>
        <v>0</v>
      </c>
      <c r="W540">
        <f t="shared" si="71"/>
        <v>0</v>
      </c>
      <c r="X540">
        <f t="shared" si="69"/>
        <v>0</v>
      </c>
    </row>
    <row r="541" spans="1:24" x14ac:dyDescent="0.3">
      <c r="A541" s="1">
        <v>539</v>
      </c>
      <c r="B541">
        <v>262</v>
      </c>
      <c r="C541" t="s">
        <v>11</v>
      </c>
      <c r="D541" t="s">
        <v>11</v>
      </c>
      <c r="E541">
        <v>2</v>
      </c>
      <c r="F541">
        <v>2</v>
      </c>
      <c r="G541">
        <v>355472</v>
      </c>
      <c r="H541">
        <v>337942</v>
      </c>
      <c r="I541">
        <v>92.552664875984192</v>
      </c>
      <c r="J541" s="4">
        <f>ConfigSheet!$I$2</f>
        <v>3349.0920000000001</v>
      </c>
      <c r="K541">
        <f>_xlfn.XLOOKUP(D541,ConfigSheet!$A$1:$G$1,ConfigSheet!$A$2:$G$2)</f>
        <v>5.6936084651916001</v>
      </c>
      <c r="L541">
        <f>_xlfn.XLOOKUP(B541,CoinPixels_Config1!A:A,CoinPixels_Config1!I:I)</f>
        <v>1.0674656718787205</v>
      </c>
      <c r="M541">
        <f t="shared" si="64"/>
        <v>379454.15731407254</v>
      </c>
      <c r="N541">
        <f t="shared" si="65"/>
        <v>360741.4840860386</v>
      </c>
      <c r="O541">
        <f t="shared" si="70"/>
        <v>645.08929651247217</v>
      </c>
      <c r="P541">
        <f t="shared" si="67"/>
        <v>613.27690237773413</v>
      </c>
      <c r="Q541" s="9" cm="1">
        <f t="array" ref="Q541">IF(D541="",_xlfn.XLOOKUP(C541,ConfigSheet!$B$5:$H$5,_xlfn.XLOOKUP(E541,ConfigSheet!$A$6:$A$8,ConfigSheet!$B$6:$H$8)),_xlfn.XLOOKUP(D541,ConfigSheet!$B$5:$H$5,_xlfn.XLOOKUP(F541,ConfigSheet!$A$6:$A$8,ConfigSheet!$B$6:$H$8)))</f>
        <v>738.85333333333335</v>
      </c>
      <c r="R541">
        <f t="shared" si="68"/>
        <v>31.812394134738042</v>
      </c>
      <c r="S541" s="9">
        <f t="shared" si="66"/>
        <v>1012.0284205839154</v>
      </c>
      <c r="W541">
        <f t="shared" si="71"/>
        <v>125.57643095559922</v>
      </c>
      <c r="X541">
        <f t="shared" si="69"/>
        <v>15769.440011546378</v>
      </c>
    </row>
    <row r="542" spans="1:24" x14ac:dyDescent="0.3">
      <c r="A542" s="1">
        <v>540</v>
      </c>
      <c r="B542">
        <v>263</v>
      </c>
      <c r="C542" t="s">
        <v>8</v>
      </c>
      <c r="D542" t="s">
        <v>8</v>
      </c>
      <c r="E542">
        <v>1</v>
      </c>
      <c r="F542">
        <v>1</v>
      </c>
      <c r="G542">
        <v>17242</v>
      </c>
      <c r="H542">
        <v>15589</v>
      </c>
      <c r="I542">
        <v>87.252610921859741</v>
      </c>
      <c r="J542" s="4">
        <f>ConfigSheet!$I$2</f>
        <v>3349.0920000000001</v>
      </c>
      <c r="K542">
        <f>_xlfn.XLOOKUP(D542,ConfigSheet!$A$1:$G$1,ConfigSheet!$A$2:$G$2)</f>
        <v>0</v>
      </c>
      <c r="L542">
        <f>_xlfn.XLOOKUP(B542,CoinPixels_Config1!A:A,CoinPixels_Config1!I:I)</f>
        <v>1.1060363076528321</v>
      </c>
      <c r="M542">
        <f t="shared" si="64"/>
        <v>19070.278016550132</v>
      </c>
      <c r="N542">
        <f t="shared" si="65"/>
        <v>17242</v>
      </c>
      <c r="O542">
        <f t="shared" si="70"/>
        <v>0</v>
      </c>
      <c r="P542">
        <f t="shared" si="67"/>
        <v>0</v>
      </c>
      <c r="Q542" s="9" cm="1">
        <f t="array" ref="Q542">IF(D542="",_xlfn.XLOOKUP(C542,ConfigSheet!$B$5:$H$5,_xlfn.XLOOKUP(E542,ConfigSheet!$A$6:$A$8,ConfigSheet!$B$6:$H$8)),_xlfn.XLOOKUP(D542,ConfigSheet!$B$5:$H$5,_xlfn.XLOOKUP(F542,ConfigSheet!$A$6:$A$8,ConfigSheet!$B$6:$H$8)))</f>
        <v>0</v>
      </c>
      <c r="R542">
        <f t="shared" si="68"/>
        <v>0</v>
      </c>
      <c r="S542" s="9">
        <f t="shared" si="66"/>
        <v>0</v>
      </c>
      <c r="W542">
        <f t="shared" si="71"/>
        <v>0</v>
      </c>
      <c r="X542">
        <f t="shared" si="69"/>
        <v>0</v>
      </c>
    </row>
    <row r="543" spans="1:24" x14ac:dyDescent="0.3">
      <c r="A543" s="1">
        <v>541</v>
      </c>
      <c r="B543">
        <v>263</v>
      </c>
      <c r="C543" t="s">
        <v>12</v>
      </c>
      <c r="D543" t="s">
        <v>12</v>
      </c>
      <c r="E543">
        <v>1</v>
      </c>
      <c r="F543">
        <v>1</v>
      </c>
      <c r="G543">
        <v>187949</v>
      </c>
      <c r="H543">
        <v>177216</v>
      </c>
      <c r="I543">
        <v>92.165809869766235</v>
      </c>
      <c r="J543" s="4">
        <f>ConfigSheet!$I$2</f>
        <v>3349.0920000000001</v>
      </c>
      <c r="K543">
        <f>_xlfn.XLOOKUP(D543,ConfigSheet!$A$1:$G$1,ConfigSheet!$A$2:$G$2)</f>
        <v>4.4826302470744004</v>
      </c>
      <c r="L543">
        <f>_xlfn.XLOOKUP(B543,CoinPixels_Config1!A:A,CoinPixels_Config1!I:I)</f>
        <v>1.1060363076528321</v>
      </c>
      <c r="M543">
        <f t="shared" si="64"/>
        <v>207878.41798704214</v>
      </c>
      <c r="N543">
        <f t="shared" si="65"/>
        <v>196007.33029700429</v>
      </c>
      <c r="O543">
        <f t="shared" si="70"/>
        <v>278.23723092190068</v>
      </c>
      <c r="P543">
        <f t="shared" si="67"/>
        <v>262.34823869802739</v>
      </c>
      <c r="Q543" s="9" cm="1">
        <f t="array" ref="Q543">IF(D543="",_xlfn.XLOOKUP(C543,ConfigSheet!$B$5:$H$5,_xlfn.XLOOKUP(E543,ConfigSheet!$A$6:$A$8,ConfigSheet!$B$6:$H$8)),_xlfn.XLOOKUP(D543,ConfigSheet!$B$5:$H$5,_xlfn.XLOOKUP(F543,ConfigSheet!$A$6:$A$8,ConfigSheet!$B$6:$H$8)))</f>
        <v>236.29999999999998</v>
      </c>
      <c r="R543">
        <f t="shared" si="68"/>
        <v>15.888992223873288</v>
      </c>
      <c r="S543" s="9">
        <f t="shared" si="66"/>
        <v>252.46007389030581</v>
      </c>
      <c r="W543">
        <f t="shared" si="71"/>
        <v>-26.048238698027404</v>
      </c>
      <c r="X543">
        <f t="shared" si="69"/>
        <v>678.5107392694124</v>
      </c>
    </row>
    <row r="544" spans="1:24" x14ac:dyDescent="0.3">
      <c r="A544" s="1">
        <v>542</v>
      </c>
      <c r="B544">
        <v>264</v>
      </c>
      <c r="C544" t="s">
        <v>8</v>
      </c>
      <c r="D544" t="s">
        <v>8</v>
      </c>
      <c r="E544">
        <v>1</v>
      </c>
      <c r="F544">
        <v>1</v>
      </c>
      <c r="G544">
        <v>16657</v>
      </c>
      <c r="H544">
        <v>16069</v>
      </c>
      <c r="I544">
        <v>94.357997179031372</v>
      </c>
      <c r="J544" s="4">
        <f>ConfigSheet!$I$2</f>
        <v>3349.0920000000001</v>
      </c>
      <c r="K544">
        <f>_xlfn.XLOOKUP(D544,ConfigSheet!$A$1:$G$1,ConfigSheet!$A$2:$G$2)</f>
        <v>0</v>
      </c>
      <c r="L544">
        <f>_xlfn.XLOOKUP(B544,CoinPixels_Config1!A:A,CoinPixels_Config1!I:I)</f>
        <v>1.0365921961540856</v>
      </c>
      <c r="M544">
        <f t="shared" si="64"/>
        <v>17266.516211338603</v>
      </c>
      <c r="N544">
        <f t="shared" si="65"/>
        <v>16657</v>
      </c>
      <c r="O544">
        <f t="shared" si="70"/>
        <v>0</v>
      </c>
      <c r="P544">
        <f t="shared" si="67"/>
        <v>0</v>
      </c>
      <c r="Q544" s="9" cm="1">
        <f t="array" ref="Q544">IF(D544="",_xlfn.XLOOKUP(C544,ConfigSheet!$B$5:$H$5,_xlfn.XLOOKUP(E544,ConfigSheet!$A$6:$A$8,ConfigSheet!$B$6:$H$8)),_xlfn.XLOOKUP(D544,ConfigSheet!$B$5:$H$5,_xlfn.XLOOKUP(F544,ConfigSheet!$A$6:$A$8,ConfigSheet!$B$6:$H$8)))</f>
        <v>0</v>
      </c>
      <c r="R544">
        <f t="shared" si="68"/>
        <v>0</v>
      </c>
      <c r="S544" s="9">
        <f t="shared" si="66"/>
        <v>0</v>
      </c>
      <c r="W544">
        <f t="shared" si="71"/>
        <v>0</v>
      </c>
      <c r="X544">
        <f t="shared" si="69"/>
        <v>0</v>
      </c>
    </row>
    <row r="545" spans="1:24" x14ac:dyDescent="0.3">
      <c r="A545" s="1">
        <v>543</v>
      </c>
      <c r="B545">
        <v>264</v>
      </c>
      <c r="C545" t="s">
        <v>12</v>
      </c>
      <c r="D545" t="s">
        <v>12</v>
      </c>
      <c r="E545">
        <v>2</v>
      </c>
      <c r="F545">
        <v>2</v>
      </c>
      <c r="G545">
        <v>386586</v>
      </c>
      <c r="H545">
        <v>352372</v>
      </c>
      <c r="I545">
        <v>90.34513533115387</v>
      </c>
      <c r="J545" s="4">
        <f>ConfigSheet!$I$2</f>
        <v>3349.0920000000001</v>
      </c>
      <c r="K545">
        <f>_xlfn.XLOOKUP(D545,ConfigSheet!$A$1:$G$1,ConfigSheet!$A$2:$G$2)</f>
        <v>4.4826302470744004</v>
      </c>
      <c r="L545">
        <f>_xlfn.XLOOKUP(B545,CoinPixels_Config1!A:A,CoinPixels_Config1!I:I)</f>
        <v>1.0365921961540856</v>
      </c>
      <c r="M545">
        <f t="shared" si="64"/>
        <v>400732.03074242332</v>
      </c>
      <c r="N545">
        <f t="shared" si="65"/>
        <v>365266.06534320745</v>
      </c>
      <c r="O545">
        <f t="shared" si="70"/>
        <v>536.36434053693813</v>
      </c>
      <c r="P545">
        <f t="shared" si="67"/>
        <v>488.89451610684807</v>
      </c>
      <c r="Q545" s="9" cm="1">
        <f t="array" ref="Q545">IF(D545="",_xlfn.XLOOKUP(C545,ConfigSheet!$B$5:$H$5,_xlfn.XLOOKUP(E545,ConfigSheet!$A$6:$A$8,ConfigSheet!$B$6:$H$8)),_xlfn.XLOOKUP(D545,ConfigSheet!$B$5:$H$5,_xlfn.XLOOKUP(F545,ConfigSheet!$A$6:$A$8,ConfigSheet!$B$6:$H$8)))</f>
        <v>472.59999999999997</v>
      </c>
      <c r="R545">
        <f t="shared" si="68"/>
        <v>47.469824430090057</v>
      </c>
      <c r="S545" s="9">
        <f t="shared" si="66"/>
        <v>2253.3842314235749</v>
      </c>
      <c r="W545">
        <f t="shared" si="71"/>
        <v>-16.294516106848107</v>
      </c>
      <c r="X545">
        <f t="shared" si="69"/>
        <v>265.51125515633237</v>
      </c>
    </row>
    <row r="546" spans="1:24" x14ac:dyDescent="0.3">
      <c r="A546" s="1">
        <v>544</v>
      </c>
      <c r="B546">
        <v>265</v>
      </c>
      <c r="C546" t="s">
        <v>8</v>
      </c>
      <c r="D546" t="s">
        <v>8</v>
      </c>
      <c r="E546">
        <v>1</v>
      </c>
      <c r="F546">
        <v>1</v>
      </c>
      <c r="G546">
        <v>13747</v>
      </c>
      <c r="H546">
        <v>13897</v>
      </c>
      <c r="I546">
        <v>90.464377403259277</v>
      </c>
      <c r="J546" s="4">
        <f>ConfigSheet!$I$2</f>
        <v>3349.0920000000001</v>
      </c>
      <c r="K546">
        <f>_xlfn.XLOOKUP(D546,ConfigSheet!$A$1:$G$1,ConfigSheet!$A$2:$G$2)</f>
        <v>0</v>
      </c>
      <c r="L546">
        <f>_xlfn.XLOOKUP(B546,CoinPixels_Config1!A:A,CoinPixels_Config1!I:I)</f>
        <v>0.98920630351874506</v>
      </c>
      <c r="M546">
        <f t="shared" si="64"/>
        <v>13598.619054472189</v>
      </c>
      <c r="N546">
        <f t="shared" si="65"/>
        <v>13747</v>
      </c>
      <c r="O546">
        <f t="shared" si="70"/>
        <v>0</v>
      </c>
      <c r="P546">
        <f t="shared" si="67"/>
        <v>0</v>
      </c>
      <c r="Q546" s="9" cm="1">
        <f t="array" ref="Q546">IF(D546="",_xlfn.XLOOKUP(C546,ConfigSheet!$B$5:$H$5,_xlfn.XLOOKUP(E546,ConfigSheet!$A$6:$A$8,ConfigSheet!$B$6:$H$8)),_xlfn.XLOOKUP(D546,ConfigSheet!$B$5:$H$5,_xlfn.XLOOKUP(F546,ConfigSheet!$A$6:$A$8,ConfigSheet!$B$6:$H$8)))</f>
        <v>0</v>
      </c>
      <c r="R546">
        <f t="shared" si="68"/>
        <v>0</v>
      </c>
      <c r="S546" s="9">
        <f t="shared" si="66"/>
        <v>0</v>
      </c>
      <c r="W546">
        <f t="shared" si="71"/>
        <v>0</v>
      </c>
      <c r="X546">
        <f t="shared" si="69"/>
        <v>0</v>
      </c>
    </row>
    <row r="547" spans="1:24" x14ac:dyDescent="0.3">
      <c r="A547" s="1">
        <v>545</v>
      </c>
      <c r="B547">
        <v>265</v>
      </c>
      <c r="C547" t="s">
        <v>13</v>
      </c>
      <c r="D547" t="s">
        <v>13</v>
      </c>
      <c r="E547">
        <v>2</v>
      </c>
      <c r="F547">
        <v>2</v>
      </c>
      <c r="G547">
        <v>240453</v>
      </c>
      <c r="H547">
        <v>219872</v>
      </c>
      <c r="I547">
        <v>77.77811586856842</v>
      </c>
      <c r="J547" s="4">
        <f>ConfigSheet!$I$2</f>
        <v>3349.0920000000001</v>
      </c>
      <c r="K547">
        <f>_xlfn.XLOOKUP(D547,ConfigSheet!$A$1:$G$1,ConfigSheet!$A$2:$G$2)</f>
        <v>6.6983512218829002</v>
      </c>
      <c r="L547">
        <f>_xlfn.XLOOKUP(B547,CoinPixels_Config1!A:A,CoinPixels_Config1!I:I)</f>
        <v>0.98920630351874506</v>
      </c>
      <c r="M547">
        <f t="shared" si="64"/>
        <v>237857.62329999282</v>
      </c>
      <c r="N547">
        <f t="shared" si="65"/>
        <v>217498.7683672735</v>
      </c>
      <c r="O547">
        <f t="shared" si="70"/>
        <v>475.72712295322714</v>
      </c>
      <c r="P547">
        <f t="shared" si="67"/>
        <v>435.00839655970998</v>
      </c>
      <c r="Q547" s="9" cm="1">
        <f t="array" ref="Q547">IF(D547="",_xlfn.XLOOKUP(C547,ConfigSheet!$B$5:$H$5,_xlfn.XLOOKUP(E547,ConfigSheet!$A$6:$A$8,ConfigSheet!$B$6:$H$8)),_xlfn.XLOOKUP(D547,ConfigSheet!$B$5:$H$5,_xlfn.XLOOKUP(F547,ConfigSheet!$A$6:$A$8,ConfigSheet!$B$6:$H$8)))</f>
        <v>415.91</v>
      </c>
      <c r="R547">
        <f t="shared" si="68"/>
        <v>40.718726393517159</v>
      </c>
      <c r="S547" s="9">
        <f t="shared" si="66"/>
        <v>1658.0146791101108</v>
      </c>
      <c r="W547">
        <f t="shared" si="71"/>
        <v>-19.098396559709954</v>
      </c>
      <c r="X547">
        <f t="shared" si="69"/>
        <v>364.74875115194101</v>
      </c>
    </row>
    <row r="548" spans="1:24" x14ac:dyDescent="0.3">
      <c r="A548" s="1">
        <v>546</v>
      </c>
      <c r="B548">
        <v>266</v>
      </c>
      <c r="C548" t="s">
        <v>8</v>
      </c>
      <c r="D548" t="s">
        <v>8</v>
      </c>
      <c r="E548">
        <v>1</v>
      </c>
      <c r="F548">
        <v>1</v>
      </c>
      <c r="G548">
        <v>14986</v>
      </c>
      <c r="H548">
        <v>14211</v>
      </c>
      <c r="I548">
        <v>92.376619577407837</v>
      </c>
      <c r="J548" s="4">
        <f>ConfigSheet!$I$2</f>
        <v>3349.0920000000001</v>
      </c>
      <c r="K548">
        <f>_xlfn.XLOOKUP(D548,ConfigSheet!$A$1:$G$1,ConfigSheet!$A$2:$G$2)</f>
        <v>0</v>
      </c>
      <c r="L548">
        <f>_xlfn.XLOOKUP(B548,CoinPixels_Config1!A:A,CoinPixels_Config1!I:I)</f>
        <v>1.0545352191963973</v>
      </c>
      <c r="M548">
        <f t="shared" si="64"/>
        <v>15803.26479487721</v>
      </c>
      <c r="N548">
        <f t="shared" si="65"/>
        <v>14986.000000000002</v>
      </c>
      <c r="O548">
        <f t="shared" si="70"/>
        <v>0</v>
      </c>
      <c r="P548">
        <f t="shared" si="67"/>
        <v>0</v>
      </c>
      <c r="Q548" s="9" cm="1">
        <f t="array" ref="Q548">IF(D548="",_xlfn.XLOOKUP(C548,ConfigSheet!$B$5:$H$5,_xlfn.XLOOKUP(E548,ConfigSheet!$A$6:$A$8,ConfigSheet!$B$6:$H$8)),_xlfn.XLOOKUP(D548,ConfigSheet!$B$5:$H$5,_xlfn.XLOOKUP(F548,ConfigSheet!$A$6:$A$8,ConfigSheet!$B$6:$H$8)))</f>
        <v>0</v>
      </c>
      <c r="R548">
        <f t="shared" si="68"/>
        <v>0</v>
      </c>
      <c r="S548" s="9">
        <f t="shared" si="66"/>
        <v>0</v>
      </c>
      <c r="W548">
        <f t="shared" si="71"/>
        <v>0</v>
      </c>
      <c r="X548">
        <f t="shared" si="69"/>
        <v>0</v>
      </c>
    </row>
    <row r="549" spans="1:24" x14ac:dyDescent="0.3">
      <c r="A549" s="1">
        <v>547</v>
      </c>
      <c r="B549">
        <v>266</v>
      </c>
      <c r="C549" t="s">
        <v>12</v>
      </c>
      <c r="D549" t="s">
        <v>12</v>
      </c>
      <c r="E549">
        <v>2</v>
      </c>
      <c r="F549">
        <v>2</v>
      </c>
      <c r="G549">
        <v>379497</v>
      </c>
      <c r="H549">
        <v>333622</v>
      </c>
      <c r="I549">
        <v>86.767023801803589</v>
      </c>
      <c r="J549" s="4">
        <f>ConfigSheet!$I$2</f>
        <v>3349.0920000000001</v>
      </c>
      <c r="K549">
        <f>_xlfn.XLOOKUP(D549,ConfigSheet!$A$1:$G$1,ConfigSheet!$A$2:$G$2)</f>
        <v>4.4826302470744004</v>
      </c>
      <c r="L549">
        <f>_xlfn.XLOOKUP(B549,CoinPixels_Config1!A:A,CoinPixels_Config1!I:I)</f>
        <v>1.0545352191963973</v>
      </c>
      <c r="M549">
        <f t="shared" si="64"/>
        <v>400192.95207937516</v>
      </c>
      <c r="N549">
        <f t="shared" si="65"/>
        <v>351816.14889874047</v>
      </c>
      <c r="O549">
        <f t="shared" si="70"/>
        <v>535.64280457419591</v>
      </c>
      <c r="P549">
        <f t="shared" si="67"/>
        <v>470.89232259451967</v>
      </c>
      <c r="Q549" s="9" cm="1">
        <f t="array" ref="Q549">IF(D549="",_xlfn.XLOOKUP(C549,ConfigSheet!$B$5:$H$5,_xlfn.XLOOKUP(E549,ConfigSheet!$A$6:$A$8,ConfigSheet!$B$6:$H$8)),_xlfn.XLOOKUP(D549,ConfigSheet!$B$5:$H$5,_xlfn.XLOOKUP(F549,ConfigSheet!$A$6:$A$8,ConfigSheet!$B$6:$H$8)))</f>
        <v>472.59999999999997</v>
      </c>
      <c r="R549">
        <f t="shared" si="68"/>
        <v>64.750481979676238</v>
      </c>
      <c r="S549" s="9">
        <f t="shared" si="66"/>
        <v>4192.6249166003772</v>
      </c>
      <c r="W549">
        <f t="shared" si="71"/>
        <v>1.7076774054802968</v>
      </c>
      <c r="X549">
        <f t="shared" si="69"/>
        <v>2.9161621211879178</v>
      </c>
    </row>
    <row r="550" spans="1:24" x14ac:dyDescent="0.3">
      <c r="A550" s="1">
        <v>548</v>
      </c>
      <c r="B550">
        <v>266</v>
      </c>
      <c r="C550" t="s">
        <v>13</v>
      </c>
      <c r="D550" t="s">
        <v>13</v>
      </c>
      <c r="E550">
        <v>2</v>
      </c>
      <c r="F550">
        <v>2</v>
      </c>
      <c r="G550">
        <v>257721</v>
      </c>
      <c r="H550">
        <v>265690</v>
      </c>
      <c r="I550">
        <v>68.830066919326782</v>
      </c>
      <c r="J550" s="4">
        <f>ConfigSheet!$I$2</f>
        <v>3349.0920000000001</v>
      </c>
      <c r="K550">
        <f>_xlfn.XLOOKUP(D550,ConfigSheet!$A$1:$G$1,ConfigSheet!$A$2:$G$2)</f>
        <v>6.6983512218829002</v>
      </c>
      <c r="L550">
        <f>_xlfn.XLOOKUP(B550,CoinPixels_Config1!A:A,CoinPixels_Config1!I:I)</f>
        <v>1.0545352191963973</v>
      </c>
      <c r="M550">
        <f t="shared" si="64"/>
        <v>271775.87122651469</v>
      </c>
      <c r="N550">
        <f t="shared" si="65"/>
        <v>280179.46238829079</v>
      </c>
      <c r="O550">
        <f t="shared" si="70"/>
        <v>543.56531236180263</v>
      </c>
      <c r="P550">
        <f t="shared" si="67"/>
        <v>560.37291428097569</v>
      </c>
      <c r="Q550" s="9" cm="1">
        <f t="array" ref="Q550">IF(D550="",_xlfn.XLOOKUP(C550,ConfigSheet!$B$5:$H$5,_xlfn.XLOOKUP(E550,ConfigSheet!$A$6:$A$8,ConfigSheet!$B$6:$H$8)),_xlfn.XLOOKUP(D550,ConfigSheet!$B$5:$H$5,_xlfn.XLOOKUP(F550,ConfigSheet!$A$6:$A$8,ConfigSheet!$B$6:$H$8)))</f>
        <v>415.91</v>
      </c>
      <c r="R550">
        <f t="shared" si="68"/>
        <v>-16.807601919173067</v>
      </c>
      <c r="S550" s="9">
        <f t="shared" si="66"/>
        <v>282.49548227339017</v>
      </c>
      <c r="W550">
        <f t="shared" si="71"/>
        <v>-144.46291428097567</v>
      </c>
      <c r="X550">
        <f t="shared" si="69"/>
        <v>20869.533602552525</v>
      </c>
    </row>
    <row r="551" spans="1:24" x14ac:dyDescent="0.3">
      <c r="A551" s="1">
        <v>549</v>
      </c>
      <c r="B551">
        <v>267</v>
      </c>
      <c r="C551" t="s">
        <v>8</v>
      </c>
      <c r="D551" t="s">
        <v>8</v>
      </c>
      <c r="E551">
        <v>1</v>
      </c>
      <c r="F551">
        <v>1</v>
      </c>
      <c r="G551">
        <v>18664</v>
      </c>
      <c r="H551">
        <v>17125</v>
      </c>
      <c r="I551">
        <v>89.983010292053223</v>
      </c>
      <c r="J551" s="4">
        <f>ConfigSheet!$I$2</f>
        <v>3349.0920000000001</v>
      </c>
      <c r="K551">
        <f>_xlfn.XLOOKUP(D551,ConfigSheet!$A$1:$G$1,ConfigSheet!$A$2:$G$2)</f>
        <v>0</v>
      </c>
      <c r="L551">
        <f>_xlfn.XLOOKUP(B551,CoinPixels_Config1!A:A,CoinPixels_Config1!I:I)</f>
        <v>1.0898686131386861</v>
      </c>
      <c r="M551">
        <f t="shared" si="64"/>
        <v>20341.307795620436</v>
      </c>
      <c r="N551">
        <f t="shared" si="65"/>
        <v>18664</v>
      </c>
      <c r="O551">
        <f t="shared" si="70"/>
        <v>0</v>
      </c>
      <c r="P551">
        <f t="shared" si="67"/>
        <v>0</v>
      </c>
      <c r="Q551" s="9" cm="1">
        <f t="array" ref="Q551">IF(D551="",_xlfn.XLOOKUP(C551,ConfigSheet!$B$5:$H$5,_xlfn.XLOOKUP(E551,ConfigSheet!$A$6:$A$8,ConfigSheet!$B$6:$H$8)),_xlfn.XLOOKUP(D551,ConfigSheet!$B$5:$H$5,_xlfn.XLOOKUP(F551,ConfigSheet!$A$6:$A$8,ConfigSheet!$B$6:$H$8)))</f>
        <v>0</v>
      </c>
      <c r="R551">
        <f t="shared" si="68"/>
        <v>0</v>
      </c>
      <c r="S551" s="9">
        <f t="shared" si="66"/>
        <v>0</v>
      </c>
      <c r="W551">
        <f t="shared" si="71"/>
        <v>0</v>
      </c>
      <c r="X551">
        <f t="shared" si="69"/>
        <v>0</v>
      </c>
    </row>
    <row r="552" spans="1:24" x14ac:dyDescent="0.3">
      <c r="A552" s="1">
        <v>550</v>
      </c>
      <c r="B552">
        <v>267</v>
      </c>
      <c r="C552" t="s">
        <v>10</v>
      </c>
      <c r="D552" t="s">
        <v>10</v>
      </c>
      <c r="E552">
        <v>3</v>
      </c>
      <c r="F552">
        <v>3</v>
      </c>
      <c r="G552">
        <v>275992</v>
      </c>
      <c r="H552">
        <v>276236</v>
      </c>
      <c r="I552">
        <v>66.704243421554565</v>
      </c>
      <c r="J552" s="4">
        <f>ConfigSheet!$I$2</f>
        <v>3349.0920000000001</v>
      </c>
      <c r="K552">
        <f>_xlfn.XLOOKUP(D552,ConfigSheet!$A$1:$G$1,ConfigSheet!$A$2:$G$2)</f>
        <v>3.5680999999999998</v>
      </c>
      <c r="L552">
        <f>_xlfn.XLOOKUP(B552,CoinPixels_Config1!A:A,CoinPixels_Config1!I:I)</f>
        <v>1.0898686131386861</v>
      </c>
      <c r="M552">
        <f t="shared" si="64"/>
        <v>300795.01827737223</v>
      </c>
      <c r="N552">
        <f t="shared" si="65"/>
        <v>301060.94621897809</v>
      </c>
      <c r="O552">
        <f t="shared" si="70"/>
        <v>320.46498116966984</v>
      </c>
      <c r="P552">
        <f t="shared" si="67"/>
        <v>320.74829900281497</v>
      </c>
      <c r="Q552" s="9" cm="1">
        <f t="array" ref="Q552">IF(D552="",_xlfn.XLOOKUP(C552,ConfigSheet!$B$5:$H$5,_xlfn.XLOOKUP(E552,ConfigSheet!$A$6:$A$8,ConfigSheet!$B$6:$H$8)),_xlfn.XLOOKUP(D552,ConfigSheet!$B$5:$H$5,_xlfn.XLOOKUP(F552,ConfigSheet!$A$6:$A$8,ConfigSheet!$B$6:$H$8)))</f>
        <v>289.92</v>
      </c>
      <c r="R552">
        <f t="shared" si="68"/>
        <v>-0.28331783314513359</v>
      </c>
      <c r="S552" s="9">
        <f t="shared" si="66"/>
        <v>8.0268994578053754E-2</v>
      </c>
      <c r="W552">
        <f t="shared" si="71"/>
        <v>-30.828299002814958</v>
      </c>
      <c r="X552">
        <f t="shared" si="69"/>
        <v>950.38401940696178</v>
      </c>
    </row>
    <row r="553" spans="1:24" x14ac:dyDescent="0.3">
      <c r="A553" s="1">
        <v>551</v>
      </c>
      <c r="B553">
        <v>268</v>
      </c>
      <c r="C553" t="s">
        <v>8</v>
      </c>
      <c r="D553" t="s">
        <v>8</v>
      </c>
      <c r="E553">
        <v>1</v>
      </c>
      <c r="F553">
        <v>1</v>
      </c>
      <c r="G553">
        <v>14683</v>
      </c>
      <c r="H553">
        <v>14566</v>
      </c>
      <c r="I553">
        <v>92.795467376708984</v>
      </c>
      <c r="J553" s="4">
        <f>ConfigSheet!$I$2</f>
        <v>3349.0920000000001</v>
      </c>
      <c r="K553">
        <f>_xlfn.XLOOKUP(D553,ConfigSheet!$A$1:$G$1,ConfigSheet!$A$2:$G$2)</f>
        <v>0</v>
      </c>
      <c r="L553">
        <f>_xlfn.XLOOKUP(B553,CoinPixels_Config1!A:A,CoinPixels_Config1!I:I)</f>
        <v>1.0080324042290265</v>
      </c>
      <c r="M553">
        <f t="shared" si="64"/>
        <v>14800.939791294797</v>
      </c>
      <c r="N553">
        <f t="shared" si="65"/>
        <v>14683</v>
      </c>
      <c r="O553">
        <f t="shared" si="70"/>
        <v>0</v>
      </c>
      <c r="P553">
        <f t="shared" si="67"/>
        <v>0</v>
      </c>
      <c r="Q553" s="9" cm="1">
        <f t="array" ref="Q553">IF(D553="",_xlfn.XLOOKUP(C553,ConfigSheet!$B$5:$H$5,_xlfn.XLOOKUP(E553,ConfigSheet!$A$6:$A$8,ConfigSheet!$B$6:$H$8)),_xlfn.XLOOKUP(D553,ConfigSheet!$B$5:$H$5,_xlfn.XLOOKUP(F553,ConfigSheet!$A$6:$A$8,ConfigSheet!$B$6:$H$8)))</f>
        <v>0</v>
      </c>
      <c r="R553">
        <f t="shared" si="68"/>
        <v>0</v>
      </c>
      <c r="S553" s="9">
        <f t="shared" si="66"/>
        <v>0</v>
      </c>
      <c r="W553">
        <f t="shared" si="71"/>
        <v>0</v>
      </c>
      <c r="X553">
        <f t="shared" si="69"/>
        <v>0</v>
      </c>
    </row>
    <row r="554" spans="1:24" x14ac:dyDescent="0.3">
      <c r="A554" s="1">
        <v>552</v>
      </c>
      <c r="B554">
        <v>269</v>
      </c>
      <c r="C554" t="s">
        <v>8</v>
      </c>
      <c r="D554" t="s">
        <v>8</v>
      </c>
      <c r="E554">
        <v>1</v>
      </c>
      <c r="F554">
        <v>1</v>
      </c>
      <c r="G554">
        <v>14731</v>
      </c>
      <c r="H554">
        <v>12719</v>
      </c>
      <c r="I554">
        <v>86.341726779937744</v>
      </c>
      <c r="J554" s="4">
        <f>ConfigSheet!$I$2</f>
        <v>3349.0920000000001</v>
      </c>
      <c r="K554">
        <f>_xlfn.XLOOKUP(D554,ConfigSheet!$A$1:$G$1,ConfigSheet!$A$2:$G$2)</f>
        <v>0</v>
      </c>
      <c r="L554">
        <f>_xlfn.XLOOKUP(B554,CoinPixels_Config1!A:A,CoinPixels_Config1!I:I)</f>
        <v>1.1581885368346567</v>
      </c>
      <c r="M554">
        <f t="shared" si="64"/>
        <v>17061.275336111328</v>
      </c>
      <c r="N554">
        <f t="shared" si="65"/>
        <v>14730.999999999998</v>
      </c>
      <c r="O554">
        <f t="shared" si="70"/>
        <v>0</v>
      </c>
      <c r="P554">
        <f t="shared" si="67"/>
        <v>0</v>
      </c>
      <c r="Q554" s="9" cm="1">
        <f t="array" ref="Q554">IF(D554="",_xlfn.XLOOKUP(C554,ConfigSheet!$B$5:$H$5,_xlfn.XLOOKUP(E554,ConfigSheet!$A$6:$A$8,ConfigSheet!$B$6:$H$8)),_xlfn.XLOOKUP(D554,ConfigSheet!$B$5:$H$5,_xlfn.XLOOKUP(F554,ConfigSheet!$A$6:$A$8,ConfigSheet!$B$6:$H$8)))</f>
        <v>0</v>
      </c>
      <c r="R554">
        <f t="shared" si="68"/>
        <v>0</v>
      </c>
      <c r="S554" s="9">
        <f t="shared" si="66"/>
        <v>0</v>
      </c>
      <c r="W554">
        <f t="shared" si="71"/>
        <v>0</v>
      </c>
      <c r="X554">
        <f t="shared" si="69"/>
        <v>0</v>
      </c>
    </row>
    <row r="555" spans="1:24" x14ac:dyDescent="0.3">
      <c r="A555" s="1">
        <v>553</v>
      </c>
      <c r="B555">
        <v>269</v>
      </c>
      <c r="C555" t="s">
        <v>12</v>
      </c>
      <c r="D555" t="s">
        <v>12</v>
      </c>
      <c r="E555">
        <v>1</v>
      </c>
      <c r="F555">
        <v>1</v>
      </c>
      <c r="G555">
        <v>168221</v>
      </c>
      <c r="H555">
        <v>158129</v>
      </c>
      <c r="I555">
        <v>90.868043899536133</v>
      </c>
      <c r="J555" s="4">
        <f>ConfigSheet!$I$2</f>
        <v>3349.0920000000001</v>
      </c>
      <c r="K555">
        <f>_xlfn.XLOOKUP(D555,ConfigSheet!$A$1:$G$1,ConfigSheet!$A$2:$G$2)</f>
        <v>4.4826302470744004</v>
      </c>
      <c r="L555">
        <f>_xlfn.XLOOKUP(B555,CoinPixels_Config1!A:A,CoinPixels_Config1!I:I)</f>
        <v>1.1581885368346567</v>
      </c>
      <c r="M555">
        <f t="shared" si="64"/>
        <v>194831.6338548628</v>
      </c>
      <c r="N555">
        <f t="shared" si="65"/>
        <v>183143.19514112742</v>
      </c>
      <c r="O555">
        <f t="shared" si="70"/>
        <v>260.77461443422061</v>
      </c>
      <c r="P555">
        <f t="shared" si="67"/>
        <v>245.13009080833467</v>
      </c>
      <c r="Q555" s="9" cm="1">
        <f t="array" ref="Q555">IF(D555="",_xlfn.XLOOKUP(C555,ConfigSheet!$B$5:$H$5,_xlfn.XLOOKUP(E555,ConfigSheet!$A$6:$A$8,ConfigSheet!$B$6:$H$8)),_xlfn.XLOOKUP(D555,ConfigSheet!$B$5:$H$5,_xlfn.XLOOKUP(F555,ConfigSheet!$A$6:$A$8,ConfigSheet!$B$6:$H$8)))</f>
        <v>236.29999999999998</v>
      </c>
      <c r="R555">
        <f t="shared" si="68"/>
        <v>15.644523625885938</v>
      </c>
      <c r="S555" s="9">
        <f t="shared" si="66"/>
        <v>244.7511194809033</v>
      </c>
      <c r="W555">
        <f t="shared" si="71"/>
        <v>-8.8300908083346883</v>
      </c>
      <c r="X555">
        <f t="shared" si="69"/>
        <v>77.970503683436746</v>
      </c>
    </row>
    <row r="556" spans="1:24" x14ac:dyDescent="0.3">
      <c r="A556" s="1">
        <v>554</v>
      </c>
      <c r="B556">
        <v>269</v>
      </c>
      <c r="C556" t="s">
        <v>11</v>
      </c>
      <c r="D556" t="s">
        <v>11</v>
      </c>
      <c r="E556">
        <v>1</v>
      </c>
      <c r="F556">
        <v>1</v>
      </c>
      <c r="G556">
        <v>187055</v>
      </c>
      <c r="H556">
        <v>175715</v>
      </c>
      <c r="I556">
        <v>93.083959817886353</v>
      </c>
      <c r="J556" s="4">
        <f>ConfigSheet!$I$2</f>
        <v>3349.0920000000001</v>
      </c>
      <c r="K556">
        <f>_xlfn.XLOOKUP(D556,ConfigSheet!$A$1:$G$1,ConfigSheet!$A$2:$G$2)</f>
        <v>5.6936084651916001</v>
      </c>
      <c r="L556">
        <f>_xlfn.XLOOKUP(B556,CoinPixels_Config1!A:A,CoinPixels_Config1!I:I)</f>
        <v>1.1581885368346567</v>
      </c>
      <c r="M556">
        <f t="shared" si="64"/>
        <v>216644.95675760671</v>
      </c>
      <c r="N556">
        <f t="shared" si="65"/>
        <v>203511.09874990169</v>
      </c>
      <c r="O556">
        <f t="shared" si="70"/>
        <v>368.30626323080332</v>
      </c>
      <c r="P556">
        <f t="shared" si="67"/>
        <v>345.97810827617872</v>
      </c>
      <c r="Q556" s="9" cm="1">
        <f t="array" ref="Q556">IF(D556="",_xlfn.XLOOKUP(C556,ConfigSheet!$B$5:$H$5,_xlfn.XLOOKUP(E556,ConfigSheet!$A$6:$A$8,ConfigSheet!$B$6:$H$8)),_xlfn.XLOOKUP(D556,ConfigSheet!$B$5:$H$5,_xlfn.XLOOKUP(F556,ConfigSheet!$A$6:$A$8,ConfigSheet!$B$6:$H$8)))</f>
        <v>369.42666666666668</v>
      </c>
      <c r="R556">
        <f t="shared" si="68"/>
        <v>22.328154954624608</v>
      </c>
      <c r="S556" s="9">
        <f t="shared" si="66"/>
        <v>498.54650367772746</v>
      </c>
      <c r="W556">
        <f t="shared" si="71"/>
        <v>23.44855839048796</v>
      </c>
      <c r="X556">
        <f t="shared" si="69"/>
        <v>549.83489059212332</v>
      </c>
    </row>
    <row r="557" spans="1:24" x14ac:dyDescent="0.3">
      <c r="A557" s="1">
        <v>555</v>
      </c>
      <c r="B557">
        <v>270</v>
      </c>
      <c r="C557" t="s">
        <v>8</v>
      </c>
      <c r="D557" t="s">
        <v>8</v>
      </c>
      <c r="E557">
        <v>1</v>
      </c>
      <c r="F557">
        <v>1</v>
      </c>
      <c r="G557">
        <v>17429</v>
      </c>
      <c r="H557">
        <v>15142</v>
      </c>
      <c r="I557">
        <v>86.87819242477417</v>
      </c>
      <c r="J557" s="4">
        <f>ConfigSheet!$I$2</f>
        <v>3349.0920000000001</v>
      </c>
      <c r="K557">
        <f>_xlfn.XLOOKUP(D557,ConfigSheet!$A$1:$G$1,ConfigSheet!$A$2:$G$2)</f>
        <v>0</v>
      </c>
      <c r="L557">
        <f>_xlfn.XLOOKUP(B557,CoinPixels_Config1!A:A,CoinPixels_Config1!I:I)</f>
        <v>1.1510368511425175</v>
      </c>
      <c r="M557">
        <f t="shared" si="64"/>
        <v>20061.421278562939</v>
      </c>
      <c r="N557">
        <f t="shared" si="65"/>
        <v>17429</v>
      </c>
      <c r="O557">
        <f t="shared" si="70"/>
        <v>0</v>
      </c>
      <c r="P557">
        <f t="shared" si="67"/>
        <v>0</v>
      </c>
      <c r="Q557" s="9" cm="1">
        <f t="array" ref="Q557">IF(D557="",_xlfn.XLOOKUP(C557,ConfigSheet!$B$5:$H$5,_xlfn.XLOOKUP(E557,ConfigSheet!$A$6:$A$8,ConfigSheet!$B$6:$H$8)),_xlfn.XLOOKUP(D557,ConfigSheet!$B$5:$H$5,_xlfn.XLOOKUP(F557,ConfigSheet!$A$6:$A$8,ConfigSheet!$B$6:$H$8)))</f>
        <v>0</v>
      </c>
      <c r="R557">
        <f t="shared" si="68"/>
        <v>0</v>
      </c>
      <c r="S557" s="9">
        <f t="shared" si="66"/>
        <v>0</v>
      </c>
      <c r="W557">
        <f t="shared" si="71"/>
        <v>0</v>
      </c>
      <c r="X557">
        <f t="shared" si="69"/>
        <v>0</v>
      </c>
    </row>
    <row r="558" spans="1:24" x14ac:dyDescent="0.3">
      <c r="A558" s="1">
        <v>556</v>
      </c>
      <c r="B558">
        <v>270</v>
      </c>
      <c r="C558" t="s">
        <v>9</v>
      </c>
      <c r="D558" t="s">
        <v>9</v>
      </c>
      <c r="E558">
        <v>1</v>
      </c>
      <c r="F558">
        <v>1</v>
      </c>
      <c r="G558">
        <v>530818</v>
      </c>
      <c r="H558">
        <v>519589</v>
      </c>
      <c r="I558">
        <v>97.082251310348511</v>
      </c>
      <c r="J558" s="4">
        <f>ConfigSheet!$I$2</f>
        <v>3349.0920000000001</v>
      </c>
      <c r="K558">
        <f>_xlfn.XLOOKUP(D558,ConfigSheet!$A$1:$G$1,ConfigSheet!$A$2:$G$2)</f>
        <v>2.6304883652667002</v>
      </c>
      <c r="L558">
        <f>_xlfn.XLOOKUP(B558,CoinPixels_Config1!A:A,CoinPixels_Config1!I:I)</f>
        <v>1.1510368511425175</v>
      </c>
      <c r="M558">
        <f t="shared" si="64"/>
        <v>610991.07924976887</v>
      </c>
      <c r="N558">
        <f t="shared" si="65"/>
        <v>598066.08644828957</v>
      </c>
      <c r="O558">
        <f t="shared" si="70"/>
        <v>479.8927366725851</v>
      </c>
      <c r="P558">
        <f t="shared" si="67"/>
        <v>469.74101698693681</v>
      </c>
      <c r="Q558" s="9" cm="1">
        <f t="array" ref="Q558">IF(D558="",_xlfn.XLOOKUP(C558,ConfigSheet!$B$5:$H$5,_xlfn.XLOOKUP(E558,ConfigSheet!$A$6:$A$8,ConfigSheet!$B$6:$H$8)),_xlfn.XLOOKUP(D558,ConfigSheet!$B$5:$H$5,_xlfn.XLOOKUP(F558,ConfigSheet!$A$6:$A$8,ConfigSheet!$B$6:$H$8)))</f>
        <v>468.8</v>
      </c>
      <c r="R558">
        <f t="shared" si="68"/>
        <v>10.151719685648288</v>
      </c>
      <c r="S558" s="9">
        <f t="shared" si="66"/>
        <v>103.05741257597899</v>
      </c>
      <c r="W558">
        <f t="shared" si="71"/>
        <v>-0.94101698693680191</v>
      </c>
      <c r="X558">
        <f t="shared" si="69"/>
        <v>0.88551296970361726</v>
      </c>
    </row>
    <row r="559" spans="1:24" x14ac:dyDescent="0.3">
      <c r="A559" s="1">
        <v>557</v>
      </c>
      <c r="B559">
        <v>271</v>
      </c>
      <c r="C559" t="s">
        <v>8</v>
      </c>
      <c r="D559" t="s">
        <v>8</v>
      </c>
      <c r="E559">
        <v>1</v>
      </c>
      <c r="F559">
        <v>1</v>
      </c>
      <c r="G559">
        <v>17431</v>
      </c>
      <c r="H559">
        <v>15223</v>
      </c>
      <c r="I559">
        <v>87.075334787368774</v>
      </c>
      <c r="J559" s="4">
        <f>ConfigSheet!$I$2</f>
        <v>3349.0920000000001</v>
      </c>
      <c r="K559">
        <f>_xlfn.XLOOKUP(D559,ConfigSheet!$A$1:$G$1,ConfigSheet!$A$2:$G$2)</f>
        <v>0</v>
      </c>
      <c r="L559">
        <f>_xlfn.XLOOKUP(B559,CoinPixels_Config1!A:A,CoinPixels_Config1!I:I)</f>
        <v>1.1450436838993627</v>
      </c>
      <c r="M559">
        <f t="shared" si="64"/>
        <v>19959.256454049792</v>
      </c>
      <c r="N559">
        <f t="shared" si="65"/>
        <v>17431</v>
      </c>
      <c r="O559">
        <f t="shared" si="70"/>
        <v>0</v>
      </c>
      <c r="P559">
        <f t="shared" si="67"/>
        <v>0</v>
      </c>
      <c r="Q559" s="9" cm="1">
        <f t="array" ref="Q559">IF(D559="",_xlfn.XLOOKUP(C559,ConfigSheet!$B$5:$H$5,_xlfn.XLOOKUP(E559,ConfigSheet!$A$6:$A$8,ConfigSheet!$B$6:$H$8)),_xlfn.XLOOKUP(D559,ConfigSheet!$B$5:$H$5,_xlfn.XLOOKUP(F559,ConfigSheet!$A$6:$A$8,ConfigSheet!$B$6:$H$8)))</f>
        <v>0</v>
      </c>
      <c r="R559">
        <f t="shared" si="68"/>
        <v>0</v>
      </c>
      <c r="S559" s="9">
        <f t="shared" si="66"/>
        <v>0</v>
      </c>
      <c r="W559">
        <f t="shared" si="71"/>
        <v>0</v>
      </c>
      <c r="X559">
        <f t="shared" si="69"/>
        <v>0</v>
      </c>
    </row>
    <row r="560" spans="1:24" x14ac:dyDescent="0.3">
      <c r="A560" s="1">
        <v>558</v>
      </c>
      <c r="B560">
        <v>271</v>
      </c>
      <c r="C560" t="s">
        <v>9</v>
      </c>
      <c r="D560" t="s">
        <v>9</v>
      </c>
      <c r="E560">
        <v>1</v>
      </c>
      <c r="F560">
        <v>1</v>
      </c>
      <c r="G560">
        <v>519999</v>
      </c>
      <c r="H560">
        <v>506638</v>
      </c>
      <c r="I560">
        <v>96.266180276870728</v>
      </c>
      <c r="J560" s="4">
        <f>ConfigSheet!$I$2</f>
        <v>3349.0920000000001</v>
      </c>
      <c r="K560">
        <f>_xlfn.XLOOKUP(D560,ConfigSheet!$A$1:$G$1,ConfigSheet!$A$2:$G$2)</f>
        <v>2.6304883652667002</v>
      </c>
      <c r="L560">
        <f>_xlfn.XLOOKUP(B560,CoinPixels_Config1!A:A,CoinPixels_Config1!I:I)</f>
        <v>1.1450436838993627</v>
      </c>
      <c r="M560">
        <f t="shared" si="64"/>
        <v>595421.57058398472</v>
      </c>
      <c r="N560">
        <f t="shared" si="65"/>
        <v>580122.64192340535</v>
      </c>
      <c r="O560">
        <f t="shared" si="70"/>
        <v>467.66392617760187</v>
      </c>
      <c r="P560">
        <f t="shared" si="67"/>
        <v>455.64763822770408</v>
      </c>
      <c r="Q560" s="9" cm="1">
        <f t="array" ref="Q560">IF(D560="",_xlfn.XLOOKUP(C560,ConfigSheet!$B$5:$H$5,_xlfn.XLOOKUP(E560,ConfigSheet!$A$6:$A$8,ConfigSheet!$B$6:$H$8)),_xlfn.XLOOKUP(D560,ConfigSheet!$B$5:$H$5,_xlfn.XLOOKUP(F560,ConfigSheet!$A$6:$A$8,ConfigSheet!$B$6:$H$8)))</f>
        <v>468.8</v>
      </c>
      <c r="R560">
        <f t="shared" si="68"/>
        <v>12.016287949897787</v>
      </c>
      <c r="S560" s="9">
        <f t="shared" si="66"/>
        <v>144.39117609485876</v>
      </c>
      <c r="W560">
        <f t="shared" si="71"/>
        <v>13.152361772295933</v>
      </c>
      <c r="X560">
        <f t="shared" si="69"/>
        <v>172.9846201893514</v>
      </c>
    </row>
    <row r="561" spans="1:24" x14ac:dyDescent="0.3">
      <c r="A561" s="1">
        <v>559</v>
      </c>
      <c r="B561">
        <v>272</v>
      </c>
      <c r="C561" t="s">
        <v>8</v>
      </c>
      <c r="D561" t="s">
        <v>8</v>
      </c>
      <c r="E561">
        <v>1</v>
      </c>
      <c r="F561">
        <v>1</v>
      </c>
      <c r="G561">
        <v>14141</v>
      </c>
      <c r="H561">
        <v>13681</v>
      </c>
      <c r="I561">
        <v>92.686474323272705</v>
      </c>
      <c r="J561" s="4">
        <f>ConfigSheet!$I$2</f>
        <v>3349.0920000000001</v>
      </c>
      <c r="K561">
        <f>_xlfn.XLOOKUP(D561,ConfigSheet!$A$1:$G$1,ConfigSheet!$A$2:$G$2)</f>
        <v>0</v>
      </c>
      <c r="L561">
        <f>_xlfn.XLOOKUP(B561,CoinPixels_Config1!A:A,CoinPixels_Config1!I:I)</f>
        <v>1.0336232731525474</v>
      </c>
      <c r="M561">
        <f t="shared" si="64"/>
        <v>14616.466705650173</v>
      </c>
      <c r="N561">
        <f t="shared" si="65"/>
        <v>14141.000000000002</v>
      </c>
      <c r="O561">
        <f t="shared" si="70"/>
        <v>0</v>
      </c>
      <c r="P561">
        <f t="shared" si="67"/>
        <v>0</v>
      </c>
      <c r="Q561" s="9" cm="1">
        <f t="array" ref="Q561">IF(D561="",_xlfn.XLOOKUP(C561,ConfigSheet!$B$5:$H$5,_xlfn.XLOOKUP(E561,ConfigSheet!$A$6:$A$8,ConfigSheet!$B$6:$H$8)),_xlfn.XLOOKUP(D561,ConfigSheet!$B$5:$H$5,_xlfn.XLOOKUP(F561,ConfigSheet!$A$6:$A$8,ConfigSheet!$B$6:$H$8)))</f>
        <v>0</v>
      </c>
      <c r="R561">
        <f t="shared" si="68"/>
        <v>0</v>
      </c>
      <c r="S561" s="9">
        <f t="shared" si="66"/>
        <v>0</v>
      </c>
      <c r="W561">
        <f t="shared" si="71"/>
        <v>0</v>
      </c>
      <c r="X561">
        <f t="shared" si="69"/>
        <v>0</v>
      </c>
    </row>
    <row r="562" spans="1:24" x14ac:dyDescent="0.3">
      <c r="A562" s="1">
        <v>560</v>
      </c>
      <c r="B562">
        <v>272</v>
      </c>
      <c r="C562" t="s">
        <v>9</v>
      </c>
      <c r="D562" t="s">
        <v>9</v>
      </c>
      <c r="E562">
        <v>2</v>
      </c>
      <c r="F562">
        <v>2</v>
      </c>
      <c r="G562">
        <v>922825</v>
      </c>
      <c r="H562">
        <v>1044139</v>
      </c>
      <c r="I562">
        <v>84.802204370498657</v>
      </c>
      <c r="J562" s="4">
        <f>ConfigSheet!$I$2</f>
        <v>3349.0920000000001</v>
      </c>
      <c r="K562">
        <f>_xlfn.XLOOKUP(D562,ConfigSheet!$A$1:$G$1,ConfigSheet!$A$2:$G$2)</f>
        <v>2.6304883652667002</v>
      </c>
      <c r="L562">
        <f>_xlfn.XLOOKUP(B562,CoinPixels_Config1!A:A,CoinPixels_Config1!I:I)</f>
        <v>1.0336232731525474</v>
      </c>
      <c r="M562">
        <f t="shared" si="64"/>
        <v>953853.39704699954</v>
      </c>
      <c r="N562">
        <f t="shared" si="65"/>
        <v>1079246.3708062277</v>
      </c>
      <c r="O562">
        <f t="shared" si="70"/>
        <v>749.18821671732235</v>
      </c>
      <c r="P562">
        <f t="shared" si="67"/>
        <v>847.67603328367579</v>
      </c>
      <c r="Q562" s="9" cm="1">
        <f t="array" ref="Q562">IF(D562="",_xlfn.XLOOKUP(C562,ConfigSheet!$B$5:$H$5,_xlfn.XLOOKUP(E562,ConfigSheet!$A$6:$A$8,ConfigSheet!$B$6:$H$8)),_xlfn.XLOOKUP(D562,ConfigSheet!$B$5:$H$5,_xlfn.XLOOKUP(F562,ConfigSheet!$A$6:$A$8,ConfigSheet!$B$6:$H$8)))</f>
        <v>937.6</v>
      </c>
      <c r="R562">
        <f t="shared" si="68"/>
        <v>-98.487816566353445</v>
      </c>
      <c r="S562" s="9">
        <f t="shared" si="66"/>
        <v>9699.8500120076842</v>
      </c>
      <c r="W562">
        <f t="shared" si="71"/>
        <v>89.92396671632423</v>
      </c>
      <c r="X562">
        <f t="shared" si="69"/>
        <v>8086.319789998588</v>
      </c>
    </row>
    <row r="563" spans="1:24" x14ac:dyDescent="0.3">
      <c r="A563" s="1">
        <v>561</v>
      </c>
      <c r="B563">
        <v>273</v>
      </c>
      <c r="C563" t="s">
        <v>8</v>
      </c>
      <c r="D563" t="s">
        <v>8</v>
      </c>
      <c r="E563">
        <v>1</v>
      </c>
      <c r="F563">
        <v>1</v>
      </c>
      <c r="G563">
        <v>14083</v>
      </c>
      <c r="H563">
        <v>12573</v>
      </c>
      <c r="I563">
        <v>88.661617040634155</v>
      </c>
      <c r="J563" s="4">
        <f>ConfigSheet!$I$2</f>
        <v>3349.0920000000001</v>
      </c>
      <c r="K563">
        <f>_xlfn.XLOOKUP(D563,ConfigSheet!$A$1:$G$1,ConfigSheet!$A$2:$G$2)</f>
        <v>0</v>
      </c>
      <c r="L563">
        <f>_xlfn.XLOOKUP(B563,CoinPixels_Config1!A:A,CoinPixels_Config1!I:I)</f>
        <v>1.1200986240356319</v>
      </c>
      <c r="M563">
        <f t="shared" si="64"/>
        <v>15774.348922293804</v>
      </c>
      <c r="N563">
        <f t="shared" si="65"/>
        <v>14083</v>
      </c>
      <c r="O563">
        <f t="shared" si="70"/>
        <v>0</v>
      </c>
      <c r="P563">
        <f t="shared" si="67"/>
        <v>0</v>
      </c>
      <c r="Q563" s="9" cm="1">
        <f t="array" ref="Q563">IF(D563="",_xlfn.XLOOKUP(C563,ConfigSheet!$B$5:$H$5,_xlfn.XLOOKUP(E563,ConfigSheet!$A$6:$A$8,ConfigSheet!$B$6:$H$8)),_xlfn.XLOOKUP(D563,ConfigSheet!$B$5:$H$5,_xlfn.XLOOKUP(F563,ConfigSheet!$A$6:$A$8,ConfigSheet!$B$6:$H$8)))</f>
        <v>0</v>
      </c>
      <c r="R563">
        <f t="shared" si="68"/>
        <v>0</v>
      </c>
      <c r="S563" s="9">
        <f t="shared" si="66"/>
        <v>0</v>
      </c>
      <c r="W563">
        <f t="shared" si="71"/>
        <v>0</v>
      </c>
      <c r="X563">
        <f t="shared" si="69"/>
        <v>0</v>
      </c>
    </row>
    <row r="564" spans="1:24" x14ac:dyDescent="0.3">
      <c r="A564" s="1">
        <v>562</v>
      </c>
      <c r="B564">
        <v>273</v>
      </c>
      <c r="C564" t="s">
        <v>9</v>
      </c>
      <c r="D564" t="s">
        <v>9</v>
      </c>
      <c r="E564">
        <v>2</v>
      </c>
      <c r="F564">
        <v>2</v>
      </c>
      <c r="G564">
        <v>889785</v>
      </c>
      <c r="H564">
        <v>841470</v>
      </c>
      <c r="I564">
        <v>93.951001763343811</v>
      </c>
      <c r="J564" s="4">
        <f>ConfigSheet!$I$2</f>
        <v>3349.0920000000001</v>
      </c>
      <c r="K564">
        <f>_xlfn.XLOOKUP(D564,ConfigSheet!$A$1:$G$1,ConfigSheet!$A$2:$G$2)</f>
        <v>2.6304883652667002</v>
      </c>
      <c r="L564">
        <f>_xlfn.XLOOKUP(B564,CoinPixels_Config1!A:A,CoinPixels_Config1!I:I)</f>
        <v>1.1200986240356319</v>
      </c>
      <c r="M564">
        <f t="shared" si="64"/>
        <v>996646.95418754476</v>
      </c>
      <c r="N564">
        <f t="shared" si="65"/>
        <v>942529.38916726317</v>
      </c>
      <c r="O564">
        <f t="shared" si="70"/>
        <v>782.79970131272307</v>
      </c>
      <c r="P564">
        <f t="shared" si="67"/>
        <v>740.29396389421822</v>
      </c>
      <c r="Q564" s="9" cm="1">
        <f t="array" ref="Q564">IF(D564="",_xlfn.XLOOKUP(C564,ConfigSheet!$B$5:$H$5,_xlfn.XLOOKUP(E564,ConfigSheet!$A$6:$A$8,ConfigSheet!$B$6:$H$8)),_xlfn.XLOOKUP(D564,ConfigSheet!$B$5:$H$5,_xlfn.XLOOKUP(F564,ConfigSheet!$A$6:$A$8,ConfigSheet!$B$6:$H$8)))</f>
        <v>937.6</v>
      </c>
      <c r="R564">
        <f t="shared" si="68"/>
        <v>42.50573741850485</v>
      </c>
      <c r="S564" s="9">
        <f t="shared" si="66"/>
        <v>1806.7377134908834</v>
      </c>
      <c r="W564">
        <f t="shared" si="71"/>
        <v>197.3060361057818</v>
      </c>
      <c r="X564">
        <f t="shared" si="69"/>
        <v>38929.671883776071</v>
      </c>
    </row>
    <row r="565" spans="1:24" x14ac:dyDescent="0.3">
      <c r="A565" s="1">
        <v>563</v>
      </c>
      <c r="B565">
        <v>274</v>
      </c>
      <c r="C565" t="s">
        <v>8</v>
      </c>
      <c r="D565" t="s">
        <v>8</v>
      </c>
      <c r="E565">
        <v>1</v>
      </c>
      <c r="F565">
        <v>1</v>
      </c>
      <c r="G565">
        <v>14101</v>
      </c>
      <c r="H565">
        <v>13132</v>
      </c>
      <c r="I565">
        <v>92.391383647918701</v>
      </c>
      <c r="J565" s="4">
        <f>ConfigSheet!$I$2</f>
        <v>3349.0920000000001</v>
      </c>
      <c r="K565">
        <f>_xlfn.XLOOKUP(D565,ConfigSheet!$A$1:$G$1,ConfigSheet!$A$2:$G$2)</f>
        <v>0</v>
      </c>
      <c r="L565">
        <f>_xlfn.XLOOKUP(B565,CoinPixels_Config1!A:A,CoinPixels_Config1!I:I)</f>
        <v>1.073789217179409</v>
      </c>
      <c r="M565">
        <f t="shared" si="64"/>
        <v>15141.501751446847</v>
      </c>
      <c r="N565">
        <f t="shared" si="65"/>
        <v>14100.999999999998</v>
      </c>
      <c r="O565">
        <f t="shared" si="70"/>
        <v>0</v>
      </c>
      <c r="P565">
        <f t="shared" si="67"/>
        <v>0</v>
      </c>
      <c r="Q565" s="9" cm="1">
        <f t="array" ref="Q565">IF(D565="",_xlfn.XLOOKUP(C565,ConfigSheet!$B$5:$H$5,_xlfn.XLOOKUP(E565,ConfigSheet!$A$6:$A$8,ConfigSheet!$B$6:$H$8)),_xlfn.XLOOKUP(D565,ConfigSheet!$B$5:$H$5,_xlfn.XLOOKUP(F565,ConfigSheet!$A$6:$A$8,ConfigSheet!$B$6:$H$8)))</f>
        <v>0</v>
      </c>
      <c r="R565">
        <f t="shared" si="68"/>
        <v>0</v>
      </c>
      <c r="S565" s="9">
        <f t="shared" si="66"/>
        <v>0</v>
      </c>
      <c r="W565">
        <f t="shared" si="71"/>
        <v>0</v>
      </c>
      <c r="X565">
        <f t="shared" si="69"/>
        <v>0</v>
      </c>
    </row>
    <row r="566" spans="1:24" x14ac:dyDescent="0.3">
      <c r="A566" s="1">
        <v>564</v>
      </c>
      <c r="B566">
        <v>274</v>
      </c>
      <c r="C566" t="s">
        <v>10</v>
      </c>
      <c r="D566" t="s">
        <v>10</v>
      </c>
      <c r="E566">
        <v>3</v>
      </c>
      <c r="F566">
        <v>3</v>
      </c>
      <c r="G566">
        <v>297637</v>
      </c>
      <c r="H566">
        <v>277507</v>
      </c>
      <c r="I566">
        <v>91.395411888758346</v>
      </c>
      <c r="J566" s="4">
        <f>ConfigSheet!$I$2</f>
        <v>3349.0920000000001</v>
      </c>
      <c r="K566">
        <f>_xlfn.XLOOKUP(D566,ConfigSheet!$A$1:$G$1,ConfigSheet!$A$2:$G$2)</f>
        <v>3.5680999999999998</v>
      </c>
      <c r="L566">
        <f>_xlfn.XLOOKUP(B566,CoinPixels_Config1!A:A,CoinPixels_Config1!I:I)</f>
        <v>1.073789217179409</v>
      </c>
      <c r="M566">
        <f t="shared" si="64"/>
        <v>319599.40123362775</v>
      </c>
      <c r="N566">
        <f t="shared" si="65"/>
        <v>297984.02429180627</v>
      </c>
      <c r="O566">
        <f t="shared" si="70"/>
        <v>340.499043783123</v>
      </c>
      <c r="P566">
        <f t="shared" si="67"/>
        <v>317.4701671604106</v>
      </c>
      <c r="Q566" s="9" cm="1">
        <f t="array" ref="Q566">IF(D566="",_xlfn.XLOOKUP(C566,ConfigSheet!$B$5:$H$5,_xlfn.XLOOKUP(E566,ConfigSheet!$A$6:$A$8,ConfigSheet!$B$6:$H$8)),_xlfn.XLOOKUP(D566,ConfigSheet!$B$5:$H$5,_xlfn.XLOOKUP(F566,ConfigSheet!$A$6:$A$8,ConfigSheet!$B$6:$H$8)))</f>
        <v>289.92</v>
      </c>
      <c r="R566">
        <f t="shared" si="68"/>
        <v>23.028876622712403</v>
      </c>
      <c r="S566" s="9">
        <f t="shared" si="66"/>
        <v>530.32915850410984</v>
      </c>
      <c r="W566">
        <f t="shared" si="71"/>
        <v>-27.550167160410581</v>
      </c>
      <c r="X566">
        <f t="shared" si="69"/>
        <v>759.01171056656563</v>
      </c>
    </row>
    <row r="567" spans="1:24" x14ac:dyDescent="0.3">
      <c r="A567" s="1">
        <v>565</v>
      </c>
      <c r="B567">
        <v>275</v>
      </c>
      <c r="C567" t="s">
        <v>8</v>
      </c>
      <c r="D567" t="s">
        <v>8</v>
      </c>
      <c r="E567">
        <v>1</v>
      </c>
      <c r="F567">
        <v>1</v>
      </c>
      <c r="G567">
        <v>14812</v>
      </c>
      <c r="H567">
        <v>13508</v>
      </c>
      <c r="I567">
        <v>86.758112907409668</v>
      </c>
      <c r="J567" s="4">
        <f>ConfigSheet!$I$2</f>
        <v>3349.0920000000001</v>
      </c>
      <c r="K567">
        <f>_xlfn.XLOOKUP(D567,ConfigSheet!$A$1:$G$1,ConfigSheet!$A$2:$G$2)</f>
        <v>0</v>
      </c>
      <c r="L567">
        <f>_xlfn.XLOOKUP(B567,CoinPixels_Config1!A:A,CoinPixels_Config1!I:I)</f>
        <v>1.0965353864376666</v>
      </c>
      <c r="M567">
        <f t="shared" si="64"/>
        <v>16241.882143914718</v>
      </c>
      <c r="N567">
        <f t="shared" si="65"/>
        <v>14812</v>
      </c>
      <c r="O567">
        <f t="shared" si="70"/>
        <v>0</v>
      </c>
      <c r="P567">
        <f t="shared" si="67"/>
        <v>0</v>
      </c>
      <c r="Q567" s="9" cm="1">
        <f t="array" ref="Q567">IF(D567="",_xlfn.XLOOKUP(C567,ConfigSheet!$B$5:$H$5,_xlfn.XLOOKUP(E567,ConfigSheet!$A$6:$A$8,ConfigSheet!$B$6:$H$8)),_xlfn.XLOOKUP(D567,ConfigSheet!$B$5:$H$5,_xlfn.XLOOKUP(F567,ConfigSheet!$A$6:$A$8,ConfigSheet!$B$6:$H$8)))</f>
        <v>0</v>
      </c>
      <c r="R567">
        <f t="shared" si="68"/>
        <v>0</v>
      </c>
      <c r="S567" s="9">
        <f t="shared" si="66"/>
        <v>0</v>
      </c>
      <c r="W567">
        <f t="shared" si="71"/>
        <v>0</v>
      </c>
      <c r="X567">
        <f t="shared" si="69"/>
        <v>0</v>
      </c>
    </row>
    <row r="568" spans="1:24" x14ac:dyDescent="0.3">
      <c r="A568" s="1">
        <v>566</v>
      </c>
      <c r="B568">
        <v>275</v>
      </c>
      <c r="C568" t="s">
        <v>10</v>
      </c>
      <c r="D568" t="s">
        <v>10</v>
      </c>
      <c r="E568">
        <v>1</v>
      </c>
      <c r="F568">
        <v>1</v>
      </c>
      <c r="G568">
        <v>88477</v>
      </c>
      <c r="H568">
        <v>82771</v>
      </c>
      <c r="I568">
        <v>91.171938180923462</v>
      </c>
      <c r="J568" s="4">
        <f>ConfigSheet!$I$2</f>
        <v>3349.0920000000001</v>
      </c>
      <c r="K568">
        <f>_xlfn.XLOOKUP(D568,ConfigSheet!$A$1:$G$1,ConfigSheet!$A$2:$G$2)</f>
        <v>3.5680999999999998</v>
      </c>
      <c r="L568">
        <f>_xlfn.XLOOKUP(B568,CoinPixels_Config1!A:A,CoinPixels_Config1!I:I)</f>
        <v>1.0965353864376666</v>
      </c>
      <c r="M568">
        <f t="shared" si="64"/>
        <v>97018.161385845422</v>
      </c>
      <c r="N568">
        <f t="shared" si="65"/>
        <v>90761.330470832094</v>
      </c>
      <c r="O568">
        <f t="shared" si="70"/>
        <v>103.3624939657779</v>
      </c>
      <c r="P568">
        <f t="shared" si="67"/>
        <v>96.696508562015012</v>
      </c>
      <c r="Q568" s="9" cm="1">
        <f t="array" ref="Q568">IF(D568="",_xlfn.XLOOKUP(C568,ConfigSheet!$B$5:$H$5,_xlfn.XLOOKUP(E568,ConfigSheet!$A$6:$A$8,ConfigSheet!$B$6:$H$8)),_xlfn.XLOOKUP(D568,ConfigSheet!$B$5:$H$5,_xlfn.XLOOKUP(F568,ConfigSheet!$A$6:$A$8,ConfigSheet!$B$6:$H$8)))</f>
        <v>96.64</v>
      </c>
      <c r="R568">
        <f t="shared" si="68"/>
        <v>6.665985403762889</v>
      </c>
      <c r="S568" s="9">
        <f t="shared" si="66"/>
        <v>44.435361403179883</v>
      </c>
      <c r="W568">
        <f t="shared" si="71"/>
        <v>-5.6508562015011421E-2</v>
      </c>
      <c r="X568">
        <f t="shared" si="69"/>
        <v>3.1932175810043917E-3</v>
      </c>
    </row>
    <row r="569" spans="1:24" x14ac:dyDescent="0.3">
      <c r="A569" s="1">
        <v>567</v>
      </c>
      <c r="B569">
        <v>276</v>
      </c>
      <c r="C569" t="s">
        <v>8</v>
      </c>
      <c r="D569" t="s">
        <v>8</v>
      </c>
      <c r="E569">
        <v>1</v>
      </c>
      <c r="F569">
        <v>1</v>
      </c>
      <c r="G569">
        <v>14401</v>
      </c>
      <c r="H569">
        <v>13161</v>
      </c>
      <c r="I569">
        <v>91.269952058792114</v>
      </c>
      <c r="J569" s="4">
        <f>ConfigSheet!$I$2</f>
        <v>3349.0920000000001</v>
      </c>
      <c r="K569">
        <f>_xlfn.XLOOKUP(D569,ConfigSheet!$A$1:$G$1,ConfigSheet!$A$2:$G$2)</f>
        <v>0</v>
      </c>
      <c r="L569">
        <f>_xlfn.XLOOKUP(B569,CoinPixels_Config1!A:A,CoinPixels_Config1!I:I)</f>
        <v>1.0942177646075526</v>
      </c>
      <c r="M569">
        <f t="shared" si="64"/>
        <v>15757.830028113365</v>
      </c>
      <c r="N569">
        <f t="shared" si="65"/>
        <v>14401</v>
      </c>
      <c r="O569">
        <f t="shared" si="70"/>
        <v>0</v>
      </c>
      <c r="P569">
        <f t="shared" si="67"/>
        <v>0</v>
      </c>
      <c r="Q569" s="9" cm="1">
        <f t="array" ref="Q569">IF(D569="",_xlfn.XLOOKUP(C569,ConfigSheet!$B$5:$H$5,_xlfn.XLOOKUP(E569,ConfigSheet!$A$6:$A$8,ConfigSheet!$B$6:$H$8)),_xlfn.XLOOKUP(D569,ConfigSheet!$B$5:$H$5,_xlfn.XLOOKUP(F569,ConfigSheet!$A$6:$A$8,ConfigSheet!$B$6:$H$8)))</f>
        <v>0</v>
      </c>
      <c r="R569">
        <f t="shared" si="68"/>
        <v>0</v>
      </c>
      <c r="S569" s="9">
        <f t="shared" si="66"/>
        <v>0</v>
      </c>
      <c r="W569">
        <f t="shared" si="71"/>
        <v>0</v>
      </c>
      <c r="X569">
        <f t="shared" si="69"/>
        <v>0</v>
      </c>
    </row>
    <row r="570" spans="1:24" x14ac:dyDescent="0.3">
      <c r="A570" s="1">
        <v>568</v>
      </c>
      <c r="B570">
        <v>276</v>
      </c>
      <c r="C570" t="s">
        <v>10</v>
      </c>
      <c r="D570" t="s">
        <v>10</v>
      </c>
      <c r="E570">
        <v>1</v>
      </c>
      <c r="F570">
        <v>1</v>
      </c>
      <c r="G570">
        <v>90891</v>
      </c>
      <c r="H570">
        <v>85884</v>
      </c>
      <c r="I570">
        <v>89.571046829223633</v>
      </c>
      <c r="J570" s="4">
        <f>ConfigSheet!$I$2</f>
        <v>3349.0920000000001</v>
      </c>
      <c r="K570">
        <f>_xlfn.XLOOKUP(D570,ConfigSheet!$A$1:$G$1,ConfigSheet!$A$2:$G$2)</f>
        <v>3.5680999999999998</v>
      </c>
      <c r="L570">
        <f>_xlfn.XLOOKUP(B570,CoinPixels_Config1!A:A,CoinPixels_Config1!I:I)</f>
        <v>1.0942177646075526</v>
      </c>
      <c r="M570">
        <f t="shared" si="64"/>
        <v>99454.54684294507</v>
      </c>
      <c r="N570">
        <f t="shared" si="65"/>
        <v>93975.798495555049</v>
      </c>
      <c r="O570">
        <f t="shared" si="70"/>
        <v>105.95820257858318</v>
      </c>
      <c r="P570">
        <f t="shared" si="67"/>
        <v>100.1211810878859</v>
      </c>
      <c r="Q570" s="9" cm="1">
        <f t="array" ref="Q570">IF(D570="",_xlfn.XLOOKUP(C570,ConfigSheet!$B$5:$H$5,_xlfn.XLOOKUP(E570,ConfigSheet!$A$6:$A$8,ConfigSheet!$B$6:$H$8)),_xlfn.XLOOKUP(D570,ConfigSheet!$B$5:$H$5,_xlfn.XLOOKUP(F570,ConfigSheet!$A$6:$A$8,ConfigSheet!$B$6:$H$8)))</f>
        <v>96.64</v>
      </c>
      <c r="R570">
        <f t="shared" si="68"/>
        <v>5.8370214906972819</v>
      </c>
      <c r="S570" s="9">
        <f t="shared" si="66"/>
        <v>34.070819882861919</v>
      </c>
      <c r="W570">
        <f t="shared" si="71"/>
        <v>-3.4811810878859006</v>
      </c>
      <c r="X570">
        <f t="shared" si="69"/>
        <v>12.118621766654462</v>
      </c>
    </row>
    <row r="571" spans="1:24" x14ac:dyDescent="0.3">
      <c r="A571" s="1">
        <v>569</v>
      </c>
      <c r="B571">
        <v>277</v>
      </c>
      <c r="C571" t="s">
        <v>8</v>
      </c>
      <c r="D571" t="s">
        <v>8</v>
      </c>
      <c r="E571">
        <v>1</v>
      </c>
      <c r="F571">
        <v>1</v>
      </c>
      <c r="G571">
        <v>13601</v>
      </c>
      <c r="H571">
        <v>13698</v>
      </c>
      <c r="I571">
        <v>95.090401172637939</v>
      </c>
      <c r="J571" s="4">
        <f>ConfigSheet!$I$2</f>
        <v>3349.0920000000001</v>
      </c>
      <c r="K571">
        <f>_xlfn.XLOOKUP(D571,ConfigSheet!$A$1:$G$1,ConfigSheet!$A$2:$G$2)</f>
        <v>0</v>
      </c>
      <c r="L571">
        <f>_xlfn.XLOOKUP(B571,CoinPixels_Config1!A:A,CoinPixels_Config1!I:I)</f>
        <v>0.99291867425901592</v>
      </c>
      <c r="M571">
        <f t="shared" si="64"/>
        <v>13504.686888596876</v>
      </c>
      <c r="N571">
        <f t="shared" si="65"/>
        <v>13601</v>
      </c>
      <c r="O571">
        <f t="shared" si="70"/>
        <v>0</v>
      </c>
      <c r="P571">
        <f t="shared" si="67"/>
        <v>0</v>
      </c>
      <c r="Q571" s="9" cm="1">
        <f t="array" ref="Q571">IF(D571="",_xlfn.XLOOKUP(C571,ConfigSheet!$B$5:$H$5,_xlfn.XLOOKUP(E571,ConfigSheet!$A$6:$A$8,ConfigSheet!$B$6:$H$8)),_xlfn.XLOOKUP(D571,ConfigSheet!$B$5:$H$5,_xlfn.XLOOKUP(F571,ConfigSheet!$A$6:$A$8,ConfigSheet!$B$6:$H$8)))</f>
        <v>0</v>
      </c>
      <c r="R571">
        <f t="shared" si="68"/>
        <v>0</v>
      </c>
      <c r="S571" s="9">
        <f t="shared" si="66"/>
        <v>0</v>
      </c>
      <c r="W571">
        <f t="shared" si="71"/>
        <v>0</v>
      </c>
      <c r="X571">
        <f t="shared" si="69"/>
        <v>0</v>
      </c>
    </row>
    <row r="572" spans="1:24" x14ac:dyDescent="0.3">
      <c r="A572" s="1">
        <v>570</v>
      </c>
      <c r="B572">
        <v>277</v>
      </c>
      <c r="C572" t="s">
        <v>11</v>
      </c>
      <c r="D572" t="s">
        <v>11</v>
      </c>
      <c r="E572">
        <v>1</v>
      </c>
      <c r="F572">
        <v>1</v>
      </c>
      <c r="G572">
        <v>191271</v>
      </c>
      <c r="H572">
        <v>190517</v>
      </c>
      <c r="I572">
        <v>95.04554271697998</v>
      </c>
      <c r="J572" s="4">
        <f>ConfigSheet!$I$2</f>
        <v>3349.0920000000001</v>
      </c>
      <c r="K572">
        <f>_xlfn.XLOOKUP(D572,ConfigSheet!$A$1:$G$1,ConfigSheet!$A$2:$G$2)</f>
        <v>5.6936084651916001</v>
      </c>
      <c r="L572">
        <f>_xlfn.XLOOKUP(B572,CoinPixels_Config1!A:A,CoinPixels_Config1!I:I)</f>
        <v>0.99291867425901592</v>
      </c>
      <c r="M572">
        <f t="shared" si="64"/>
        <v>189916.54774419623</v>
      </c>
      <c r="N572">
        <f t="shared" si="65"/>
        <v>189167.88706380493</v>
      </c>
      <c r="O572">
        <f t="shared" si="70"/>
        <v>322.86675430723324</v>
      </c>
      <c r="P572">
        <f t="shared" si="67"/>
        <v>321.59399715770371</v>
      </c>
      <c r="Q572" s="9" cm="1">
        <f t="array" ref="Q572">IF(D572="",_xlfn.XLOOKUP(C572,ConfigSheet!$B$5:$H$5,_xlfn.XLOOKUP(E572,ConfigSheet!$A$6:$A$8,ConfigSheet!$B$6:$H$8)),_xlfn.XLOOKUP(D572,ConfigSheet!$B$5:$H$5,_xlfn.XLOOKUP(F572,ConfigSheet!$A$6:$A$8,ConfigSheet!$B$6:$H$8)))</f>
        <v>369.42666666666668</v>
      </c>
      <c r="R572">
        <f t="shared" si="68"/>
        <v>1.2727571495295251</v>
      </c>
      <c r="S572" s="9">
        <f t="shared" si="66"/>
        <v>1.619910761678522</v>
      </c>
      <c r="W572">
        <f t="shared" si="71"/>
        <v>47.832669508962965</v>
      </c>
      <c r="X572">
        <f t="shared" si="69"/>
        <v>2287.9642723536754</v>
      </c>
    </row>
    <row r="573" spans="1:24" x14ac:dyDescent="0.3">
      <c r="A573" s="1">
        <v>571</v>
      </c>
      <c r="B573">
        <v>278</v>
      </c>
      <c r="C573" t="s">
        <v>8</v>
      </c>
      <c r="D573" t="s">
        <v>8</v>
      </c>
      <c r="E573">
        <v>1</v>
      </c>
      <c r="F573">
        <v>1</v>
      </c>
      <c r="G573">
        <v>11490</v>
      </c>
      <c r="H573">
        <v>11444</v>
      </c>
      <c r="I573">
        <v>95.499104261398315</v>
      </c>
      <c r="J573" s="4">
        <f>ConfigSheet!$I$2</f>
        <v>3349.0920000000001</v>
      </c>
      <c r="K573">
        <f>_xlfn.XLOOKUP(D573,ConfigSheet!$A$1:$G$1,ConfigSheet!$A$2:$G$2)</f>
        <v>0</v>
      </c>
      <c r="L573">
        <f>_xlfn.XLOOKUP(B573,CoinPixels_Config1!A:A,CoinPixels_Config1!I:I)</f>
        <v>1.004019573575673</v>
      </c>
      <c r="M573">
        <f t="shared" si="64"/>
        <v>11536.184900384482</v>
      </c>
      <c r="N573">
        <f t="shared" si="65"/>
        <v>11490.000000000002</v>
      </c>
      <c r="O573">
        <f t="shared" si="70"/>
        <v>0</v>
      </c>
      <c r="P573">
        <f t="shared" si="67"/>
        <v>0</v>
      </c>
      <c r="Q573" s="9" cm="1">
        <f t="array" ref="Q573">IF(D573="",_xlfn.XLOOKUP(C573,ConfigSheet!$B$5:$H$5,_xlfn.XLOOKUP(E573,ConfigSheet!$A$6:$A$8,ConfigSheet!$B$6:$H$8)),_xlfn.XLOOKUP(D573,ConfigSheet!$B$5:$H$5,_xlfn.XLOOKUP(F573,ConfigSheet!$A$6:$A$8,ConfigSheet!$B$6:$H$8)))</f>
        <v>0</v>
      </c>
      <c r="R573">
        <f t="shared" si="68"/>
        <v>0</v>
      </c>
      <c r="S573" s="9">
        <f t="shared" si="66"/>
        <v>0</v>
      </c>
      <c r="W573">
        <f t="shared" si="71"/>
        <v>0</v>
      </c>
      <c r="X573">
        <f t="shared" si="69"/>
        <v>0</v>
      </c>
    </row>
    <row r="574" spans="1:24" x14ac:dyDescent="0.3">
      <c r="A574" s="1">
        <v>572</v>
      </c>
      <c r="B574">
        <v>278</v>
      </c>
      <c r="C574" t="s">
        <v>11</v>
      </c>
      <c r="D574" t="s">
        <v>11</v>
      </c>
      <c r="E574">
        <v>1</v>
      </c>
      <c r="F574">
        <v>1</v>
      </c>
      <c r="G574">
        <v>161381</v>
      </c>
      <c r="H574">
        <v>158011</v>
      </c>
      <c r="I574">
        <v>96.132516860961914</v>
      </c>
      <c r="J574" s="4">
        <f>ConfigSheet!$I$2</f>
        <v>3349.0920000000001</v>
      </c>
      <c r="K574">
        <f>_xlfn.XLOOKUP(D574,ConfigSheet!$A$1:$G$1,ConfigSheet!$A$2:$G$2)</f>
        <v>5.6936084651916001</v>
      </c>
      <c r="L574">
        <f>_xlfn.XLOOKUP(B574,CoinPixels_Config1!A:A,CoinPixels_Config1!I:I)</f>
        <v>1.004019573575673</v>
      </c>
      <c r="M574">
        <f t="shared" si="64"/>
        <v>162029.68280321566</v>
      </c>
      <c r="N574">
        <f t="shared" si="65"/>
        <v>158646.13684026565</v>
      </c>
      <c r="O574">
        <f t="shared" si="70"/>
        <v>275.45781770721692</v>
      </c>
      <c r="P574">
        <f t="shared" si="67"/>
        <v>269.70563594063151</v>
      </c>
      <c r="Q574" s="9" cm="1">
        <f t="array" ref="Q574">IF(D574="",_xlfn.XLOOKUP(C574,ConfigSheet!$B$5:$H$5,_xlfn.XLOOKUP(E574,ConfigSheet!$A$6:$A$8,ConfigSheet!$B$6:$H$8)),_xlfn.XLOOKUP(D574,ConfigSheet!$B$5:$H$5,_xlfn.XLOOKUP(F574,ConfigSheet!$A$6:$A$8,ConfigSheet!$B$6:$H$8)))</f>
        <v>369.42666666666668</v>
      </c>
      <c r="R574">
        <f t="shared" si="68"/>
        <v>5.7521817665854087</v>
      </c>
      <c r="S574" s="9">
        <f t="shared" si="66"/>
        <v>33.087595075837633</v>
      </c>
      <c r="W574">
        <f t="shared" si="71"/>
        <v>99.721030726035167</v>
      </c>
      <c r="X574">
        <f t="shared" si="69"/>
        <v>9944.2839690628498</v>
      </c>
    </row>
    <row r="575" spans="1:24" x14ac:dyDescent="0.3">
      <c r="A575" s="1">
        <v>573</v>
      </c>
      <c r="B575">
        <v>279</v>
      </c>
      <c r="C575" t="s">
        <v>8</v>
      </c>
      <c r="D575" t="s">
        <v>8</v>
      </c>
      <c r="E575">
        <v>1</v>
      </c>
      <c r="F575">
        <v>1</v>
      </c>
      <c r="G575">
        <v>13449</v>
      </c>
      <c r="H575">
        <v>11629</v>
      </c>
      <c r="I575">
        <v>85.077488422393799</v>
      </c>
      <c r="J575" s="4">
        <f>ConfigSheet!$I$2</f>
        <v>3349.0920000000001</v>
      </c>
      <c r="K575">
        <f>_xlfn.XLOOKUP(D575,ConfigSheet!$A$1:$G$1,ConfigSheet!$A$2:$G$2)</f>
        <v>0</v>
      </c>
      <c r="L575">
        <f>_xlfn.XLOOKUP(B575,CoinPixels_Config1!A:A,CoinPixels_Config1!I:I)</f>
        <v>1.1565052885028808</v>
      </c>
      <c r="M575">
        <f t="shared" si="64"/>
        <v>15553.839625075245</v>
      </c>
      <c r="N575">
        <f t="shared" si="65"/>
        <v>13449.000000000002</v>
      </c>
      <c r="O575">
        <f t="shared" si="70"/>
        <v>0</v>
      </c>
      <c r="P575">
        <f t="shared" si="67"/>
        <v>0</v>
      </c>
      <c r="Q575" s="9" cm="1">
        <f t="array" ref="Q575">IF(D575="",_xlfn.XLOOKUP(C575,ConfigSheet!$B$5:$H$5,_xlfn.XLOOKUP(E575,ConfigSheet!$A$6:$A$8,ConfigSheet!$B$6:$H$8)),_xlfn.XLOOKUP(D575,ConfigSheet!$B$5:$H$5,_xlfn.XLOOKUP(F575,ConfigSheet!$A$6:$A$8,ConfigSheet!$B$6:$H$8)))</f>
        <v>0</v>
      </c>
      <c r="R575">
        <f t="shared" si="68"/>
        <v>0</v>
      </c>
      <c r="S575" s="9">
        <f t="shared" si="66"/>
        <v>0</v>
      </c>
      <c r="W575">
        <f t="shared" si="71"/>
        <v>0</v>
      </c>
      <c r="X575">
        <f t="shared" si="69"/>
        <v>0</v>
      </c>
    </row>
    <row r="576" spans="1:24" x14ac:dyDescent="0.3">
      <c r="A576" s="1">
        <v>574</v>
      </c>
      <c r="B576">
        <v>279</v>
      </c>
      <c r="C576" t="s">
        <v>11</v>
      </c>
      <c r="D576" t="s">
        <v>11</v>
      </c>
      <c r="E576">
        <v>2</v>
      </c>
      <c r="F576">
        <v>2</v>
      </c>
      <c r="G576">
        <v>331398</v>
      </c>
      <c r="H576">
        <v>313203</v>
      </c>
      <c r="I576">
        <v>93.186596035957336</v>
      </c>
      <c r="J576" s="4">
        <f>ConfigSheet!$I$2</f>
        <v>3349.0920000000001</v>
      </c>
      <c r="K576">
        <f>_xlfn.XLOOKUP(D576,ConfigSheet!$A$1:$G$1,ConfigSheet!$A$2:$G$2)</f>
        <v>5.6936084651916001</v>
      </c>
      <c r="L576">
        <f>_xlfn.XLOOKUP(B576,CoinPixels_Config1!A:A,CoinPixels_Config1!I:I)</f>
        <v>1.1565052885028808</v>
      </c>
      <c r="M576">
        <f t="shared" si="64"/>
        <v>383263.53959927772</v>
      </c>
      <c r="N576">
        <f t="shared" si="65"/>
        <v>362220.92587496777</v>
      </c>
      <c r="O576">
        <f t="shared" si="70"/>
        <v>651.56541936194753</v>
      </c>
      <c r="P576">
        <f t="shared" si="67"/>
        <v>615.79202059282204</v>
      </c>
      <c r="Q576" s="9" cm="1">
        <f t="array" ref="Q576">IF(D576="",_xlfn.XLOOKUP(C576,ConfigSheet!$B$5:$H$5,_xlfn.XLOOKUP(E576,ConfigSheet!$A$6:$A$8,ConfigSheet!$B$6:$H$8)),_xlfn.XLOOKUP(D576,ConfigSheet!$B$5:$H$5,_xlfn.XLOOKUP(F576,ConfigSheet!$A$6:$A$8,ConfigSheet!$B$6:$H$8)))</f>
        <v>738.85333333333335</v>
      </c>
      <c r="R576">
        <f t="shared" si="68"/>
        <v>35.773398769125492</v>
      </c>
      <c r="S576" s="9">
        <f t="shared" si="66"/>
        <v>1279.7360594948693</v>
      </c>
      <c r="W576">
        <f t="shared" si="71"/>
        <v>123.06131274051131</v>
      </c>
      <c r="X576">
        <f t="shared" si="69"/>
        <v>15144.086693417932</v>
      </c>
    </row>
    <row r="577" spans="1:24" x14ac:dyDescent="0.3">
      <c r="A577" s="1">
        <v>575</v>
      </c>
      <c r="B577">
        <v>280</v>
      </c>
      <c r="C577" t="s">
        <v>8</v>
      </c>
      <c r="D577" t="s">
        <v>8</v>
      </c>
      <c r="E577">
        <v>1</v>
      </c>
      <c r="F577">
        <v>1</v>
      </c>
      <c r="G577">
        <v>13440</v>
      </c>
      <c r="H577">
        <v>12305</v>
      </c>
      <c r="I577">
        <v>89.845883846282959</v>
      </c>
      <c r="J577" s="4">
        <f>ConfigSheet!$I$2</f>
        <v>3349.0920000000001</v>
      </c>
      <c r="K577">
        <f>_xlfn.XLOOKUP(D577,ConfigSheet!$A$1:$G$1,ConfigSheet!$A$2:$G$2)</f>
        <v>0</v>
      </c>
      <c r="L577">
        <f>_xlfn.XLOOKUP(B577,CoinPixels_Config1!A:A,CoinPixels_Config1!I:I)</f>
        <v>1.0922389272653392</v>
      </c>
      <c r="M577">
        <f t="shared" si="64"/>
        <v>14679.691182446159</v>
      </c>
      <c r="N577">
        <f t="shared" si="65"/>
        <v>13440</v>
      </c>
      <c r="O577">
        <f t="shared" si="70"/>
        <v>0</v>
      </c>
      <c r="P577">
        <f t="shared" si="67"/>
        <v>0</v>
      </c>
      <c r="Q577" s="9" cm="1">
        <f t="array" ref="Q577">IF(D577="",_xlfn.XLOOKUP(C577,ConfigSheet!$B$5:$H$5,_xlfn.XLOOKUP(E577,ConfigSheet!$A$6:$A$8,ConfigSheet!$B$6:$H$8)),_xlfn.XLOOKUP(D577,ConfigSheet!$B$5:$H$5,_xlfn.XLOOKUP(F577,ConfigSheet!$A$6:$A$8,ConfigSheet!$B$6:$H$8)))</f>
        <v>0</v>
      </c>
      <c r="R577">
        <f t="shared" si="68"/>
        <v>0</v>
      </c>
      <c r="S577" s="9">
        <f t="shared" si="66"/>
        <v>0</v>
      </c>
      <c r="W577">
        <f t="shared" si="71"/>
        <v>0</v>
      </c>
      <c r="X577">
        <f t="shared" si="69"/>
        <v>0</v>
      </c>
    </row>
    <row r="578" spans="1:24" x14ac:dyDescent="0.3">
      <c r="A578" s="1">
        <v>576</v>
      </c>
      <c r="B578">
        <v>280</v>
      </c>
      <c r="C578" t="s">
        <v>11</v>
      </c>
      <c r="D578" t="s">
        <v>11</v>
      </c>
      <c r="E578">
        <v>2</v>
      </c>
      <c r="F578">
        <v>2</v>
      </c>
      <c r="G578">
        <v>355552</v>
      </c>
      <c r="H578">
        <v>341536</v>
      </c>
      <c r="I578">
        <v>94.176700711250305</v>
      </c>
      <c r="J578" s="4">
        <f>ConfigSheet!$I$2</f>
        <v>3349.0920000000001</v>
      </c>
      <c r="K578">
        <f>_xlfn.XLOOKUP(D578,ConfigSheet!$A$1:$G$1,ConfigSheet!$A$2:$G$2)</f>
        <v>5.6936084651916001</v>
      </c>
      <c r="L578">
        <f>_xlfn.XLOOKUP(B578,CoinPixels_Config1!A:A,CoinPixels_Config1!I:I)</f>
        <v>1.0922389272653392</v>
      </c>
      <c r="M578">
        <f t="shared" ref="M578:M641" si="72">G578*L578</f>
        <v>388347.7350670459</v>
      </c>
      <c r="N578">
        <f t="shared" ref="N578:N641" si="73">L578*H578</f>
        <v>373038.91426249489</v>
      </c>
      <c r="O578">
        <f t="shared" si="70"/>
        <v>660.20878250454678</v>
      </c>
      <c r="P578">
        <f t="shared" si="67"/>
        <v>634.18309204131288</v>
      </c>
      <c r="Q578" s="9" cm="1">
        <f t="array" ref="Q578">IF(D578="",_xlfn.XLOOKUP(C578,ConfigSheet!$B$5:$H$5,_xlfn.XLOOKUP(E578,ConfigSheet!$A$6:$A$8,ConfigSheet!$B$6:$H$8)),_xlfn.XLOOKUP(D578,ConfigSheet!$B$5:$H$5,_xlfn.XLOOKUP(F578,ConfigSheet!$A$6:$A$8,ConfigSheet!$B$6:$H$8)))</f>
        <v>738.85333333333335</v>
      </c>
      <c r="R578">
        <f t="shared" si="68"/>
        <v>26.0256904632339</v>
      </c>
      <c r="S578" s="9">
        <f t="shared" ref="S578:S641" si="74">R578*R578</f>
        <v>677.33656408806394</v>
      </c>
      <c r="W578">
        <f t="shared" si="71"/>
        <v>104.67024129202048</v>
      </c>
      <c r="X578">
        <f t="shared" si="69"/>
        <v>10955.859412129788</v>
      </c>
    </row>
    <row r="579" spans="1:24" x14ac:dyDescent="0.3">
      <c r="A579" s="1">
        <v>577</v>
      </c>
      <c r="B579">
        <v>281</v>
      </c>
      <c r="C579" t="s">
        <v>8</v>
      </c>
      <c r="D579" t="s">
        <v>8</v>
      </c>
      <c r="E579">
        <v>1</v>
      </c>
      <c r="F579">
        <v>1</v>
      </c>
      <c r="G579">
        <v>17240</v>
      </c>
      <c r="H579">
        <v>15533</v>
      </c>
      <c r="I579">
        <v>86.220806837081909</v>
      </c>
      <c r="J579" s="4">
        <f>ConfigSheet!$I$2</f>
        <v>3349.0920000000001</v>
      </c>
      <c r="K579">
        <f>_xlfn.XLOOKUP(D579,ConfigSheet!$A$1:$G$1,ConfigSheet!$A$2:$G$2)</f>
        <v>0</v>
      </c>
      <c r="L579">
        <f>_xlfn.XLOOKUP(B579,CoinPixels_Config1!A:A,CoinPixels_Config1!I:I)</f>
        <v>1.1098950621257966</v>
      </c>
      <c r="M579">
        <f t="shared" si="72"/>
        <v>19134.590871048735</v>
      </c>
      <c r="N579">
        <f t="shared" si="73"/>
        <v>17240</v>
      </c>
      <c r="O579">
        <f t="shared" si="70"/>
        <v>0</v>
      </c>
      <c r="P579">
        <f t="shared" ref="P579:P642" si="75">(N579/J579)*K579</f>
        <v>0</v>
      </c>
      <c r="Q579" s="9" cm="1">
        <f t="array" ref="Q579">IF(D579="",_xlfn.XLOOKUP(C579,ConfigSheet!$B$5:$H$5,_xlfn.XLOOKUP(E579,ConfigSheet!$A$6:$A$8,ConfigSheet!$B$6:$H$8)),_xlfn.XLOOKUP(D579,ConfigSheet!$B$5:$H$5,_xlfn.XLOOKUP(F579,ConfigSheet!$A$6:$A$8,ConfigSheet!$B$6:$H$8)))</f>
        <v>0</v>
      </c>
      <c r="R579">
        <f t="shared" ref="R579:R642" si="76">O579-P579</f>
        <v>0</v>
      </c>
      <c r="S579" s="9">
        <f t="shared" si="74"/>
        <v>0</v>
      </c>
      <c r="W579">
        <f t="shared" si="71"/>
        <v>0</v>
      </c>
      <c r="X579">
        <f t="shared" ref="X579:X642" si="77">W579*W579</f>
        <v>0</v>
      </c>
    </row>
    <row r="580" spans="1:24" x14ac:dyDescent="0.3">
      <c r="A580" s="1">
        <v>578</v>
      </c>
      <c r="B580">
        <v>281</v>
      </c>
      <c r="C580" t="s">
        <v>12</v>
      </c>
      <c r="D580" t="s">
        <v>12</v>
      </c>
      <c r="E580">
        <v>1</v>
      </c>
      <c r="F580">
        <v>1</v>
      </c>
      <c r="G580">
        <v>188179</v>
      </c>
      <c r="H580">
        <v>181105</v>
      </c>
      <c r="I580">
        <v>91.507548093795776</v>
      </c>
      <c r="J580" s="4">
        <f>ConfigSheet!$I$2</f>
        <v>3349.0920000000001</v>
      </c>
      <c r="K580">
        <f>_xlfn.XLOOKUP(D580,ConfigSheet!$A$1:$G$1,ConfigSheet!$A$2:$G$2)</f>
        <v>4.4826302470744004</v>
      </c>
      <c r="L580">
        <f>_xlfn.XLOOKUP(B580,CoinPixels_Config1!A:A,CoinPixels_Config1!I:I)</f>
        <v>1.1098950621257966</v>
      </c>
      <c r="M580">
        <f t="shared" si="72"/>
        <v>208858.94289577028</v>
      </c>
      <c r="N580">
        <f t="shared" si="73"/>
        <v>201007.54522629239</v>
      </c>
      <c r="O580">
        <f t="shared" ref="O580:O643" si="78">(M580/J580)*K580</f>
        <v>279.54962562884651</v>
      </c>
      <c r="P580">
        <f t="shared" si="75"/>
        <v>269.04083319346074</v>
      </c>
      <c r="Q580" s="9" cm="1">
        <f t="array" ref="Q580">IF(D580="",_xlfn.XLOOKUP(C580,ConfigSheet!$B$5:$H$5,_xlfn.XLOOKUP(E580,ConfigSheet!$A$6:$A$8,ConfigSheet!$B$6:$H$8)),_xlfn.XLOOKUP(D580,ConfigSheet!$B$5:$H$5,_xlfn.XLOOKUP(F580,ConfigSheet!$A$6:$A$8,ConfigSheet!$B$6:$H$8)))</f>
        <v>236.29999999999998</v>
      </c>
      <c r="R580">
        <f t="shared" si="76"/>
        <v>10.508792435385772</v>
      </c>
      <c r="S580" s="9">
        <f t="shared" si="74"/>
        <v>110.43471845002122</v>
      </c>
      <c r="W580">
        <f t="shared" si="71"/>
        <v>-32.740833193460759</v>
      </c>
      <c r="X580">
        <f t="shared" si="77"/>
        <v>1071.9621582020218</v>
      </c>
    </row>
    <row r="581" spans="1:24" x14ac:dyDescent="0.3">
      <c r="A581" s="1">
        <v>579</v>
      </c>
      <c r="B581">
        <v>282</v>
      </c>
      <c r="C581" t="s">
        <v>8</v>
      </c>
      <c r="D581" t="s">
        <v>8</v>
      </c>
      <c r="E581">
        <v>1</v>
      </c>
      <c r="F581">
        <v>1</v>
      </c>
      <c r="G581">
        <v>16702</v>
      </c>
      <c r="H581">
        <v>16326</v>
      </c>
      <c r="I581">
        <v>95.77949047088623</v>
      </c>
      <c r="J581" s="4">
        <f>ConfigSheet!$I$2</f>
        <v>3349.0920000000001</v>
      </c>
      <c r="K581">
        <f>_xlfn.XLOOKUP(D581,ConfigSheet!$A$1:$G$1,ConfigSheet!$A$2:$G$2)</f>
        <v>0</v>
      </c>
      <c r="L581">
        <f>_xlfn.XLOOKUP(B581,CoinPixels_Config1!A:A,CoinPixels_Config1!I:I)</f>
        <v>1.0230307484993262</v>
      </c>
      <c r="M581">
        <f t="shared" si="72"/>
        <v>17086.659561435747</v>
      </c>
      <c r="N581">
        <f t="shared" si="73"/>
        <v>16702</v>
      </c>
      <c r="O581">
        <f t="shared" si="78"/>
        <v>0</v>
      </c>
      <c r="P581">
        <f t="shared" si="75"/>
        <v>0</v>
      </c>
      <c r="Q581" s="9" cm="1">
        <f t="array" ref="Q581">IF(D581="",_xlfn.XLOOKUP(C581,ConfigSheet!$B$5:$H$5,_xlfn.XLOOKUP(E581,ConfigSheet!$A$6:$A$8,ConfigSheet!$B$6:$H$8)),_xlfn.XLOOKUP(D581,ConfigSheet!$B$5:$H$5,_xlfn.XLOOKUP(F581,ConfigSheet!$A$6:$A$8,ConfigSheet!$B$6:$H$8)))</f>
        <v>0</v>
      </c>
      <c r="R581">
        <f t="shared" si="76"/>
        <v>0</v>
      </c>
      <c r="S581" s="9">
        <f t="shared" si="74"/>
        <v>0</v>
      </c>
      <c r="W581">
        <f t="shared" ref="W581:W644" si="79">Q581-P581</f>
        <v>0</v>
      </c>
      <c r="X581">
        <f t="shared" si="77"/>
        <v>0</v>
      </c>
    </row>
    <row r="582" spans="1:24" x14ac:dyDescent="0.3">
      <c r="A582" s="1">
        <v>580</v>
      </c>
      <c r="B582">
        <v>282</v>
      </c>
      <c r="C582" t="s">
        <v>12</v>
      </c>
      <c r="D582" t="s">
        <v>12</v>
      </c>
      <c r="E582">
        <v>2</v>
      </c>
      <c r="F582">
        <v>2</v>
      </c>
      <c r="G582">
        <v>386757</v>
      </c>
      <c r="H582">
        <v>350989</v>
      </c>
      <c r="I582">
        <v>89.372685551643372</v>
      </c>
      <c r="J582" s="4">
        <f>ConfigSheet!$I$2</f>
        <v>3349.0920000000001</v>
      </c>
      <c r="K582">
        <f>_xlfn.XLOOKUP(D582,ConfigSheet!$A$1:$G$1,ConfigSheet!$A$2:$G$2)</f>
        <v>4.4826302470744004</v>
      </c>
      <c r="L582">
        <f>_xlfn.XLOOKUP(B582,CoinPixels_Config1!A:A,CoinPixels_Config1!I:I)</f>
        <v>1.0230307484993262</v>
      </c>
      <c r="M582">
        <f t="shared" si="72"/>
        <v>395664.3031973539</v>
      </c>
      <c r="N582">
        <f t="shared" si="73"/>
        <v>359072.53938502999</v>
      </c>
      <c r="O582">
        <f t="shared" si="78"/>
        <v>529.58138301368695</v>
      </c>
      <c r="P582">
        <f t="shared" si="75"/>
        <v>480.60472090379994</v>
      </c>
      <c r="Q582" s="9" cm="1">
        <f t="array" ref="Q582">IF(D582="",_xlfn.XLOOKUP(C582,ConfigSheet!$B$5:$H$5,_xlfn.XLOOKUP(E582,ConfigSheet!$A$6:$A$8,ConfigSheet!$B$6:$H$8)),_xlfn.XLOOKUP(D582,ConfigSheet!$B$5:$H$5,_xlfn.XLOOKUP(F582,ConfigSheet!$A$6:$A$8,ConfigSheet!$B$6:$H$8)))</f>
        <v>472.59999999999997</v>
      </c>
      <c r="R582">
        <f t="shared" si="76"/>
        <v>48.976662109887002</v>
      </c>
      <c r="S582" s="9">
        <f t="shared" si="74"/>
        <v>2398.7134314260411</v>
      </c>
      <c r="W582">
        <f t="shared" si="79"/>
        <v>-8.0047209037999778</v>
      </c>
      <c r="X582">
        <f t="shared" si="77"/>
        <v>64.075556747732335</v>
      </c>
    </row>
    <row r="583" spans="1:24" x14ac:dyDescent="0.3">
      <c r="A583" s="1">
        <v>581</v>
      </c>
      <c r="B583">
        <v>283</v>
      </c>
      <c r="C583" t="s">
        <v>8</v>
      </c>
      <c r="D583" t="s">
        <v>8</v>
      </c>
      <c r="E583">
        <v>1</v>
      </c>
      <c r="F583">
        <v>1</v>
      </c>
      <c r="G583">
        <v>13816</v>
      </c>
      <c r="H583">
        <v>13362</v>
      </c>
      <c r="I583">
        <v>89.976233243942261</v>
      </c>
      <c r="J583" s="4">
        <f>ConfigSheet!$I$2</f>
        <v>3349.0920000000001</v>
      </c>
      <c r="K583">
        <f>_xlfn.XLOOKUP(D583,ConfigSheet!$A$1:$G$1,ConfigSheet!$A$2:$G$2)</f>
        <v>0</v>
      </c>
      <c r="L583">
        <f>_xlfn.XLOOKUP(B583,CoinPixels_Config1!A:A,CoinPixels_Config1!I:I)</f>
        <v>1.0339769495584494</v>
      </c>
      <c r="M583">
        <f t="shared" si="72"/>
        <v>14285.425535099537</v>
      </c>
      <c r="N583">
        <f t="shared" si="73"/>
        <v>13816.000000000002</v>
      </c>
      <c r="O583">
        <f t="shared" si="78"/>
        <v>0</v>
      </c>
      <c r="P583">
        <f t="shared" si="75"/>
        <v>0</v>
      </c>
      <c r="Q583" s="9" cm="1">
        <f t="array" ref="Q583">IF(D583="",_xlfn.XLOOKUP(C583,ConfigSheet!$B$5:$H$5,_xlfn.XLOOKUP(E583,ConfigSheet!$A$6:$A$8,ConfigSheet!$B$6:$H$8)),_xlfn.XLOOKUP(D583,ConfigSheet!$B$5:$H$5,_xlfn.XLOOKUP(F583,ConfigSheet!$A$6:$A$8,ConfigSheet!$B$6:$H$8)))</f>
        <v>0</v>
      </c>
      <c r="R583">
        <f t="shared" si="76"/>
        <v>0</v>
      </c>
      <c r="S583" s="9">
        <f t="shared" si="74"/>
        <v>0</v>
      </c>
      <c r="W583">
        <f t="shared" si="79"/>
        <v>0</v>
      </c>
      <c r="X583">
        <f t="shared" si="77"/>
        <v>0</v>
      </c>
    </row>
    <row r="584" spans="1:24" x14ac:dyDescent="0.3">
      <c r="A584" s="1">
        <v>582</v>
      </c>
      <c r="B584">
        <v>283</v>
      </c>
      <c r="C584" t="s">
        <v>13</v>
      </c>
      <c r="D584" t="s">
        <v>13</v>
      </c>
      <c r="E584">
        <v>2</v>
      </c>
      <c r="F584">
        <v>1</v>
      </c>
      <c r="G584">
        <v>240519</v>
      </c>
      <c r="H584">
        <v>165058</v>
      </c>
      <c r="I584">
        <v>49.030452966690063</v>
      </c>
      <c r="J584" s="4">
        <f>ConfigSheet!$I$2</f>
        <v>3349.0920000000001</v>
      </c>
      <c r="K584">
        <f>_xlfn.XLOOKUP(D584,ConfigSheet!$A$1:$G$1,ConfigSheet!$A$2:$G$2)</f>
        <v>6.6983512218829002</v>
      </c>
      <c r="L584">
        <f>_xlfn.XLOOKUP(B584,CoinPixels_Config1!A:A,CoinPixels_Config1!I:I)</f>
        <v>1.0339769495584494</v>
      </c>
      <c r="M584">
        <f t="shared" si="72"/>
        <v>248691.1019308487</v>
      </c>
      <c r="N584">
        <f t="shared" si="73"/>
        <v>170666.16734021856</v>
      </c>
      <c r="O584">
        <f t="shared" si="78"/>
        <v>497.39462113608863</v>
      </c>
      <c r="P584">
        <f t="shared" si="75"/>
        <v>341.34085612978816</v>
      </c>
      <c r="Q584" s="9" cm="1">
        <f t="array" ref="Q584">IF(D584="",_xlfn.XLOOKUP(C584,ConfigSheet!$B$5:$H$5,_xlfn.XLOOKUP(E584,ConfigSheet!$A$6:$A$8,ConfigSheet!$B$6:$H$8)),_xlfn.XLOOKUP(D584,ConfigSheet!$B$5:$H$5,_xlfn.XLOOKUP(F584,ConfigSheet!$A$6:$A$8,ConfigSheet!$B$6:$H$8)))</f>
        <v>207.95500000000001</v>
      </c>
      <c r="R584">
        <f t="shared" si="76"/>
        <v>156.05376500630047</v>
      </c>
      <c r="S584" s="9">
        <f t="shared" si="74"/>
        <v>24352.777572641648</v>
      </c>
      <c r="W584">
        <f t="shared" si="79"/>
        <v>-133.38585612978815</v>
      </c>
      <c r="X584">
        <f t="shared" si="77"/>
        <v>17791.786615476543</v>
      </c>
    </row>
    <row r="585" spans="1:24" x14ac:dyDescent="0.3">
      <c r="A585" s="1">
        <v>583</v>
      </c>
      <c r="B585">
        <v>284</v>
      </c>
      <c r="C585" t="s">
        <v>8</v>
      </c>
      <c r="D585" t="s">
        <v>8</v>
      </c>
      <c r="E585">
        <v>1</v>
      </c>
      <c r="F585">
        <v>1</v>
      </c>
      <c r="G585">
        <v>14948</v>
      </c>
      <c r="H585">
        <v>14493</v>
      </c>
      <c r="I585">
        <v>95.180320739746094</v>
      </c>
      <c r="J585" s="4">
        <f>ConfigSheet!$I$2</f>
        <v>3349.0920000000001</v>
      </c>
      <c r="K585">
        <f>_xlfn.XLOOKUP(D585,ConfigSheet!$A$1:$G$1,ConfigSheet!$A$2:$G$2)</f>
        <v>0</v>
      </c>
      <c r="L585">
        <f>_xlfn.XLOOKUP(B585,CoinPixels_Config1!A:A,CoinPixels_Config1!I:I)</f>
        <v>1.0313944662940731</v>
      </c>
      <c r="M585">
        <f t="shared" si="72"/>
        <v>15417.284482163805</v>
      </c>
      <c r="N585">
        <f t="shared" si="73"/>
        <v>14948</v>
      </c>
      <c r="O585">
        <f t="shared" si="78"/>
        <v>0</v>
      </c>
      <c r="P585">
        <f t="shared" si="75"/>
        <v>0</v>
      </c>
      <c r="Q585" s="9" cm="1">
        <f t="array" ref="Q585">IF(D585="",_xlfn.XLOOKUP(C585,ConfigSheet!$B$5:$H$5,_xlfn.XLOOKUP(E585,ConfigSheet!$A$6:$A$8,ConfigSheet!$B$6:$H$8)),_xlfn.XLOOKUP(D585,ConfigSheet!$B$5:$H$5,_xlfn.XLOOKUP(F585,ConfigSheet!$A$6:$A$8,ConfigSheet!$B$6:$H$8)))</f>
        <v>0</v>
      </c>
      <c r="R585">
        <f t="shared" si="76"/>
        <v>0</v>
      </c>
      <c r="S585" s="9">
        <f t="shared" si="74"/>
        <v>0</v>
      </c>
      <c r="W585">
        <f t="shared" si="79"/>
        <v>0</v>
      </c>
      <c r="X585">
        <f t="shared" si="77"/>
        <v>0</v>
      </c>
    </row>
    <row r="586" spans="1:24" x14ac:dyDescent="0.3">
      <c r="A586" s="1">
        <v>584</v>
      </c>
      <c r="B586">
        <v>284</v>
      </c>
      <c r="C586" t="s">
        <v>12</v>
      </c>
      <c r="D586" t="s">
        <v>12</v>
      </c>
      <c r="E586">
        <v>2</v>
      </c>
      <c r="F586">
        <v>2</v>
      </c>
      <c r="G586">
        <v>379485</v>
      </c>
      <c r="H586">
        <v>346530</v>
      </c>
      <c r="I586">
        <v>88.471263647079468</v>
      </c>
      <c r="J586" s="4">
        <f>ConfigSheet!$I$2</f>
        <v>3349.0920000000001</v>
      </c>
      <c r="K586">
        <f>_xlfn.XLOOKUP(D586,ConfigSheet!$A$1:$G$1,ConfigSheet!$A$2:$G$2)</f>
        <v>4.4826302470744004</v>
      </c>
      <c r="L586">
        <f>_xlfn.XLOOKUP(B586,CoinPixels_Config1!A:A,CoinPixels_Config1!I:I)</f>
        <v>1.0313944662940731</v>
      </c>
      <c r="M586">
        <f t="shared" si="72"/>
        <v>391398.7290416063</v>
      </c>
      <c r="N586">
        <f t="shared" si="73"/>
        <v>357409.12440488511</v>
      </c>
      <c r="O586">
        <f t="shared" si="78"/>
        <v>523.87207681018674</v>
      </c>
      <c r="P586">
        <f t="shared" si="75"/>
        <v>478.37830422028276</v>
      </c>
      <c r="Q586" s="9" cm="1">
        <f t="array" ref="Q586">IF(D586="",_xlfn.XLOOKUP(C586,ConfigSheet!$B$5:$H$5,_xlfn.XLOOKUP(E586,ConfigSheet!$A$6:$A$8,ConfigSheet!$B$6:$H$8)),_xlfn.XLOOKUP(D586,ConfigSheet!$B$5:$H$5,_xlfn.XLOOKUP(F586,ConfigSheet!$A$6:$A$8,ConfigSheet!$B$6:$H$8)))</f>
        <v>472.59999999999997</v>
      </c>
      <c r="R586">
        <f t="shared" si="76"/>
        <v>45.493772589903983</v>
      </c>
      <c r="S586" s="9">
        <f t="shared" si="74"/>
        <v>2069.6833444618992</v>
      </c>
      <c r="W586">
        <f t="shared" si="79"/>
        <v>-5.7783042202827914</v>
      </c>
      <c r="X586">
        <f t="shared" si="77"/>
        <v>33.38879966213792</v>
      </c>
    </row>
    <row r="587" spans="1:24" x14ac:dyDescent="0.3">
      <c r="A587" s="1">
        <v>585</v>
      </c>
      <c r="B587">
        <v>284</v>
      </c>
      <c r="C587" t="s">
        <v>13</v>
      </c>
      <c r="D587" t="s">
        <v>13</v>
      </c>
      <c r="E587">
        <v>2</v>
      </c>
      <c r="F587">
        <v>1</v>
      </c>
      <c r="G587">
        <v>257870</v>
      </c>
      <c r="H587">
        <v>171741</v>
      </c>
      <c r="I587">
        <v>64.841568470001221</v>
      </c>
      <c r="J587" s="4">
        <f>ConfigSheet!$I$2</f>
        <v>3349.0920000000001</v>
      </c>
      <c r="K587">
        <f>_xlfn.XLOOKUP(D587,ConfigSheet!$A$1:$G$1,ConfigSheet!$A$2:$G$2)</f>
        <v>6.6983512218829002</v>
      </c>
      <c r="L587">
        <f>_xlfn.XLOOKUP(B587,CoinPixels_Config1!A:A,CoinPixels_Config1!I:I)</f>
        <v>1.0313944662940731</v>
      </c>
      <c r="M587">
        <f t="shared" si="72"/>
        <v>265965.69102325261</v>
      </c>
      <c r="N587">
        <f t="shared" si="73"/>
        <v>177132.7170358104</v>
      </c>
      <c r="O587">
        <f t="shared" si="78"/>
        <v>531.94466184999817</v>
      </c>
      <c r="P587">
        <f t="shared" si="75"/>
        <v>354.27427839911792</v>
      </c>
      <c r="Q587" s="9" cm="1">
        <f t="array" ref="Q587">IF(D587="",_xlfn.XLOOKUP(C587,ConfigSheet!$B$5:$H$5,_xlfn.XLOOKUP(E587,ConfigSheet!$A$6:$A$8,ConfigSheet!$B$6:$H$8)),_xlfn.XLOOKUP(D587,ConfigSheet!$B$5:$H$5,_xlfn.XLOOKUP(F587,ConfigSheet!$A$6:$A$8,ConfigSheet!$B$6:$H$8)))</f>
        <v>207.95500000000001</v>
      </c>
      <c r="R587">
        <f t="shared" si="76"/>
        <v>177.67038345088025</v>
      </c>
      <c r="S587" s="9">
        <f t="shared" si="74"/>
        <v>31566.765155582823</v>
      </c>
      <c r="W587">
        <f t="shared" si="79"/>
        <v>-146.31927839911791</v>
      </c>
      <c r="X587">
        <f t="shared" si="77"/>
        <v>21409.331231238571</v>
      </c>
    </row>
    <row r="588" spans="1:24" x14ac:dyDescent="0.3">
      <c r="A588" s="1">
        <v>586</v>
      </c>
      <c r="B588">
        <v>285</v>
      </c>
      <c r="C588" t="s">
        <v>8</v>
      </c>
      <c r="D588" t="s">
        <v>8</v>
      </c>
      <c r="E588">
        <v>1</v>
      </c>
      <c r="F588">
        <v>1</v>
      </c>
      <c r="G588">
        <v>18663</v>
      </c>
      <c r="H588">
        <v>17059</v>
      </c>
      <c r="I588">
        <v>91.057389974594116</v>
      </c>
      <c r="J588" s="4">
        <f>ConfigSheet!$I$2</f>
        <v>3349.0920000000001</v>
      </c>
      <c r="K588">
        <f>_xlfn.XLOOKUP(D588,ConfigSheet!$A$1:$G$1,ConfigSheet!$A$2:$G$2)</f>
        <v>0</v>
      </c>
      <c r="L588">
        <f>_xlfn.XLOOKUP(B588,CoinPixels_Config1!A:A,CoinPixels_Config1!I:I)</f>
        <v>1.0940266135177912</v>
      </c>
      <c r="M588">
        <f t="shared" si="72"/>
        <v>20417.818688082538</v>
      </c>
      <c r="N588">
        <f t="shared" si="73"/>
        <v>18663</v>
      </c>
      <c r="O588">
        <f t="shared" si="78"/>
        <v>0</v>
      </c>
      <c r="P588">
        <f t="shared" si="75"/>
        <v>0</v>
      </c>
      <c r="Q588" s="9" cm="1">
        <f t="array" ref="Q588">IF(D588="",_xlfn.XLOOKUP(C588,ConfigSheet!$B$5:$H$5,_xlfn.XLOOKUP(E588,ConfigSheet!$A$6:$A$8,ConfigSheet!$B$6:$H$8)),_xlfn.XLOOKUP(D588,ConfigSheet!$B$5:$H$5,_xlfn.XLOOKUP(F588,ConfigSheet!$A$6:$A$8,ConfigSheet!$B$6:$H$8)))</f>
        <v>0</v>
      </c>
      <c r="R588">
        <f t="shared" si="76"/>
        <v>0</v>
      </c>
      <c r="S588" s="9">
        <f t="shared" si="74"/>
        <v>0</v>
      </c>
      <c r="W588">
        <f t="shared" si="79"/>
        <v>0</v>
      </c>
      <c r="X588">
        <f t="shared" si="77"/>
        <v>0</v>
      </c>
    </row>
    <row r="589" spans="1:24" x14ac:dyDescent="0.3">
      <c r="A589" s="1">
        <v>587</v>
      </c>
      <c r="B589">
        <v>285</v>
      </c>
      <c r="C589" t="s">
        <v>10</v>
      </c>
      <c r="D589" t="s">
        <v>10</v>
      </c>
      <c r="E589">
        <v>3</v>
      </c>
      <c r="F589">
        <v>2</v>
      </c>
      <c r="G589">
        <v>275800</v>
      </c>
      <c r="H589">
        <v>213917</v>
      </c>
      <c r="I589">
        <v>90.811306238174438</v>
      </c>
      <c r="J589" s="4">
        <f>ConfigSheet!$I$2</f>
        <v>3349.0920000000001</v>
      </c>
      <c r="K589">
        <f>_xlfn.XLOOKUP(D589,ConfigSheet!$A$1:$G$1,ConfigSheet!$A$2:$G$2)</f>
        <v>3.5680999999999998</v>
      </c>
      <c r="L589">
        <f>_xlfn.XLOOKUP(B589,CoinPixels_Config1!A:A,CoinPixels_Config1!I:I)</f>
        <v>1.0940266135177912</v>
      </c>
      <c r="M589">
        <f t="shared" si="72"/>
        <v>301732.54000820679</v>
      </c>
      <c r="N589">
        <f t="shared" si="73"/>
        <v>234030.89108388533</v>
      </c>
      <c r="O589">
        <f t="shared" si="78"/>
        <v>321.46381049050984</v>
      </c>
      <c r="P589">
        <f t="shared" si="75"/>
        <v>249.33493092348945</v>
      </c>
      <c r="Q589" s="9" cm="1">
        <f t="array" ref="Q589">IF(D589="",_xlfn.XLOOKUP(C589,ConfigSheet!$B$5:$H$5,_xlfn.XLOOKUP(E589,ConfigSheet!$A$6:$A$8,ConfigSheet!$B$6:$H$8)),_xlfn.XLOOKUP(D589,ConfigSheet!$B$5:$H$5,_xlfn.XLOOKUP(F589,ConfigSheet!$A$6:$A$8,ConfigSheet!$B$6:$H$8)))</f>
        <v>193.28</v>
      </c>
      <c r="R589">
        <f t="shared" si="76"/>
        <v>72.128879567020391</v>
      </c>
      <c r="S589" s="9">
        <f t="shared" si="74"/>
        <v>5202.575267593732</v>
      </c>
      <c r="W589">
        <f t="shared" si="79"/>
        <v>-56.054930923489451</v>
      </c>
      <c r="X589">
        <f t="shared" si="77"/>
        <v>3142.1552808371739</v>
      </c>
    </row>
    <row r="590" spans="1:24" x14ac:dyDescent="0.3">
      <c r="A590" s="1">
        <v>588</v>
      </c>
      <c r="B590">
        <v>286</v>
      </c>
      <c r="C590" t="s">
        <v>8</v>
      </c>
      <c r="D590" t="s">
        <v>8</v>
      </c>
      <c r="E590">
        <v>1</v>
      </c>
      <c r="F590">
        <v>1</v>
      </c>
      <c r="G590">
        <v>14702</v>
      </c>
      <c r="H590">
        <v>14936</v>
      </c>
      <c r="I590">
        <v>89.380192756652832</v>
      </c>
      <c r="J590" s="4">
        <f>ConfigSheet!$I$2</f>
        <v>3349.0920000000001</v>
      </c>
      <c r="K590">
        <f>_xlfn.XLOOKUP(D590,ConfigSheet!$A$1:$G$1,ConfigSheet!$A$2:$G$2)</f>
        <v>0</v>
      </c>
      <c r="L590">
        <f>_xlfn.XLOOKUP(B590,CoinPixels_Config1!A:A,CoinPixels_Config1!I:I)</f>
        <v>0.9843331547937868</v>
      </c>
      <c r="M590">
        <f t="shared" si="72"/>
        <v>14471.666041778253</v>
      </c>
      <c r="N590">
        <f t="shared" si="73"/>
        <v>14702</v>
      </c>
      <c r="O590">
        <f t="shared" si="78"/>
        <v>0</v>
      </c>
      <c r="P590">
        <f t="shared" si="75"/>
        <v>0</v>
      </c>
      <c r="Q590" s="9" cm="1">
        <f t="array" ref="Q590">IF(D590="",_xlfn.XLOOKUP(C590,ConfigSheet!$B$5:$H$5,_xlfn.XLOOKUP(E590,ConfigSheet!$A$6:$A$8,ConfigSheet!$B$6:$H$8)),_xlfn.XLOOKUP(D590,ConfigSheet!$B$5:$H$5,_xlfn.XLOOKUP(F590,ConfigSheet!$A$6:$A$8,ConfigSheet!$B$6:$H$8)))</f>
        <v>0</v>
      </c>
      <c r="R590">
        <f t="shared" si="76"/>
        <v>0</v>
      </c>
      <c r="S590" s="9">
        <f t="shared" si="74"/>
        <v>0</v>
      </c>
      <c r="W590">
        <f t="shared" si="79"/>
        <v>0</v>
      </c>
      <c r="X590">
        <f t="shared" si="77"/>
        <v>0</v>
      </c>
    </row>
    <row r="591" spans="1:24" x14ac:dyDescent="0.3">
      <c r="A591" s="1">
        <v>589</v>
      </c>
      <c r="B591">
        <v>287</v>
      </c>
      <c r="C591" t="s">
        <v>8</v>
      </c>
      <c r="D591" t="s">
        <v>8</v>
      </c>
      <c r="E591">
        <v>1</v>
      </c>
      <c r="F591">
        <v>1</v>
      </c>
      <c r="G591">
        <v>14736</v>
      </c>
      <c r="H591">
        <v>12110</v>
      </c>
      <c r="I591">
        <v>82.17969536781311</v>
      </c>
      <c r="J591" s="4">
        <f>ConfigSheet!$I$2</f>
        <v>3349.0920000000001</v>
      </c>
      <c r="K591">
        <f>_xlfn.XLOOKUP(D591,ConfigSheet!$A$1:$G$1,ConfigSheet!$A$2:$G$2)</f>
        <v>0</v>
      </c>
      <c r="L591">
        <f>_xlfn.XLOOKUP(B591,CoinPixels_Config1!A:A,CoinPixels_Config1!I:I)</f>
        <v>1.2168455821635011</v>
      </c>
      <c r="M591">
        <f t="shared" si="72"/>
        <v>17931.436498761352</v>
      </c>
      <c r="N591">
        <f t="shared" si="73"/>
        <v>14735.999999999998</v>
      </c>
      <c r="O591">
        <f t="shared" si="78"/>
        <v>0</v>
      </c>
      <c r="P591">
        <f t="shared" si="75"/>
        <v>0</v>
      </c>
      <c r="Q591" s="9" cm="1">
        <f t="array" ref="Q591">IF(D591="",_xlfn.XLOOKUP(C591,ConfigSheet!$B$5:$H$5,_xlfn.XLOOKUP(E591,ConfigSheet!$A$6:$A$8,ConfigSheet!$B$6:$H$8)),_xlfn.XLOOKUP(D591,ConfigSheet!$B$5:$H$5,_xlfn.XLOOKUP(F591,ConfigSheet!$A$6:$A$8,ConfigSheet!$B$6:$H$8)))</f>
        <v>0</v>
      </c>
      <c r="R591">
        <f t="shared" si="76"/>
        <v>0</v>
      </c>
      <c r="S591" s="9">
        <f t="shared" si="74"/>
        <v>0</v>
      </c>
      <c r="W591">
        <f t="shared" si="79"/>
        <v>0</v>
      </c>
      <c r="X591">
        <f t="shared" si="77"/>
        <v>0</v>
      </c>
    </row>
    <row r="592" spans="1:24" x14ac:dyDescent="0.3">
      <c r="A592" s="1">
        <v>590</v>
      </c>
      <c r="B592">
        <v>287</v>
      </c>
      <c r="C592" t="s">
        <v>12</v>
      </c>
      <c r="D592" t="s">
        <v>12</v>
      </c>
      <c r="E592">
        <v>1</v>
      </c>
      <c r="F592">
        <v>1</v>
      </c>
      <c r="G592">
        <v>168072</v>
      </c>
      <c r="H592">
        <v>158153</v>
      </c>
      <c r="I592">
        <v>92.757666110992432</v>
      </c>
      <c r="J592" s="4">
        <f>ConfigSheet!$I$2</f>
        <v>3349.0920000000001</v>
      </c>
      <c r="K592">
        <f>_xlfn.XLOOKUP(D592,ConfigSheet!$A$1:$G$1,ConfigSheet!$A$2:$G$2)</f>
        <v>4.4826302470744004</v>
      </c>
      <c r="L592">
        <f>_xlfn.XLOOKUP(B592,CoinPixels_Config1!A:A,CoinPixels_Config1!I:I)</f>
        <v>1.2168455821635011</v>
      </c>
      <c r="M592">
        <f t="shared" si="72"/>
        <v>204517.67068538396</v>
      </c>
      <c r="N592">
        <f t="shared" si="73"/>
        <v>192447.7793559042</v>
      </c>
      <c r="O592">
        <f t="shared" si="78"/>
        <v>273.73900050386897</v>
      </c>
      <c r="P592">
        <f t="shared" si="75"/>
        <v>257.5839172895449</v>
      </c>
      <c r="Q592" s="9" cm="1">
        <f t="array" ref="Q592">IF(D592="",_xlfn.XLOOKUP(C592,ConfigSheet!$B$5:$H$5,_xlfn.XLOOKUP(E592,ConfigSheet!$A$6:$A$8,ConfigSheet!$B$6:$H$8)),_xlfn.XLOOKUP(D592,ConfigSheet!$B$5:$H$5,_xlfn.XLOOKUP(F592,ConfigSheet!$A$6:$A$8,ConfigSheet!$B$6:$H$8)))</f>
        <v>236.29999999999998</v>
      </c>
      <c r="R592">
        <f t="shared" si="76"/>
        <v>16.155083214324065</v>
      </c>
      <c r="S592" s="9">
        <f t="shared" si="74"/>
        <v>260.98671366173517</v>
      </c>
      <c r="W592">
        <f t="shared" si="79"/>
        <v>-21.283917289544917</v>
      </c>
      <c r="X592">
        <f t="shared" si="77"/>
        <v>453.00513518818906</v>
      </c>
    </row>
    <row r="593" spans="1:24" x14ac:dyDescent="0.3">
      <c r="A593" s="1">
        <v>591</v>
      </c>
      <c r="B593">
        <v>287</v>
      </c>
      <c r="C593" t="s">
        <v>11</v>
      </c>
      <c r="D593" t="s">
        <v>11</v>
      </c>
      <c r="E593">
        <v>1</v>
      </c>
      <c r="F593">
        <v>1</v>
      </c>
      <c r="G593">
        <v>187193</v>
      </c>
      <c r="H593">
        <v>175334</v>
      </c>
      <c r="I593">
        <v>92.243486642837524</v>
      </c>
      <c r="J593" s="4">
        <f>ConfigSheet!$I$2</f>
        <v>3349.0920000000001</v>
      </c>
      <c r="K593">
        <f>_xlfn.XLOOKUP(D593,ConfigSheet!$A$1:$G$1,ConfigSheet!$A$2:$G$2)</f>
        <v>5.6936084651916001</v>
      </c>
      <c r="L593">
        <f>_xlfn.XLOOKUP(B593,CoinPixels_Config1!A:A,CoinPixels_Config1!I:I)</f>
        <v>1.2168455821635011</v>
      </c>
      <c r="M593">
        <f t="shared" si="72"/>
        <v>227784.97506193226</v>
      </c>
      <c r="N593">
        <f t="shared" si="73"/>
        <v>213354.4033030553</v>
      </c>
      <c r="O593">
        <f t="shared" si="78"/>
        <v>387.24480015958807</v>
      </c>
      <c r="P593">
        <f t="shared" si="75"/>
        <v>362.71217295081124</v>
      </c>
      <c r="Q593" s="9" cm="1">
        <f t="array" ref="Q593">IF(D593="",_xlfn.XLOOKUP(C593,ConfigSheet!$B$5:$H$5,_xlfn.XLOOKUP(E593,ConfigSheet!$A$6:$A$8,ConfigSheet!$B$6:$H$8)),_xlfn.XLOOKUP(D593,ConfigSheet!$B$5:$H$5,_xlfn.XLOOKUP(F593,ConfigSheet!$A$6:$A$8,ConfigSheet!$B$6:$H$8)))</f>
        <v>369.42666666666668</v>
      </c>
      <c r="R593">
        <f t="shared" si="76"/>
        <v>24.53262720877683</v>
      </c>
      <c r="S593" s="9">
        <f t="shared" si="74"/>
        <v>601.84979776481725</v>
      </c>
      <c r="W593">
        <f t="shared" si="79"/>
        <v>6.7144937158554399</v>
      </c>
      <c r="X593">
        <f t="shared" si="77"/>
        <v>45.084425860262193</v>
      </c>
    </row>
    <row r="594" spans="1:24" x14ac:dyDescent="0.3">
      <c r="A594" s="1">
        <v>592</v>
      </c>
      <c r="B594">
        <v>288</v>
      </c>
      <c r="C594" t="s">
        <v>8</v>
      </c>
      <c r="D594" t="s">
        <v>8</v>
      </c>
      <c r="E594">
        <v>1</v>
      </c>
      <c r="F594">
        <v>1</v>
      </c>
      <c r="G594">
        <v>17423</v>
      </c>
      <c r="H594">
        <v>15234</v>
      </c>
      <c r="I594">
        <v>87.393122911453247</v>
      </c>
      <c r="J594" s="4">
        <f>ConfigSheet!$I$2</f>
        <v>3349.0920000000001</v>
      </c>
      <c r="K594">
        <f>_xlfn.XLOOKUP(D594,ConfigSheet!$A$1:$G$1,ConfigSheet!$A$2:$G$2)</f>
        <v>0</v>
      </c>
      <c r="L594">
        <f>_xlfn.XLOOKUP(B594,CoinPixels_Config1!A:A,CoinPixels_Config1!I:I)</f>
        <v>1.1436917421557042</v>
      </c>
      <c r="M594">
        <f t="shared" si="72"/>
        <v>19926.541223578835</v>
      </c>
      <c r="N594">
        <f t="shared" si="73"/>
        <v>17423</v>
      </c>
      <c r="O594">
        <f t="shared" si="78"/>
        <v>0</v>
      </c>
      <c r="P594">
        <f t="shared" si="75"/>
        <v>0</v>
      </c>
      <c r="Q594" s="9" cm="1">
        <f t="array" ref="Q594">IF(D594="",_xlfn.XLOOKUP(C594,ConfigSheet!$B$5:$H$5,_xlfn.XLOOKUP(E594,ConfigSheet!$A$6:$A$8,ConfigSheet!$B$6:$H$8)),_xlfn.XLOOKUP(D594,ConfigSheet!$B$5:$H$5,_xlfn.XLOOKUP(F594,ConfigSheet!$A$6:$A$8,ConfigSheet!$B$6:$H$8)))</f>
        <v>0</v>
      </c>
      <c r="R594">
        <f t="shared" si="76"/>
        <v>0</v>
      </c>
      <c r="S594" s="9">
        <f t="shared" si="74"/>
        <v>0</v>
      </c>
      <c r="W594">
        <f t="shared" si="79"/>
        <v>0</v>
      </c>
      <c r="X594">
        <f t="shared" si="77"/>
        <v>0</v>
      </c>
    </row>
    <row r="595" spans="1:24" x14ac:dyDescent="0.3">
      <c r="A595" s="1">
        <v>593</v>
      </c>
      <c r="B595">
        <v>288</v>
      </c>
      <c r="C595" t="s">
        <v>9</v>
      </c>
      <c r="D595" t="s">
        <v>9</v>
      </c>
      <c r="E595">
        <v>1</v>
      </c>
      <c r="F595">
        <v>1</v>
      </c>
      <c r="G595">
        <v>530808</v>
      </c>
      <c r="H595">
        <v>501066</v>
      </c>
      <c r="I595">
        <v>93.363380432128906</v>
      </c>
      <c r="J595" s="4">
        <f>ConfigSheet!$I$2</f>
        <v>3349.0920000000001</v>
      </c>
      <c r="K595">
        <f>_xlfn.XLOOKUP(D595,ConfigSheet!$A$1:$G$1,ConfigSheet!$A$2:$G$2)</f>
        <v>2.6304883652667002</v>
      </c>
      <c r="L595">
        <f>_xlfn.XLOOKUP(B595,CoinPixels_Config1!A:A,CoinPixels_Config1!I:I)</f>
        <v>1.1436917421557042</v>
      </c>
      <c r="M595">
        <f t="shared" si="72"/>
        <v>607080.72627018509</v>
      </c>
      <c r="N595">
        <f t="shared" si="73"/>
        <v>573065.04647499009</v>
      </c>
      <c r="O595">
        <f t="shared" si="78"/>
        <v>476.82141524669379</v>
      </c>
      <c r="P595">
        <f t="shared" si="75"/>
        <v>450.10436777893301</v>
      </c>
      <c r="Q595" s="9" cm="1">
        <f t="array" ref="Q595">IF(D595="",_xlfn.XLOOKUP(C595,ConfigSheet!$B$5:$H$5,_xlfn.XLOOKUP(E595,ConfigSheet!$A$6:$A$8,ConfigSheet!$B$6:$H$8)),_xlfn.XLOOKUP(D595,ConfigSheet!$B$5:$H$5,_xlfn.XLOOKUP(F595,ConfigSheet!$A$6:$A$8,ConfigSheet!$B$6:$H$8)))</f>
        <v>468.8</v>
      </c>
      <c r="R595">
        <f t="shared" si="76"/>
        <v>26.717047467760779</v>
      </c>
      <c r="S595" s="9">
        <f t="shared" si="74"/>
        <v>713.80062539458265</v>
      </c>
      <c r="W595">
        <f t="shared" si="79"/>
        <v>18.695632221067001</v>
      </c>
      <c r="X595">
        <f t="shared" si="77"/>
        <v>349.52666414539863</v>
      </c>
    </row>
    <row r="596" spans="1:24" x14ac:dyDescent="0.3">
      <c r="A596" s="1">
        <v>594</v>
      </c>
      <c r="B596">
        <v>289</v>
      </c>
      <c r="C596" t="s">
        <v>8</v>
      </c>
      <c r="D596" t="s">
        <v>8</v>
      </c>
      <c r="E596">
        <v>1</v>
      </c>
      <c r="F596">
        <v>1</v>
      </c>
      <c r="G596">
        <v>17431</v>
      </c>
      <c r="H596">
        <v>15402</v>
      </c>
      <c r="I596">
        <v>87.617141008377075</v>
      </c>
      <c r="J596" s="4">
        <f>ConfigSheet!$I$2</f>
        <v>3349.0920000000001</v>
      </c>
      <c r="K596">
        <f>_xlfn.XLOOKUP(D596,ConfigSheet!$A$1:$G$1,ConfigSheet!$A$2:$G$2)</f>
        <v>0</v>
      </c>
      <c r="L596">
        <f>_xlfn.XLOOKUP(B596,CoinPixels_Config1!A:A,CoinPixels_Config1!I:I)</f>
        <v>1.1317361381638749</v>
      </c>
      <c r="M596">
        <f t="shared" si="72"/>
        <v>19727.292624334503</v>
      </c>
      <c r="N596">
        <f t="shared" si="73"/>
        <v>17431</v>
      </c>
      <c r="O596">
        <f t="shared" si="78"/>
        <v>0</v>
      </c>
      <c r="P596">
        <f t="shared" si="75"/>
        <v>0</v>
      </c>
      <c r="Q596" s="9" cm="1">
        <f t="array" ref="Q596">IF(D596="",_xlfn.XLOOKUP(C596,ConfigSheet!$B$5:$H$5,_xlfn.XLOOKUP(E596,ConfigSheet!$A$6:$A$8,ConfigSheet!$B$6:$H$8)),_xlfn.XLOOKUP(D596,ConfigSheet!$B$5:$H$5,_xlfn.XLOOKUP(F596,ConfigSheet!$A$6:$A$8,ConfigSheet!$B$6:$H$8)))</f>
        <v>0</v>
      </c>
      <c r="R596">
        <f t="shared" si="76"/>
        <v>0</v>
      </c>
      <c r="S596" s="9">
        <f t="shared" si="74"/>
        <v>0</v>
      </c>
      <c r="W596">
        <f t="shared" si="79"/>
        <v>0</v>
      </c>
      <c r="X596">
        <f t="shared" si="77"/>
        <v>0</v>
      </c>
    </row>
    <row r="597" spans="1:24" x14ac:dyDescent="0.3">
      <c r="A597" s="1">
        <v>595</v>
      </c>
      <c r="B597">
        <v>289</v>
      </c>
      <c r="C597" t="s">
        <v>9</v>
      </c>
      <c r="D597" t="s">
        <v>9</v>
      </c>
      <c r="E597">
        <v>1</v>
      </c>
      <c r="F597">
        <v>1</v>
      </c>
      <c r="G597">
        <v>520026</v>
      </c>
      <c r="H597">
        <v>501632</v>
      </c>
      <c r="I597">
        <v>94.898509979248047</v>
      </c>
      <c r="J597" s="4">
        <f>ConfigSheet!$I$2</f>
        <v>3349.0920000000001</v>
      </c>
      <c r="K597">
        <f>_xlfn.XLOOKUP(D597,ConfigSheet!$A$1:$G$1,ConfigSheet!$A$2:$G$2)</f>
        <v>2.6304883652667002</v>
      </c>
      <c r="L597">
        <f>_xlfn.XLOOKUP(B597,CoinPixels_Config1!A:A,CoinPixels_Config1!I:I)</f>
        <v>1.1317361381638749</v>
      </c>
      <c r="M597">
        <f t="shared" si="72"/>
        <v>588532.21698480716</v>
      </c>
      <c r="N597">
        <f t="shared" si="73"/>
        <v>567715.06245942088</v>
      </c>
      <c r="O597">
        <f t="shared" si="78"/>
        <v>462.25279847885696</v>
      </c>
      <c r="P597">
        <f t="shared" si="75"/>
        <v>445.90231220467058</v>
      </c>
      <c r="Q597" s="9" cm="1">
        <f t="array" ref="Q597">IF(D597="",_xlfn.XLOOKUP(C597,ConfigSheet!$B$5:$H$5,_xlfn.XLOOKUP(E597,ConfigSheet!$A$6:$A$8,ConfigSheet!$B$6:$H$8)),_xlfn.XLOOKUP(D597,ConfigSheet!$B$5:$H$5,_xlfn.XLOOKUP(F597,ConfigSheet!$A$6:$A$8,ConfigSheet!$B$6:$H$8)))</f>
        <v>468.8</v>
      </c>
      <c r="R597">
        <f t="shared" si="76"/>
        <v>16.35048627418638</v>
      </c>
      <c r="S597" s="9">
        <f t="shared" si="74"/>
        <v>267.33840140235725</v>
      </c>
      <c r="W597">
        <f t="shared" si="79"/>
        <v>22.897687795329432</v>
      </c>
      <c r="X597">
        <f t="shared" si="77"/>
        <v>524.30410637237844</v>
      </c>
    </row>
    <row r="598" spans="1:24" x14ac:dyDescent="0.3">
      <c r="A598" s="1">
        <v>596</v>
      </c>
      <c r="B598">
        <v>290</v>
      </c>
      <c r="C598" t="s">
        <v>8</v>
      </c>
      <c r="D598" t="s">
        <v>8</v>
      </c>
      <c r="E598">
        <v>1</v>
      </c>
      <c r="F598">
        <v>1</v>
      </c>
      <c r="G598">
        <v>14141</v>
      </c>
      <c r="H598">
        <v>13991</v>
      </c>
      <c r="I598">
        <v>94.658178091049194</v>
      </c>
      <c r="J598" s="4">
        <f>ConfigSheet!$I$2</f>
        <v>3349.0920000000001</v>
      </c>
      <c r="K598">
        <f>_xlfn.XLOOKUP(D598,ConfigSheet!$A$1:$G$1,ConfigSheet!$A$2:$G$2)</f>
        <v>0</v>
      </c>
      <c r="L598">
        <f>_xlfn.XLOOKUP(B598,CoinPixels_Config1!A:A,CoinPixels_Config1!I:I)</f>
        <v>1.0107211779000786</v>
      </c>
      <c r="M598">
        <f t="shared" si="72"/>
        <v>14292.608176685013</v>
      </c>
      <c r="N598">
        <f t="shared" si="73"/>
        <v>14141</v>
      </c>
      <c r="O598">
        <f t="shared" si="78"/>
        <v>0</v>
      </c>
      <c r="P598">
        <f t="shared" si="75"/>
        <v>0</v>
      </c>
      <c r="Q598" s="9" cm="1">
        <f t="array" ref="Q598">IF(D598="",_xlfn.XLOOKUP(C598,ConfigSheet!$B$5:$H$5,_xlfn.XLOOKUP(E598,ConfigSheet!$A$6:$A$8,ConfigSheet!$B$6:$H$8)),_xlfn.XLOOKUP(D598,ConfigSheet!$B$5:$H$5,_xlfn.XLOOKUP(F598,ConfigSheet!$A$6:$A$8,ConfigSheet!$B$6:$H$8)))</f>
        <v>0</v>
      </c>
      <c r="R598">
        <f t="shared" si="76"/>
        <v>0</v>
      </c>
      <c r="S598" s="9">
        <f t="shared" si="74"/>
        <v>0</v>
      </c>
      <c r="W598">
        <f t="shared" si="79"/>
        <v>0</v>
      </c>
      <c r="X598">
        <f t="shared" si="77"/>
        <v>0</v>
      </c>
    </row>
    <row r="599" spans="1:24" x14ac:dyDescent="0.3">
      <c r="A599" s="1">
        <v>597</v>
      </c>
      <c r="B599">
        <v>290</v>
      </c>
      <c r="C599" t="s">
        <v>9</v>
      </c>
      <c r="D599" t="s">
        <v>9</v>
      </c>
      <c r="E599">
        <v>2</v>
      </c>
      <c r="F599">
        <v>2</v>
      </c>
      <c r="G599">
        <v>922812</v>
      </c>
      <c r="H599">
        <v>843858</v>
      </c>
      <c r="I599">
        <v>85.60936450958252</v>
      </c>
      <c r="J599" s="4">
        <f>ConfigSheet!$I$2</f>
        <v>3349.0920000000001</v>
      </c>
      <c r="K599">
        <f>_xlfn.XLOOKUP(D599,ConfigSheet!$A$1:$G$1,ConfigSheet!$A$2:$G$2)</f>
        <v>2.6304883652667002</v>
      </c>
      <c r="L599">
        <f>_xlfn.XLOOKUP(B599,CoinPixels_Config1!A:A,CoinPixels_Config1!I:I)</f>
        <v>1.0107211779000786</v>
      </c>
      <c r="M599">
        <f t="shared" si="72"/>
        <v>932705.63162032736</v>
      </c>
      <c r="N599">
        <f t="shared" si="73"/>
        <v>852905.15174040454</v>
      </c>
      <c r="O599">
        <f t="shared" si="78"/>
        <v>732.57805763353167</v>
      </c>
      <c r="P599">
        <f t="shared" si="75"/>
        <v>669.90010376817463</v>
      </c>
      <c r="Q599" s="9" cm="1">
        <f t="array" ref="Q599">IF(D599="",_xlfn.XLOOKUP(C599,ConfigSheet!$B$5:$H$5,_xlfn.XLOOKUP(E599,ConfigSheet!$A$6:$A$8,ConfigSheet!$B$6:$H$8)),_xlfn.XLOOKUP(D599,ConfigSheet!$B$5:$H$5,_xlfn.XLOOKUP(F599,ConfigSheet!$A$6:$A$8,ConfigSheet!$B$6:$H$8)))</f>
        <v>937.6</v>
      </c>
      <c r="R599">
        <f t="shared" si="76"/>
        <v>62.67795386535704</v>
      </c>
      <c r="S599" s="9">
        <f t="shared" si="74"/>
        <v>3928.5259007478253</v>
      </c>
      <c r="W599">
        <f t="shared" si="79"/>
        <v>267.69989623182539</v>
      </c>
      <c r="X599">
        <f t="shared" si="77"/>
        <v>71663.234442530083</v>
      </c>
    </row>
    <row r="600" spans="1:24" x14ac:dyDescent="0.3">
      <c r="A600" s="1">
        <v>598</v>
      </c>
      <c r="B600">
        <v>291</v>
      </c>
      <c r="C600" t="s">
        <v>8</v>
      </c>
      <c r="D600" t="s">
        <v>8</v>
      </c>
      <c r="E600">
        <v>1</v>
      </c>
      <c r="F600">
        <v>1</v>
      </c>
      <c r="G600">
        <v>14086</v>
      </c>
      <c r="H600">
        <v>12044</v>
      </c>
      <c r="I600">
        <v>83.651953935623169</v>
      </c>
      <c r="J600" s="4">
        <f>ConfigSheet!$I$2</f>
        <v>3349.0920000000001</v>
      </c>
      <c r="K600">
        <f>_xlfn.XLOOKUP(D600,ConfigSheet!$A$1:$G$1,ConfigSheet!$A$2:$G$2)</f>
        <v>0</v>
      </c>
      <c r="L600">
        <f>_xlfn.XLOOKUP(B600,CoinPixels_Config1!A:A,CoinPixels_Config1!I:I)</f>
        <v>1.169545001660578</v>
      </c>
      <c r="M600">
        <f t="shared" si="72"/>
        <v>16474.2108933909</v>
      </c>
      <c r="N600">
        <f t="shared" si="73"/>
        <v>14086</v>
      </c>
      <c r="O600">
        <f t="shared" si="78"/>
        <v>0</v>
      </c>
      <c r="P600">
        <f t="shared" si="75"/>
        <v>0</v>
      </c>
      <c r="Q600" s="9" cm="1">
        <f t="array" ref="Q600">IF(D600="",_xlfn.XLOOKUP(C600,ConfigSheet!$B$5:$H$5,_xlfn.XLOOKUP(E600,ConfigSheet!$A$6:$A$8,ConfigSheet!$B$6:$H$8)),_xlfn.XLOOKUP(D600,ConfigSheet!$B$5:$H$5,_xlfn.XLOOKUP(F600,ConfigSheet!$A$6:$A$8,ConfigSheet!$B$6:$H$8)))</f>
        <v>0</v>
      </c>
      <c r="R600">
        <f t="shared" si="76"/>
        <v>0</v>
      </c>
      <c r="S600" s="9">
        <f t="shared" si="74"/>
        <v>0</v>
      </c>
      <c r="W600">
        <f t="shared" si="79"/>
        <v>0</v>
      </c>
      <c r="X600">
        <f t="shared" si="77"/>
        <v>0</v>
      </c>
    </row>
    <row r="601" spans="1:24" x14ac:dyDescent="0.3">
      <c r="A601" s="1">
        <v>599</v>
      </c>
      <c r="B601">
        <v>291</v>
      </c>
      <c r="C601" t="s">
        <v>9</v>
      </c>
      <c r="D601" t="s">
        <v>9</v>
      </c>
      <c r="E601">
        <v>2</v>
      </c>
      <c r="F601">
        <v>2</v>
      </c>
      <c r="G601">
        <v>889766</v>
      </c>
      <c r="H601">
        <v>860190</v>
      </c>
      <c r="I601">
        <v>95.940563082695007</v>
      </c>
      <c r="J601" s="4">
        <f>ConfigSheet!$I$2</f>
        <v>3349.0920000000001</v>
      </c>
      <c r="K601">
        <f>_xlfn.XLOOKUP(D601,ConfigSheet!$A$1:$G$1,ConfigSheet!$A$2:$G$2)</f>
        <v>2.6304883652667002</v>
      </c>
      <c r="L601">
        <f>_xlfn.XLOOKUP(B601,CoinPixels_Config1!A:A,CoinPixels_Config1!I:I)</f>
        <v>1.169545001660578</v>
      </c>
      <c r="M601">
        <f t="shared" si="72"/>
        <v>1040621.3779475258</v>
      </c>
      <c r="N601">
        <f t="shared" si="73"/>
        <v>1006030.9149784126</v>
      </c>
      <c r="O601">
        <f t="shared" si="78"/>
        <v>817.33867786814108</v>
      </c>
      <c r="P601">
        <f t="shared" si="75"/>
        <v>790.17017655810207</v>
      </c>
      <c r="Q601" s="9" cm="1">
        <f t="array" ref="Q601">IF(D601="",_xlfn.XLOOKUP(C601,ConfigSheet!$B$5:$H$5,_xlfn.XLOOKUP(E601,ConfigSheet!$A$6:$A$8,ConfigSheet!$B$6:$H$8)),_xlfn.XLOOKUP(D601,ConfigSheet!$B$5:$H$5,_xlfn.XLOOKUP(F601,ConfigSheet!$A$6:$A$8,ConfigSheet!$B$6:$H$8)))</f>
        <v>937.6</v>
      </c>
      <c r="R601">
        <f t="shared" si="76"/>
        <v>27.168501310039005</v>
      </c>
      <c r="S601" s="9">
        <f t="shared" si="74"/>
        <v>738.12746343359117</v>
      </c>
      <c r="W601">
        <f t="shared" si="79"/>
        <v>147.42982344189795</v>
      </c>
      <c r="X601">
        <f t="shared" si="77"/>
        <v>21735.552840109201</v>
      </c>
    </row>
    <row r="602" spans="1:24" x14ac:dyDescent="0.3">
      <c r="A602" s="1">
        <v>600</v>
      </c>
      <c r="B602">
        <v>292</v>
      </c>
      <c r="C602" t="s">
        <v>8</v>
      </c>
      <c r="D602" t="s">
        <v>8</v>
      </c>
      <c r="E602">
        <v>1</v>
      </c>
      <c r="F602">
        <v>1</v>
      </c>
      <c r="G602">
        <v>14106</v>
      </c>
      <c r="H602">
        <v>13343</v>
      </c>
      <c r="I602">
        <v>93.302816152572632</v>
      </c>
      <c r="J602" s="4">
        <f>ConfigSheet!$I$2</f>
        <v>3349.0920000000001</v>
      </c>
      <c r="K602">
        <f>_xlfn.XLOOKUP(D602,ConfigSheet!$A$1:$G$1,ConfigSheet!$A$2:$G$2)</f>
        <v>0</v>
      </c>
      <c r="L602">
        <f>_xlfn.XLOOKUP(B602,CoinPixels_Config1!A:A,CoinPixels_Config1!I:I)</f>
        <v>1.0571835419320992</v>
      </c>
      <c r="M602">
        <f t="shared" si="72"/>
        <v>14912.631042494191</v>
      </c>
      <c r="N602">
        <f t="shared" si="73"/>
        <v>14106</v>
      </c>
      <c r="O602">
        <f t="shared" si="78"/>
        <v>0</v>
      </c>
      <c r="P602">
        <f t="shared" si="75"/>
        <v>0</v>
      </c>
      <c r="Q602" s="9" cm="1">
        <f t="array" ref="Q602">IF(D602="",_xlfn.XLOOKUP(C602,ConfigSheet!$B$5:$H$5,_xlfn.XLOOKUP(E602,ConfigSheet!$A$6:$A$8,ConfigSheet!$B$6:$H$8)),_xlfn.XLOOKUP(D602,ConfigSheet!$B$5:$H$5,_xlfn.XLOOKUP(F602,ConfigSheet!$A$6:$A$8,ConfigSheet!$B$6:$H$8)))</f>
        <v>0</v>
      </c>
      <c r="R602">
        <f t="shared" si="76"/>
        <v>0</v>
      </c>
      <c r="S602" s="9">
        <f t="shared" si="74"/>
        <v>0</v>
      </c>
      <c r="W602">
        <f t="shared" si="79"/>
        <v>0</v>
      </c>
      <c r="X602">
        <f t="shared" si="77"/>
        <v>0</v>
      </c>
    </row>
    <row r="603" spans="1:24" x14ac:dyDescent="0.3">
      <c r="A603" s="1">
        <v>601</v>
      </c>
      <c r="B603">
        <v>292</v>
      </c>
      <c r="C603" t="s">
        <v>10</v>
      </c>
      <c r="D603" t="s">
        <v>10</v>
      </c>
      <c r="E603">
        <v>3</v>
      </c>
      <c r="F603">
        <v>3</v>
      </c>
      <c r="G603">
        <v>297625</v>
      </c>
      <c r="H603">
        <v>277727</v>
      </c>
      <c r="I603">
        <v>90.344146887461349</v>
      </c>
      <c r="J603" s="4">
        <f>ConfigSheet!$I$2</f>
        <v>3349.0920000000001</v>
      </c>
      <c r="K603">
        <f>_xlfn.XLOOKUP(D603,ConfigSheet!$A$1:$G$1,ConfigSheet!$A$2:$G$2)</f>
        <v>3.5680999999999998</v>
      </c>
      <c r="L603">
        <f>_xlfn.XLOOKUP(B603,CoinPixels_Config1!A:A,CoinPixels_Config1!I:I)</f>
        <v>1.0571835419320992</v>
      </c>
      <c r="M603">
        <f t="shared" si="72"/>
        <v>314644.25166754104</v>
      </c>
      <c r="N603">
        <f t="shared" si="73"/>
        <v>293608.41355017613</v>
      </c>
      <c r="O603">
        <f t="shared" si="78"/>
        <v>335.21986089810406</v>
      </c>
      <c r="P603">
        <f t="shared" si="75"/>
        <v>312.80842102527589</v>
      </c>
      <c r="Q603" s="9" cm="1">
        <f t="array" ref="Q603">IF(D603="",_xlfn.XLOOKUP(C603,ConfigSheet!$B$5:$H$5,_xlfn.XLOOKUP(E603,ConfigSheet!$A$6:$A$8,ConfigSheet!$B$6:$H$8)),_xlfn.XLOOKUP(D603,ConfigSheet!$B$5:$H$5,_xlfn.XLOOKUP(F603,ConfigSheet!$A$6:$A$8,ConfigSheet!$B$6:$H$8)))</f>
        <v>289.92</v>
      </c>
      <c r="R603">
        <f t="shared" si="76"/>
        <v>22.411439872828169</v>
      </c>
      <c r="S603" s="9">
        <f t="shared" si="74"/>
        <v>502.2726371733923</v>
      </c>
      <c r="W603">
        <f t="shared" si="79"/>
        <v>-22.888421025275875</v>
      </c>
      <c r="X603">
        <f t="shared" si="77"/>
        <v>523.87981703029072</v>
      </c>
    </row>
    <row r="604" spans="1:24" x14ac:dyDescent="0.3">
      <c r="A604" s="1">
        <v>602</v>
      </c>
      <c r="B604">
        <v>293</v>
      </c>
      <c r="C604" t="s">
        <v>8</v>
      </c>
      <c r="D604" t="s">
        <v>8</v>
      </c>
      <c r="E604">
        <v>1</v>
      </c>
      <c r="F604">
        <v>1</v>
      </c>
      <c r="G604">
        <v>14814</v>
      </c>
      <c r="H604">
        <v>13402</v>
      </c>
      <c r="I604">
        <v>85.047221183776855</v>
      </c>
      <c r="J604" s="4">
        <f>ConfigSheet!$I$2</f>
        <v>3349.0920000000001</v>
      </c>
      <c r="K604">
        <f>_xlfn.XLOOKUP(D604,ConfigSheet!$A$1:$G$1,ConfigSheet!$A$2:$G$2)</f>
        <v>0</v>
      </c>
      <c r="L604">
        <f>_xlfn.XLOOKUP(B604,CoinPixels_Config1!A:A,CoinPixels_Config1!I:I)</f>
        <v>1.1053574093418892</v>
      </c>
      <c r="M604">
        <f t="shared" si="72"/>
        <v>16374.764661990746</v>
      </c>
      <c r="N604">
        <f t="shared" si="73"/>
        <v>14813.999999999998</v>
      </c>
      <c r="O604">
        <f t="shared" si="78"/>
        <v>0</v>
      </c>
      <c r="P604">
        <f t="shared" si="75"/>
        <v>0</v>
      </c>
      <c r="Q604" s="9" cm="1">
        <f t="array" ref="Q604">IF(D604="",_xlfn.XLOOKUP(C604,ConfigSheet!$B$5:$H$5,_xlfn.XLOOKUP(E604,ConfigSheet!$A$6:$A$8,ConfigSheet!$B$6:$H$8)),_xlfn.XLOOKUP(D604,ConfigSheet!$B$5:$H$5,_xlfn.XLOOKUP(F604,ConfigSheet!$A$6:$A$8,ConfigSheet!$B$6:$H$8)))</f>
        <v>0</v>
      </c>
      <c r="R604">
        <f t="shared" si="76"/>
        <v>0</v>
      </c>
      <c r="S604" s="9">
        <f t="shared" si="74"/>
        <v>0</v>
      </c>
      <c r="W604">
        <f t="shared" si="79"/>
        <v>0</v>
      </c>
      <c r="X604">
        <f t="shared" si="77"/>
        <v>0</v>
      </c>
    </row>
    <row r="605" spans="1:24" x14ac:dyDescent="0.3">
      <c r="A605" s="1">
        <v>603</v>
      </c>
      <c r="B605">
        <v>293</v>
      </c>
      <c r="C605" t="s">
        <v>10</v>
      </c>
      <c r="D605" t="s">
        <v>10</v>
      </c>
      <c r="E605">
        <v>1</v>
      </c>
      <c r="F605">
        <v>1</v>
      </c>
      <c r="G605">
        <v>88476</v>
      </c>
      <c r="H605">
        <v>83502</v>
      </c>
      <c r="I605">
        <v>93.177276849746704</v>
      </c>
      <c r="J605" s="4">
        <f>ConfigSheet!$I$2</f>
        <v>3349.0920000000001</v>
      </c>
      <c r="K605">
        <f>_xlfn.XLOOKUP(D605,ConfigSheet!$A$1:$G$1,ConfigSheet!$A$2:$G$2)</f>
        <v>3.5680999999999998</v>
      </c>
      <c r="L605">
        <f>_xlfn.XLOOKUP(B605,CoinPixels_Config1!A:A,CoinPixels_Config1!I:I)</f>
        <v>1.1053574093418892</v>
      </c>
      <c r="M605">
        <f t="shared" si="72"/>
        <v>97797.602148932987</v>
      </c>
      <c r="N605">
        <f t="shared" si="73"/>
        <v>92299.554394866427</v>
      </c>
      <c r="O605">
        <f t="shared" si="78"/>
        <v>104.19290489111907</v>
      </c>
      <c r="P605">
        <f t="shared" si="75"/>
        <v>98.335321942879702</v>
      </c>
      <c r="Q605" s="9" cm="1">
        <f t="array" ref="Q605">IF(D605="",_xlfn.XLOOKUP(C605,ConfigSheet!$B$5:$H$5,_xlfn.XLOOKUP(E605,ConfigSheet!$A$6:$A$8,ConfigSheet!$B$6:$H$8)),_xlfn.XLOOKUP(D605,ConfigSheet!$B$5:$H$5,_xlfn.XLOOKUP(F605,ConfigSheet!$A$6:$A$8,ConfigSheet!$B$6:$H$8)))</f>
        <v>96.64</v>
      </c>
      <c r="R605">
        <f t="shared" si="76"/>
        <v>5.8575829482393686</v>
      </c>
      <c r="S605" s="9">
        <f t="shared" si="74"/>
        <v>34.311277995504611</v>
      </c>
      <c r="W605">
        <f t="shared" si="79"/>
        <v>-1.6953219428797013</v>
      </c>
      <c r="X605">
        <f t="shared" si="77"/>
        <v>2.8741164900094049</v>
      </c>
    </row>
    <row r="606" spans="1:24" x14ac:dyDescent="0.3">
      <c r="A606" s="1">
        <v>604</v>
      </c>
      <c r="B606">
        <v>294</v>
      </c>
      <c r="C606" t="s">
        <v>8</v>
      </c>
      <c r="D606" t="s">
        <v>8</v>
      </c>
      <c r="E606">
        <v>1</v>
      </c>
      <c r="F606">
        <v>1</v>
      </c>
      <c r="G606">
        <v>14402</v>
      </c>
      <c r="H606">
        <v>12960</v>
      </c>
      <c r="I606">
        <v>88.326793909072876</v>
      </c>
      <c r="J606" s="4">
        <f>ConfigSheet!$I$2</f>
        <v>3349.0920000000001</v>
      </c>
      <c r="K606">
        <f>_xlfn.XLOOKUP(D606,ConfigSheet!$A$1:$G$1,ConfigSheet!$A$2:$G$2)</f>
        <v>0</v>
      </c>
      <c r="L606">
        <f>_xlfn.XLOOKUP(B606,CoinPixels_Config1!A:A,CoinPixels_Config1!I:I)</f>
        <v>1.1112654320987654</v>
      </c>
      <c r="M606">
        <f t="shared" si="72"/>
        <v>16004.444753086418</v>
      </c>
      <c r="N606">
        <f t="shared" si="73"/>
        <v>14402</v>
      </c>
      <c r="O606">
        <f t="shared" si="78"/>
        <v>0</v>
      </c>
      <c r="P606">
        <f t="shared" si="75"/>
        <v>0</v>
      </c>
      <c r="Q606" s="9" cm="1">
        <f t="array" ref="Q606">IF(D606="",_xlfn.XLOOKUP(C606,ConfigSheet!$B$5:$H$5,_xlfn.XLOOKUP(E606,ConfigSheet!$A$6:$A$8,ConfigSheet!$B$6:$H$8)),_xlfn.XLOOKUP(D606,ConfigSheet!$B$5:$H$5,_xlfn.XLOOKUP(F606,ConfigSheet!$A$6:$A$8,ConfigSheet!$B$6:$H$8)))</f>
        <v>0</v>
      </c>
      <c r="R606">
        <f t="shared" si="76"/>
        <v>0</v>
      </c>
      <c r="S606" s="9">
        <f t="shared" si="74"/>
        <v>0</v>
      </c>
      <c r="W606">
        <f t="shared" si="79"/>
        <v>0</v>
      </c>
      <c r="X606">
        <f t="shared" si="77"/>
        <v>0</v>
      </c>
    </row>
    <row r="607" spans="1:24" x14ac:dyDescent="0.3">
      <c r="A607" s="1">
        <v>605</v>
      </c>
      <c r="B607">
        <v>294</v>
      </c>
      <c r="C607" t="s">
        <v>10</v>
      </c>
      <c r="D607" t="s">
        <v>10</v>
      </c>
      <c r="E607">
        <v>1</v>
      </c>
      <c r="F607">
        <v>1</v>
      </c>
      <c r="G607">
        <v>90872</v>
      </c>
      <c r="H607">
        <v>86667</v>
      </c>
      <c r="I607">
        <v>92.621243000030518</v>
      </c>
      <c r="J607" s="4">
        <f>ConfigSheet!$I$2</f>
        <v>3349.0920000000001</v>
      </c>
      <c r="K607">
        <f>_xlfn.XLOOKUP(D607,ConfigSheet!$A$1:$G$1,ConfigSheet!$A$2:$G$2)</f>
        <v>3.5680999999999998</v>
      </c>
      <c r="L607">
        <f>_xlfn.XLOOKUP(B607,CoinPixels_Config1!A:A,CoinPixels_Config1!I:I)</f>
        <v>1.1112654320987654</v>
      </c>
      <c r="M607">
        <f t="shared" si="72"/>
        <v>100982.91234567901</v>
      </c>
      <c r="N607">
        <f t="shared" si="73"/>
        <v>96310.041203703702</v>
      </c>
      <c r="O607">
        <f t="shared" si="78"/>
        <v>107.58651286396947</v>
      </c>
      <c r="P607">
        <f t="shared" si="75"/>
        <v>102.60806750574041</v>
      </c>
      <c r="Q607" s="9" cm="1">
        <f t="array" ref="Q607">IF(D607="",_xlfn.XLOOKUP(C607,ConfigSheet!$B$5:$H$5,_xlfn.XLOOKUP(E607,ConfigSheet!$A$6:$A$8,ConfigSheet!$B$6:$H$8)),_xlfn.XLOOKUP(D607,ConfigSheet!$B$5:$H$5,_xlfn.XLOOKUP(F607,ConfigSheet!$A$6:$A$8,ConfigSheet!$B$6:$H$8)))</f>
        <v>96.64</v>
      </c>
      <c r="R607">
        <f t="shared" si="76"/>
        <v>4.9784453582290666</v>
      </c>
      <c r="S607" s="9">
        <f t="shared" si="74"/>
        <v>24.784918184872538</v>
      </c>
      <c r="W607">
        <f t="shared" si="79"/>
        <v>-5.9680675057404073</v>
      </c>
      <c r="X607">
        <f t="shared" si="77"/>
        <v>35.617829753074524</v>
      </c>
    </row>
    <row r="608" spans="1:24" x14ac:dyDescent="0.3">
      <c r="A608" s="1">
        <v>606</v>
      </c>
      <c r="B608">
        <v>295</v>
      </c>
      <c r="C608" t="s">
        <v>8</v>
      </c>
      <c r="D608" t="s">
        <v>8</v>
      </c>
      <c r="E608">
        <v>1</v>
      </c>
      <c r="F608">
        <v>1</v>
      </c>
      <c r="G608">
        <v>13605</v>
      </c>
      <c r="H608">
        <v>14055</v>
      </c>
      <c r="I608">
        <v>94.967222213745117</v>
      </c>
      <c r="J608" s="4">
        <f>ConfigSheet!$I$2</f>
        <v>3349.0920000000001</v>
      </c>
      <c r="K608">
        <f>_xlfn.XLOOKUP(D608,ConfigSheet!$A$1:$G$1,ConfigSheet!$A$2:$G$2)</f>
        <v>0</v>
      </c>
      <c r="L608">
        <f>_xlfn.XLOOKUP(B608,CoinPixels_Config1!A:A,CoinPixels_Config1!I:I)</f>
        <v>0.96798292422625398</v>
      </c>
      <c r="M608">
        <f t="shared" si="72"/>
        <v>13169.407684098185</v>
      </c>
      <c r="N608">
        <f t="shared" si="73"/>
        <v>13605</v>
      </c>
      <c r="O608">
        <f t="shared" si="78"/>
        <v>0</v>
      </c>
      <c r="P608">
        <f t="shared" si="75"/>
        <v>0</v>
      </c>
      <c r="Q608" s="9" cm="1">
        <f t="array" ref="Q608">IF(D608="",_xlfn.XLOOKUP(C608,ConfigSheet!$B$5:$H$5,_xlfn.XLOOKUP(E608,ConfigSheet!$A$6:$A$8,ConfigSheet!$B$6:$H$8)),_xlfn.XLOOKUP(D608,ConfigSheet!$B$5:$H$5,_xlfn.XLOOKUP(F608,ConfigSheet!$A$6:$A$8,ConfigSheet!$B$6:$H$8)))</f>
        <v>0</v>
      </c>
      <c r="R608">
        <f t="shared" si="76"/>
        <v>0</v>
      </c>
      <c r="S608" s="9">
        <f t="shared" si="74"/>
        <v>0</v>
      </c>
      <c r="W608">
        <f t="shared" si="79"/>
        <v>0</v>
      </c>
      <c r="X608">
        <f t="shared" si="77"/>
        <v>0</v>
      </c>
    </row>
    <row r="609" spans="1:24" x14ac:dyDescent="0.3">
      <c r="A609" s="1">
        <v>607</v>
      </c>
      <c r="B609">
        <v>295</v>
      </c>
      <c r="C609" t="s">
        <v>11</v>
      </c>
      <c r="D609" t="s">
        <v>11</v>
      </c>
      <c r="E609">
        <v>1</v>
      </c>
      <c r="F609">
        <v>1</v>
      </c>
      <c r="G609">
        <v>191276</v>
      </c>
      <c r="H609">
        <v>184971</v>
      </c>
      <c r="I609">
        <v>94.13188099861145</v>
      </c>
      <c r="J609" s="4">
        <f>ConfigSheet!$I$2</f>
        <v>3349.0920000000001</v>
      </c>
      <c r="K609">
        <f>_xlfn.XLOOKUP(D609,ConfigSheet!$A$1:$G$1,ConfigSheet!$A$2:$G$2)</f>
        <v>5.6936084651916001</v>
      </c>
      <c r="L609">
        <f>_xlfn.XLOOKUP(B609,CoinPixels_Config1!A:A,CoinPixels_Config1!I:I)</f>
        <v>0.96798292422625398</v>
      </c>
      <c r="M609">
        <f t="shared" si="72"/>
        <v>185151.90181430095</v>
      </c>
      <c r="N609">
        <f t="shared" si="73"/>
        <v>179048.76947705442</v>
      </c>
      <c r="O609">
        <f t="shared" si="78"/>
        <v>314.76663988813317</v>
      </c>
      <c r="P609">
        <f t="shared" si="75"/>
        <v>304.39103780269289</v>
      </c>
      <c r="Q609" s="9" cm="1">
        <f t="array" ref="Q609">IF(D609="",_xlfn.XLOOKUP(C609,ConfigSheet!$B$5:$H$5,_xlfn.XLOOKUP(E609,ConfigSheet!$A$6:$A$8,ConfigSheet!$B$6:$H$8)),_xlfn.XLOOKUP(D609,ConfigSheet!$B$5:$H$5,_xlfn.XLOOKUP(F609,ConfigSheet!$A$6:$A$8,ConfigSheet!$B$6:$H$8)))</f>
        <v>369.42666666666668</v>
      </c>
      <c r="R609">
        <f t="shared" si="76"/>
        <v>10.375602085440278</v>
      </c>
      <c r="S609" s="9">
        <f t="shared" si="74"/>
        <v>107.65311863539264</v>
      </c>
      <c r="W609">
        <f t="shared" si="79"/>
        <v>65.035628863973784</v>
      </c>
      <c r="X609">
        <f t="shared" si="77"/>
        <v>4229.6330217325403</v>
      </c>
    </row>
    <row r="610" spans="1:24" x14ac:dyDescent="0.3">
      <c r="A610" s="1">
        <v>608</v>
      </c>
      <c r="B610">
        <v>296</v>
      </c>
      <c r="C610" t="s">
        <v>8</v>
      </c>
      <c r="D610" t="s">
        <v>8</v>
      </c>
      <c r="E610">
        <v>1</v>
      </c>
      <c r="F610">
        <v>1</v>
      </c>
      <c r="G610">
        <v>11480</v>
      </c>
      <c r="H610">
        <v>11070</v>
      </c>
      <c r="I610">
        <v>92.702102661132813</v>
      </c>
      <c r="J610" s="4">
        <f>ConfigSheet!$I$2</f>
        <v>3349.0920000000001</v>
      </c>
      <c r="K610">
        <f>_xlfn.XLOOKUP(D610,ConfigSheet!$A$1:$G$1,ConfigSheet!$A$2:$G$2)</f>
        <v>0</v>
      </c>
      <c r="L610">
        <f>_xlfn.XLOOKUP(B610,CoinPixels_Config1!A:A,CoinPixels_Config1!I:I)</f>
        <v>1.037037037037037</v>
      </c>
      <c r="M610">
        <f t="shared" si="72"/>
        <v>11905.185185185184</v>
      </c>
      <c r="N610">
        <f t="shared" si="73"/>
        <v>11480</v>
      </c>
      <c r="O610">
        <f t="shared" si="78"/>
        <v>0</v>
      </c>
      <c r="P610">
        <f t="shared" si="75"/>
        <v>0</v>
      </c>
      <c r="Q610" s="9" cm="1">
        <f t="array" ref="Q610">IF(D610="",_xlfn.XLOOKUP(C610,ConfigSheet!$B$5:$H$5,_xlfn.XLOOKUP(E610,ConfigSheet!$A$6:$A$8,ConfigSheet!$B$6:$H$8)),_xlfn.XLOOKUP(D610,ConfigSheet!$B$5:$H$5,_xlfn.XLOOKUP(F610,ConfigSheet!$A$6:$A$8,ConfigSheet!$B$6:$H$8)))</f>
        <v>0</v>
      </c>
      <c r="R610">
        <f t="shared" si="76"/>
        <v>0</v>
      </c>
      <c r="S610" s="9">
        <f t="shared" si="74"/>
        <v>0</v>
      </c>
      <c r="W610">
        <f t="shared" si="79"/>
        <v>0</v>
      </c>
      <c r="X610">
        <f t="shared" si="77"/>
        <v>0</v>
      </c>
    </row>
    <row r="611" spans="1:24" x14ac:dyDescent="0.3">
      <c r="A611" s="1">
        <v>609</v>
      </c>
      <c r="B611">
        <v>296</v>
      </c>
      <c r="C611" t="s">
        <v>11</v>
      </c>
      <c r="D611" t="s">
        <v>11</v>
      </c>
      <c r="E611">
        <v>1</v>
      </c>
      <c r="F611">
        <v>1</v>
      </c>
      <c r="G611">
        <v>161380</v>
      </c>
      <c r="H611">
        <v>154810</v>
      </c>
      <c r="I611">
        <v>95.023715496063232</v>
      </c>
      <c r="J611" s="4">
        <f>ConfigSheet!$I$2</f>
        <v>3349.0920000000001</v>
      </c>
      <c r="K611">
        <f>_xlfn.XLOOKUP(D611,ConfigSheet!$A$1:$G$1,ConfigSheet!$A$2:$G$2)</f>
        <v>5.6936084651916001</v>
      </c>
      <c r="L611">
        <f>_xlfn.XLOOKUP(B611,CoinPixels_Config1!A:A,CoinPixels_Config1!I:I)</f>
        <v>1.037037037037037</v>
      </c>
      <c r="M611">
        <f t="shared" si="72"/>
        <v>167357.03703703702</v>
      </c>
      <c r="N611">
        <f t="shared" si="73"/>
        <v>160543.70370370371</v>
      </c>
      <c r="O611">
        <f t="shared" si="78"/>
        <v>284.51456179270622</v>
      </c>
      <c r="P611">
        <f t="shared" si="75"/>
        <v>272.9315857673123</v>
      </c>
      <c r="Q611" s="9" cm="1">
        <f t="array" ref="Q611">IF(D611="",_xlfn.XLOOKUP(C611,ConfigSheet!$B$5:$H$5,_xlfn.XLOOKUP(E611,ConfigSheet!$A$6:$A$8,ConfigSheet!$B$6:$H$8)),_xlfn.XLOOKUP(D611,ConfigSheet!$B$5:$H$5,_xlfn.XLOOKUP(F611,ConfigSheet!$A$6:$A$8,ConfigSheet!$B$6:$H$8)))</f>
        <v>369.42666666666668</v>
      </c>
      <c r="R611">
        <f t="shared" si="76"/>
        <v>11.582976025393918</v>
      </c>
      <c r="S611" s="9">
        <f t="shared" si="74"/>
        <v>134.1653336048503</v>
      </c>
      <c r="W611">
        <f t="shared" si="79"/>
        <v>96.495080899354377</v>
      </c>
      <c r="X611">
        <f t="shared" si="77"/>
        <v>9311.3006377729453</v>
      </c>
    </row>
    <row r="612" spans="1:24" x14ac:dyDescent="0.3">
      <c r="A612" s="1">
        <v>610</v>
      </c>
      <c r="B612">
        <v>297</v>
      </c>
      <c r="C612" t="s">
        <v>8</v>
      </c>
      <c r="D612" t="s">
        <v>8</v>
      </c>
      <c r="E612">
        <v>1</v>
      </c>
      <c r="F612">
        <v>1</v>
      </c>
      <c r="G612">
        <v>13447</v>
      </c>
      <c r="H612">
        <v>11601</v>
      </c>
      <c r="I612">
        <v>83.636361360549927</v>
      </c>
      <c r="J612" s="4">
        <f>ConfigSheet!$I$2</f>
        <v>3349.0920000000001</v>
      </c>
      <c r="K612">
        <f>_xlfn.XLOOKUP(D612,ConfigSheet!$A$1:$G$1,ConfigSheet!$A$2:$G$2)</f>
        <v>0</v>
      </c>
      <c r="L612">
        <f>_xlfn.XLOOKUP(B612,CoinPixels_Config1!A:A,CoinPixels_Config1!I:I)</f>
        <v>1.1591242134298767</v>
      </c>
      <c r="M612">
        <f t="shared" si="72"/>
        <v>15586.743297991552</v>
      </c>
      <c r="N612">
        <f t="shared" si="73"/>
        <v>13447</v>
      </c>
      <c r="O612">
        <f t="shared" si="78"/>
        <v>0</v>
      </c>
      <c r="P612">
        <f t="shared" si="75"/>
        <v>0</v>
      </c>
      <c r="Q612" s="9" cm="1">
        <f t="array" ref="Q612">IF(D612="",_xlfn.XLOOKUP(C612,ConfigSheet!$B$5:$H$5,_xlfn.XLOOKUP(E612,ConfigSheet!$A$6:$A$8,ConfigSheet!$B$6:$H$8)),_xlfn.XLOOKUP(D612,ConfigSheet!$B$5:$H$5,_xlfn.XLOOKUP(F612,ConfigSheet!$A$6:$A$8,ConfigSheet!$B$6:$H$8)))</f>
        <v>0</v>
      </c>
      <c r="R612">
        <f t="shared" si="76"/>
        <v>0</v>
      </c>
      <c r="S612" s="9">
        <f t="shared" si="74"/>
        <v>0</v>
      </c>
      <c r="W612">
        <f t="shared" si="79"/>
        <v>0</v>
      </c>
      <c r="X612">
        <f t="shared" si="77"/>
        <v>0</v>
      </c>
    </row>
    <row r="613" spans="1:24" x14ac:dyDescent="0.3">
      <c r="A613" s="1">
        <v>611</v>
      </c>
      <c r="B613">
        <v>297</v>
      </c>
      <c r="C613" t="s">
        <v>11</v>
      </c>
      <c r="D613" t="s">
        <v>11</v>
      </c>
      <c r="E613">
        <v>2</v>
      </c>
      <c r="F613">
        <v>2</v>
      </c>
      <c r="G613">
        <v>331352</v>
      </c>
      <c r="H613">
        <v>321005</v>
      </c>
      <c r="I613">
        <v>94.07837986946106</v>
      </c>
      <c r="J613" s="4">
        <f>ConfigSheet!$I$2</f>
        <v>3349.0920000000001</v>
      </c>
      <c r="K613">
        <f>_xlfn.XLOOKUP(D613,ConfigSheet!$A$1:$G$1,ConfigSheet!$A$2:$G$2)</f>
        <v>5.6936084651916001</v>
      </c>
      <c r="L613">
        <f>_xlfn.XLOOKUP(B613,CoinPixels_Config1!A:A,CoinPixels_Config1!I:I)</f>
        <v>1.1591242134298767</v>
      </c>
      <c r="M613">
        <f t="shared" si="72"/>
        <v>384078.12636841653</v>
      </c>
      <c r="N613">
        <f t="shared" si="73"/>
        <v>372084.66813205759</v>
      </c>
      <c r="O613">
        <f t="shared" si="78"/>
        <v>652.95025385571535</v>
      </c>
      <c r="P613">
        <f t="shared" si="75"/>
        <v>632.560830292118</v>
      </c>
      <c r="Q613" s="9" cm="1">
        <f t="array" ref="Q613">IF(D613="",_xlfn.XLOOKUP(C613,ConfigSheet!$B$5:$H$5,_xlfn.XLOOKUP(E613,ConfigSheet!$A$6:$A$8,ConfigSheet!$B$6:$H$8)),_xlfn.XLOOKUP(D613,ConfigSheet!$B$5:$H$5,_xlfn.XLOOKUP(F613,ConfigSheet!$A$6:$A$8,ConfigSheet!$B$6:$H$8)))</f>
        <v>738.85333333333335</v>
      </c>
      <c r="R613">
        <f t="shared" si="76"/>
        <v>20.389423563597347</v>
      </c>
      <c r="S613" s="9">
        <f t="shared" si="74"/>
        <v>415.72859325577878</v>
      </c>
      <c r="W613">
        <f t="shared" si="79"/>
        <v>106.29250304121535</v>
      </c>
      <c r="X613">
        <f t="shared" si="77"/>
        <v>11298.096202766776</v>
      </c>
    </row>
    <row r="614" spans="1:24" x14ac:dyDescent="0.3">
      <c r="A614" s="1">
        <v>612</v>
      </c>
      <c r="B614">
        <v>298</v>
      </c>
      <c r="C614" t="s">
        <v>8</v>
      </c>
      <c r="D614" t="s">
        <v>8</v>
      </c>
      <c r="E614">
        <v>1</v>
      </c>
      <c r="F614">
        <v>1</v>
      </c>
      <c r="G614">
        <v>13442</v>
      </c>
      <c r="H614">
        <v>12676</v>
      </c>
      <c r="I614">
        <v>90.795528888702393</v>
      </c>
      <c r="J614" s="4">
        <f>ConfigSheet!$I$2</f>
        <v>3349.0920000000001</v>
      </c>
      <c r="K614">
        <f>_xlfn.XLOOKUP(D614,ConfigSheet!$A$1:$G$1,ConfigSheet!$A$2:$G$2)</f>
        <v>0</v>
      </c>
      <c r="L614">
        <f>_xlfn.XLOOKUP(B614,CoinPixels_Config1!A:A,CoinPixels_Config1!I:I)</f>
        <v>1.0604291574629221</v>
      </c>
      <c r="M614">
        <f t="shared" si="72"/>
        <v>14254.288734616599</v>
      </c>
      <c r="N614">
        <f t="shared" si="73"/>
        <v>13442</v>
      </c>
      <c r="O614">
        <f t="shared" si="78"/>
        <v>0</v>
      </c>
      <c r="P614">
        <f t="shared" si="75"/>
        <v>0</v>
      </c>
      <c r="Q614" s="9" cm="1">
        <f t="array" ref="Q614">IF(D614="",_xlfn.XLOOKUP(C614,ConfigSheet!$B$5:$H$5,_xlfn.XLOOKUP(E614,ConfigSheet!$A$6:$A$8,ConfigSheet!$B$6:$H$8)),_xlfn.XLOOKUP(D614,ConfigSheet!$B$5:$H$5,_xlfn.XLOOKUP(F614,ConfigSheet!$A$6:$A$8,ConfigSheet!$B$6:$H$8)))</f>
        <v>0</v>
      </c>
      <c r="R614">
        <f t="shared" si="76"/>
        <v>0</v>
      </c>
      <c r="S614" s="9">
        <f t="shared" si="74"/>
        <v>0</v>
      </c>
      <c r="W614">
        <f t="shared" si="79"/>
        <v>0</v>
      </c>
      <c r="X614">
        <f t="shared" si="77"/>
        <v>0</v>
      </c>
    </row>
    <row r="615" spans="1:24" x14ac:dyDescent="0.3">
      <c r="A615" s="1">
        <v>613</v>
      </c>
      <c r="B615">
        <v>298</v>
      </c>
      <c r="C615" t="s">
        <v>11</v>
      </c>
      <c r="D615" t="s">
        <v>11</v>
      </c>
      <c r="E615">
        <v>2</v>
      </c>
      <c r="F615">
        <v>2</v>
      </c>
      <c r="G615">
        <v>355541</v>
      </c>
      <c r="H615">
        <v>339996</v>
      </c>
      <c r="I615">
        <v>92.903348803520203</v>
      </c>
      <c r="J615" s="4">
        <f>ConfigSheet!$I$2</f>
        <v>3349.0920000000001</v>
      </c>
      <c r="K615">
        <f>_xlfn.XLOOKUP(D615,ConfigSheet!$A$1:$G$1,ConfigSheet!$A$2:$G$2)</f>
        <v>5.6936084651916001</v>
      </c>
      <c r="L615">
        <f>_xlfn.XLOOKUP(B615,CoinPixels_Config1!A:A,CoinPixels_Config1!I:I)</f>
        <v>1.0604291574629221</v>
      </c>
      <c r="M615">
        <f t="shared" si="72"/>
        <v>377026.04307352478</v>
      </c>
      <c r="N615">
        <f t="shared" si="73"/>
        <v>360541.67182076367</v>
      </c>
      <c r="O615">
        <f t="shared" si="78"/>
        <v>640.96139205525367</v>
      </c>
      <c r="P615">
        <f t="shared" si="75"/>
        <v>612.9372124543105</v>
      </c>
      <c r="Q615" s="9" cm="1">
        <f t="array" ref="Q615">IF(D615="",_xlfn.XLOOKUP(C615,ConfigSheet!$B$5:$H$5,_xlfn.XLOOKUP(E615,ConfigSheet!$A$6:$A$8,ConfigSheet!$B$6:$H$8)),_xlfn.XLOOKUP(D615,ConfigSheet!$B$5:$H$5,_xlfn.XLOOKUP(F615,ConfigSheet!$A$6:$A$8,ConfigSheet!$B$6:$H$8)))</f>
        <v>738.85333333333335</v>
      </c>
      <c r="R615">
        <f t="shared" si="76"/>
        <v>28.024179600943171</v>
      </c>
      <c r="S615" s="9">
        <f t="shared" si="74"/>
        <v>785.35464230591936</v>
      </c>
      <c r="W615">
        <f t="shared" si="79"/>
        <v>125.91612087902286</v>
      </c>
      <c r="X615">
        <f t="shared" si="77"/>
        <v>15854.869497220696</v>
      </c>
    </row>
    <row r="616" spans="1:24" x14ac:dyDescent="0.3">
      <c r="A616" s="1">
        <v>614</v>
      </c>
      <c r="B616">
        <v>299</v>
      </c>
      <c r="C616" t="s">
        <v>8</v>
      </c>
      <c r="D616" t="s">
        <v>8</v>
      </c>
      <c r="E616">
        <v>1</v>
      </c>
      <c r="F616">
        <v>1</v>
      </c>
      <c r="G616">
        <v>17258</v>
      </c>
      <c r="H616">
        <v>14629</v>
      </c>
      <c r="I616">
        <v>82.440781593322754</v>
      </c>
      <c r="J616" s="4">
        <f>ConfigSheet!$I$2</f>
        <v>3349.0920000000001</v>
      </c>
      <c r="K616">
        <f>_xlfn.XLOOKUP(D616,ConfigSheet!$A$1:$G$1,ConfigSheet!$A$2:$G$2)</f>
        <v>0</v>
      </c>
      <c r="L616">
        <f>_xlfn.XLOOKUP(B616,CoinPixels_Config1!A:A,CoinPixels_Config1!I:I)</f>
        <v>1.1797115318887141</v>
      </c>
      <c r="M616">
        <f t="shared" si="72"/>
        <v>20359.46161733543</v>
      </c>
      <c r="N616">
        <f t="shared" si="73"/>
        <v>17258</v>
      </c>
      <c r="O616">
        <f t="shared" si="78"/>
        <v>0</v>
      </c>
      <c r="P616">
        <f t="shared" si="75"/>
        <v>0</v>
      </c>
      <c r="Q616" s="9" cm="1">
        <f t="array" ref="Q616">IF(D616="",_xlfn.XLOOKUP(C616,ConfigSheet!$B$5:$H$5,_xlfn.XLOOKUP(E616,ConfigSheet!$A$6:$A$8,ConfigSheet!$B$6:$H$8)),_xlfn.XLOOKUP(D616,ConfigSheet!$B$5:$H$5,_xlfn.XLOOKUP(F616,ConfigSheet!$A$6:$A$8,ConfigSheet!$B$6:$H$8)))</f>
        <v>0</v>
      </c>
      <c r="R616">
        <f t="shared" si="76"/>
        <v>0</v>
      </c>
      <c r="S616" s="9">
        <f t="shared" si="74"/>
        <v>0</v>
      </c>
      <c r="W616">
        <f t="shared" si="79"/>
        <v>0</v>
      </c>
      <c r="X616">
        <f t="shared" si="77"/>
        <v>0</v>
      </c>
    </row>
    <row r="617" spans="1:24" x14ac:dyDescent="0.3">
      <c r="A617" s="1">
        <v>615</v>
      </c>
      <c r="B617">
        <v>299</v>
      </c>
      <c r="C617" t="s">
        <v>12</v>
      </c>
      <c r="D617" t="s">
        <v>12</v>
      </c>
      <c r="E617">
        <v>1</v>
      </c>
      <c r="F617">
        <v>1</v>
      </c>
      <c r="G617">
        <v>188122</v>
      </c>
      <c r="H617">
        <v>176090</v>
      </c>
      <c r="I617">
        <v>89.608818292617798</v>
      </c>
      <c r="J617" s="4">
        <f>ConfigSheet!$I$2</f>
        <v>3349.0920000000001</v>
      </c>
      <c r="K617">
        <f>_xlfn.XLOOKUP(D617,ConfigSheet!$A$1:$G$1,ConfigSheet!$A$2:$G$2)</f>
        <v>4.4826302470744004</v>
      </c>
      <c r="L617">
        <f>_xlfn.XLOOKUP(B617,CoinPixels_Config1!A:A,CoinPixels_Config1!I:I)</f>
        <v>1.1797115318887141</v>
      </c>
      <c r="M617">
        <f t="shared" si="72"/>
        <v>221929.69280196869</v>
      </c>
      <c r="N617">
        <f t="shared" si="73"/>
        <v>207735.40365028367</v>
      </c>
      <c r="O617">
        <f t="shared" si="78"/>
        <v>297.04431937911369</v>
      </c>
      <c r="P617">
        <f t="shared" si="75"/>
        <v>278.04581175762604</v>
      </c>
      <c r="Q617" s="9" cm="1">
        <f t="array" ref="Q617">IF(D617="",_xlfn.XLOOKUP(C617,ConfigSheet!$B$5:$H$5,_xlfn.XLOOKUP(E617,ConfigSheet!$A$6:$A$8,ConfigSheet!$B$6:$H$8)),_xlfn.XLOOKUP(D617,ConfigSheet!$B$5:$H$5,_xlfn.XLOOKUP(F617,ConfigSheet!$A$6:$A$8,ConfigSheet!$B$6:$H$8)))</f>
        <v>236.29999999999998</v>
      </c>
      <c r="R617">
        <f t="shared" si="76"/>
        <v>18.998507621487647</v>
      </c>
      <c r="S617" s="9">
        <f t="shared" si="74"/>
        <v>360.94329184372424</v>
      </c>
      <c r="W617">
        <f t="shared" si="79"/>
        <v>-41.745811757626058</v>
      </c>
      <c r="X617">
        <f t="shared" si="77"/>
        <v>1742.7127993031499</v>
      </c>
    </row>
    <row r="618" spans="1:24" x14ac:dyDescent="0.3">
      <c r="A618" s="1">
        <v>616</v>
      </c>
      <c r="B618">
        <v>300</v>
      </c>
      <c r="C618" t="s">
        <v>8</v>
      </c>
      <c r="D618" t="s">
        <v>8</v>
      </c>
      <c r="E618">
        <v>1</v>
      </c>
      <c r="F618">
        <v>1</v>
      </c>
      <c r="G618">
        <v>16700</v>
      </c>
      <c r="H618">
        <v>15641</v>
      </c>
      <c r="I618">
        <v>91.695809364318848</v>
      </c>
      <c r="J618" s="4">
        <f>ConfigSheet!$I$2</f>
        <v>3349.0920000000001</v>
      </c>
      <c r="K618">
        <f>_xlfn.XLOOKUP(D618,ConfigSheet!$A$1:$G$1,ConfigSheet!$A$2:$G$2)</f>
        <v>0</v>
      </c>
      <c r="L618">
        <f>_xlfn.XLOOKUP(B618,CoinPixels_Config1!A:A,CoinPixels_Config1!I:I)</f>
        <v>1.0677066683715875</v>
      </c>
      <c r="M618">
        <f t="shared" si="72"/>
        <v>17830.70136180551</v>
      </c>
      <c r="N618">
        <f t="shared" si="73"/>
        <v>16700</v>
      </c>
      <c r="O618">
        <f t="shared" si="78"/>
        <v>0</v>
      </c>
      <c r="P618">
        <f t="shared" si="75"/>
        <v>0</v>
      </c>
      <c r="Q618" s="9" cm="1">
        <f t="array" ref="Q618">IF(D618="",_xlfn.XLOOKUP(C618,ConfigSheet!$B$5:$H$5,_xlfn.XLOOKUP(E618,ConfigSheet!$A$6:$A$8,ConfigSheet!$B$6:$H$8)),_xlfn.XLOOKUP(D618,ConfigSheet!$B$5:$H$5,_xlfn.XLOOKUP(F618,ConfigSheet!$A$6:$A$8,ConfigSheet!$B$6:$H$8)))</f>
        <v>0</v>
      </c>
      <c r="R618">
        <f t="shared" si="76"/>
        <v>0</v>
      </c>
      <c r="S618" s="9">
        <f t="shared" si="74"/>
        <v>0</v>
      </c>
      <c r="W618">
        <f t="shared" si="79"/>
        <v>0</v>
      </c>
      <c r="X618">
        <f t="shared" si="77"/>
        <v>0</v>
      </c>
    </row>
    <row r="619" spans="1:24" x14ac:dyDescent="0.3">
      <c r="A619" s="1">
        <v>617</v>
      </c>
      <c r="B619">
        <v>300</v>
      </c>
      <c r="C619" t="s">
        <v>12</v>
      </c>
      <c r="D619" t="s">
        <v>12</v>
      </c>
      <c r="E619">
        <v>2</v>
      </c>
      <c r="F619">
        <v>2</v>
      </c>
      <c r="G619">
        <v>386725</v>
      </c>
      <c r="H619">
        <v>358022</v>
      </c>
      <c r="I619">
        <v>91.011804342269897</v>
      </c>
      <c r="J619" s="4">
        <f>ConfigSheet!$I$2</f>
        <v>3349.0920000000001</v>
      </c>
      <c r="K619">
        <f>_xlfn.XLOOKUP(D619,ConfigSheet!$A$1:$G$1,ConfigSheet!$A$2:$G$2)</f>
        <v>4.4826302470744004</v>
      </c>
      <c r="L619">
        <f>_xlfn.XLOOKUP(B619,CoinPixels_Config1!A:A,CoinPixels_Config1!I:I)</f>
        <v>1.0677066683715875</v>
      </c>
      <c r="M619">
        <f t="shared" si="72"/>
        <v>412908.86132600217</v>
      </c>
      <c r="N619">
        <f t="shared" si="73"/>
        <v>382262.47682373249</v>
      </c>
      <c r="O619">
        <f t="shared" si="78"/>
        <v>552.66255781118775</v>
      </c>
      <c r="P619">
        <f t="shared" si="75"/>
        <v>511.64355620318588</v>
      </c>
      <c r="Q619" s="9" cm="1">
        <f t="array" ref="Q619">IF(D619="",_xlfn.XLOOKUP(C619,ConfigSheet!$B$5:$H$5,_xlfn.XLOOKUP(E619,ConfigSheet!$A$6:$A$8,ConfigSheet!$B$6:$H$8)),_xlfn.XLOOKUP(D619,ConfigSheet!$B$5:$H$5,_xlfn.XLOOKUP(F619,ConfigSheet!$A$6:$A$8,ConfigSheet!$B$6:$H$8)))</f>
        <v>472.59999999999997</v>
      </c>
      <c r="R619">
        <f t="shared" si="76"/>
        <v>41.019001608001872</v>
      </c>
      <c r="S619" s="9">
        <f t="shared" si="74"/>
        <v>1682.5584929172601</v>
      </c>
      <c r="W619">
        <f t="shared" si="79"/>
        <v>-39.043556203185915</v>
      </c>
      <c r="X619">
        <f t="shared" si="77"/>
        <v>1524.3992809913373</v>
      </c>
    </row>
    <row r="620" spans="1:24" x14ac:dyDescent="0.3">
      <c r="A620" s="1">
        <v>618</v>
      </c>
      <c r="B620">
        <v>301</v>
      </c>
      <c r="C620" t="s">
        <v>8</v>
      </c>
      <c r="D620" t="s">
        <v>8</v>
      </c>
      <c r="E620">
        <v>1</v>
      </c>
      <c r="F620">
        <v>1</v>
      </c>
      <c r="G620">
        <v>13816</v>
      </c>
      <c r="H620">
        <v>13319</v>
      </c>
      <c r="I620">
        <v>92.269539833068848</v>
      </c>
      <c r="J620" s="4">
        <f>ConfigSheet!$I$2</f>
        <v>3349.0920000000001</v>
      </c>
      <c r="K620">
        <f>_xlfn.XLOOKUP(D620,ConfigSheet!$A$1:$G$1,ConfigSheet!$A$2:$G$2)</f>
        <v>0</v>
      </c>
      <c r="L620">
        <f>_xlfn.XLOOKUP(B620,CoinPixels_Config1!A:A,CoinPixels_Config1!I:I)</f>
        <v>1.0373151137472783</v>
      </c>
      <c r="M620">
        <f t="shared" si="72"/>
        <v>14331.545611532396</v>
      </c>
      <c r="N620">
        <f t="shared" si="73"/>
        <v>13815.999999999998</v>
      </c>
      <c r="O620">
        <f t="shared" si="78"/>
        <v>0</v>
      </c>
      <c r="P620">
        <f t="shared" si="75"/>
        <v>0</v>
      </c>
      <c r="Q620" s="9" cm="1">
        <f t="array" ref="Q620">IF(D620="",_xlfn.XLOOKUP(C620,ConfigSheet!$B$5:$H$5,_xlfn.XLOOKUP(E620,ConfigSheet!$A$6:$A$8,ConfigSheet!$B$6:$H$8)),_xlfn.XLOOKUP(D620,ConfigSheet!$B$5:$H$5,_xlfn.XLOOKUP(F620,ConfigSheet!$A$6:$A$8,ConfigSheet!$B$6:$H$8)))</f>
        <v>0</v>
      </c>
      <c r="R620">
        <f t="shared" si="76"/>
        <v>0</v>
      </c>
      <c r="S620" s="9">
        <f t="shared" si="74"/>
        <v>0</v>
      </c>
      <c r="W620">
        <f t="shared" si="79"/>
        <v>0</v>
      </c>
      <c r="X620">
        <f t="shared" si="77"/>
        <v>0</v>
      </c>
    </row>
    <row r="621" spans="1:24" x14ac:dyDescent="0.3">
      <c r="A621" s="1">
        <v>619</v>
      </c>
      <c r="B621">
        <v>301</v>
      </c>
      <c r="C621" t="s">
        <v>13</v>
      </c>
      <c r="D621" t="s">
        <v>13</v>
      </c>
      <c r="E621">
        <v>2</v>
      </c>
      <c r="F621">
        <v>1</v>
      </c>
      <c r="G621">
        <v>240515</v>
      </c>
      <c r="H621">
        <v>117272</v>
      </c>
      <c r="I621">
        <v>65.971928834915161</v>
      </c>
      <c r="J621" s="4">
        <f>ConfigSheet!$I$2</f>
        <v>3349.0920000000001</v>
      </c>
      <c r="K621">
        <f>_xlfn.XLOOKUP(D621,ConfigSheet!$A$1:$G$1,ConfigSheet!$A$2:$G$2)</f>
        <v>6.6983512218829002</v>
      </c>
      <c r="L621">
        <f>_xlfn.XLOOKUP(B621,CoinPixels_Config1!A:A,CoinPixels_Config1!I:I)</f>
        <v>1.0373151137472783</v>
      </c>
      <c r="M621">
        <f t="shared" si="72"/>
        <v>249489.84458292663</v>
      </c>
      <c r="N621">
        <f t="shared" si="73"/>
        <v>121648.01801937082</v>
      </c>
      <c r="O621">
        <f t="shared" si="78"/>
        <v>498.99214632187505</v>
      </c>
      <c r="P621">
        <f t="shared" si="75"/>
        <v>243.30210998673243</v>
      </c>
      <c r="Q621" s="9" cm="1">
        <f t="array" ref="Q621">IF(D621="",_xlfn.XLOOKUP(C621,ConfigSheet!$B$5:$H$5,_xlfn.XLOOKUP(E621,ConfigSheet!$A$6:$A$8,ConfigSheet!$B$6:$H$8)),_xlfn.XLOOKUP(D621,ConfigSheet!$B$5:$H$5,_xlfn.XLOOKUP(F621,ConfigSheet!$A$6:$A$8,ConfigSheet!$B$6:$H$8)))</f>
        <v>207.95500000000001</v>
      </c>
      <c r="R621">
        <f t="shared" si="76"/>
        <v>255.69003633514262</v>
      </c>
      <c r="S621" s="9">
        <f t="shared" si="74"/>
        <v>65377.394681066551</v>
      </c>
      <c r="W621">
        <f t="shared" si="79"/>
        <v>-35.34710998673242</v>
      </c>
      <c r="X621">
        <f t="shared" si="77"/>
        <v>1249.4181844141588</v>
      </c>
    </row>
    <row r="622" spans="1:24" x14ac:dyDescent="0.3">
      <c r="A622" s="1">
        <v>620</v>
      </c>
      <c r="B622">
        <v>302</v>
      </c>
      <c r="C622" t="s">
        <v>8</v>
      </c>
      <c r="D622" t="s">
        <v>8</v>
      </c>
      <c r="E622">
        <v>1</v>
      </c>
      <c r="F622">
        <v>1</v>
      </c>
      <c r="G622">
        <v>14951</v>
      </c>
      <c r="H622">
        <v>14049</v>
      </c>
      <c r="I622">
        <v>92.243951559066772</v>
      </c>
      <c r="J622" s="4">
        <f>ConfigSheet!$I$2</f>
        <v>3349.0920000000001</v>
      </c>
      <c r="K622">
        <f>_xlfn.XLOOKUP(D622,ConfigSheet!$A$1:$G$1,ConfigSheet!$A$2:$G$2)</f>
        <v>0</v>
      </c>
      <c r="L622">
        <f>_xlfn.XLOOKUP(B622,CoinPixels_Config1!A:A,CoinPixels_Config1!I:I)</f>
        <v>1.0642038579258311</v>
      </c>
      <c r="M622">
        <f t="shared" si="72"/>
        <v>15910.9118798491</v>
      </c>
      <c r="N622">
        <f t="shared" si="73"/>
        <v>14951</v>
      </c>
      <c r="O622">
        <f t="shared" si="78"/>
        <v>0</v>
      </c>
      <c r="P622">
        <f t="shared" si="75"/>
        <v>0</v>
      </c>
      <c r="Q622" s="9" cm="1">
        <f t="array" ref="Q622">IF(D622="",_xlfn.XLOOKUP(C622,ConfigSheet!$B$5:$H$5,_xlfn.XLOOKUP(E622,ConfigSheet!$A$6:$A$8,ConfigSheet!$B$6:$H$8)),_xlfn.XLOOKUP(D622,ConfigSheet!$B$5:$H$5,_xlfn.XLOOKUP(F622,ConfigSheet!$A$6:$A$8,ConfigSheet!$B$6:$H$8)))</f>
        <v>0</v>
      </c>
      <c r="R622">
        <f t="shared" si="76"/>
        <v>0</v>
      </c>
      <c r="S622" s="9">
        <f t="shared" si="74"/>
        <v>0</v>
      </c>
      <c r="W622">
        <f t="shared" si="79"/>
        <v>0</v>
      </c>
      <c r="X622">
        <f t="shared" si="77"/>
        <v>0</v>
      </c>
    </row>
    <row r="623" spans="1:24" x14ac:dyDescent="0.3">
      <c r="A623" s="1">
        <v>621</v>
      </c>
      <c r="B623">
        <v>302</v>
      </c>
      <c r="C623" t="s">
        <v>12</v>
      </c>
      <c r="D623" t="s">
        <v>12</v>
      </c>
      <c r="E623">
        <v>2</v>
      </c>
      <c r="F623">
        <v>2</v>
      </c>
      <c r="G623">
        <v>379407</v>
      </c>
      <c r="H623">
        <v>321398</v>
      </c>
      <c r="I623">
        <v>83.907568454742432</v>
      </c>
      <c r="J623" s="4">
        <f>ConfigSheet!$I$2</f>
        <v>3349.0920000000001</v>
      </c>
      <c r="K623">
        <f>_xlfn.XLOOKUP(D623,ConfigSheet!$A$1:$G$1,ConfigSheet!$A$2:$G$2)</f>
        <v>4.4826302470744004</v>
      </c>
      <c r="L623">
        <f>_xlfn.XLOOKUP(B623,CoinPixels_Config1!A:A,CoinPixels_Config1!I:I)</f>
        <v>1.0642038579258311</v>
      </c>
      <c r="M623">
        <f t="shared" si="72"/>
        <v>403766.39312406577</v>
      </c>
      <c r="N623">
        <f t="shared" si="73"/>
        <v>342032.99152964627</v>
      </c>
      <c r="O623">
        <f t="shared" si="78"/>
        <v>540.42571734967873</v>
      </c>
      <c r="P623">
        <f t="shared" si="75"/>
        <v>457.79794443632318</v>
      </c>
      <c r="Q623" s="9" cm="1">
        <f t="array" ref="Q623">IF(D623="",_xlfn.XLOOKUP(C623,ConfigSheet!$B$5:$H$5,_xlfn.XLOOKUP(E623,ConfigSheet!$A$6:$A$8,ConfigSheet!$B$6:$H$8)),_xlfn.XLOOKUP(D623,ConfigSheet!$B$5:$H$5,_xlfn.XLOOKUP(F623,ConfigSheet!$A$6:$A$8,ConfigSheet!$B$6:$H$8)))</f>
        <v>472.59999999999997</v>
      </c>
      <c r="R623">
        <f t="shared" si="76"/>
        <v>82.627772913355557</v>
      </c>
      <c r="S623" s="9">
        <f t="shared" si="74"/>
        <v>6827.3488566210544</v>
      </c>
      <c r="W623">
        <f t="shared" si="79"/>
        <v>14.802055563676788</v>
      </c>
      <c r="X623">
        <f t="shared" si="77"/>
        <v>219.10084891017496</v>
      </c>
    </row>
    <row r="624" spans="1:24" x14ac:dyDescent="0.3">
      <c r="A624" s="1">
        <v>622</v>
      </c>
      <c r="B624">
        <v>302</v>
      </c>
      <c r="C624" t="s">
        <v>13</v>
      </c>
      <c r="D624" t="s">
        <v>13</v>
      </c>
      <c r="E624">
        <v>2</v>
      </c>
      <c r="F624">
        <v>1</v>
      </c>
      <c r="G624">
        <v>257870</v>
      </c>
      <c r="H624">
        <v>199988</v>
      </c>
      <c r="I624">
        <v>53.583353757858283</v>
      </c>
      <c r="J624" s="4">
        <f>ConfigSheet!$I$2</f>
        <v>3349.0920000000001</v>
      </c>
      <c r="K624">
        <f>_xlfn.XLOOKUP(D624,ConfigSheet!$A$1:$G$1,ConfigSheet!$A$2:$G$2)</f>
        <v>6.6983512218829002</v>
      </c>
      <c r="L624">
        <f>_xlfn.XLOOKUP(B624,CoinPixels_Config1!A:A,CoinPixels_Config1!I:I)</f>
        <v>1.0642038579258311</v>
      </c>
      <c r="M624">
        <f t="shared" si="72"/>
        <v>274426.24884333403</v>
      </c>
      <c r="N624">
        <f t="shared" si="73"/>
        <v>212828.0011388711</v>
      </c>
      <c r="O624">
        <f t="shared" si="78"/>
        <v>548.86619993015643</v>
      </c>
      <c r="P624">
        <f t="shared" si="75"/>
        <v>425.66662888909963</v>
      </c>
      <c r="Q624" s="9" cm="1">
        <f t="array" ref="Q624">IF(D624="",_xlfn.XLOOKUP(C624,ConfigSheet!$B$5:$H$5,_xlfn.XLOOKUP(E624,ConfigSheet!$A$6:$A$8,ConfigSheet!$B$6:$H$8)),_xlfn.XLOOKUP(D624,ConfigSheet!$B$5:$H$5,_xlfn.XLOOKUP(F624,ConfigSheet!$A$6:$A$8,ConfigSheet!$B$6:$H$8)))</f>
        <v>207.95500000000001</v>
      </c>
      <c r="R624">
        <f t="shared" si="76"/>
        <v>123.1995710410568</v>
      </c>
      <c r="S624" s="9">
        <f t="shared" si="74"/>
        <v>15178.134304700401</v>
      </c>
      <c r="W624">
        <f t="shared" si="79"/>
        <v>-217.71162888909961</v>
      </c>
      <c r="X624">
        <f t="shared" si="77"/>
        <v>47398.353353545033</v>
      </c>
    </row>
    <row r="625" spans="1:24" x14ac:dyDescent="0.3">
      <c r="A625" s="1">
        <v>623</v>
      </c>
      <c r="B625">
        <v>303</v>
      </c>
      <c r="C625" t="s">
        <v>8</v>
      </c>
      <c r="D625" t="s">
        <v>8</v>
      </c>
      <c r="E625">
        <v>1</v>
      </c>
      <c r="F625">
        <v>1</v>
      </c>
      <c r="G625">
        <v>18669</v>
      </c>
      <c r="H625">
        <v>17579</v>
      </c>
      <c r="I625">
        <v>93.394869565963745</v>
      </c>
      <c r="J625" s="4">
        <f>ConfigSheet!$I$2</f>
        <v>3349.0920000000001</v>
      </c>
      <c r="K625">
        <f>_xlfn.XLOOKUP(D625,ConfigSheet!$A$1:$G$1,ConfigSheet!$A$2:$G$2)</f>
        <v>0</v>
      </c>
      <c r="L625">
        <f>_xlfn.XLOOKUP(B625,CoinPixels_Config1!A:A,CoinPixels_Config1!I:I)</f>
        <v>1.0620058023778371</v>
      </c>
      <c r="M625">
        <f t="shared" si="72"/>
        <v>19826.586324591841</v>
      </c>
      <c r="N625">
        <f t="shared" si="73"/>
        <v>18669</v>
      </c>
      <c r="O625">
        <f t="shared" si="78"/>
        <v>0</v>
      </c>
      <c r="P625">
        <f t="shared" si="75"/>
        <v>0</v>
      </c>
      <c r="Q625" s="9" cm="1">
        <f t="array" ref="Q625">IF(D625="",_xlfn.XLOOKUP(C625,ConfigSheet!$B$5:$H$5,_xlfn.XLOOKUP(E625,ConfigSheet!$A$6:$A$8,ConfigSheet!$B$6:$H$8)),_xlfn.XLOOKUP(D625,ConfigSheet!$B$5:$H$5,_xlfn.XLOOKUP(F625,ConfigSheet!$A$6:$A$8,ConfigSheet!$B$6:$H$8)))</f>
        <v>0</v>
      </c>
      <c r="R625">
        <f t="shared" si="76"/>
        <v>0</v>
      </c>
      <c r="S625" s="9">
        <f t="shared" si="74"/>
        <v>0</v>
      </c>
      <c r="W625">
        <f t="shared" si="79"/>
        <v>0</v>
      </c>
      <c r="X625">
        <f t="shared" si="77"/>
        <v>0</v>
      </c>
    </row>
    <row r="626" spans="1:24" x14ac:dyDescent="0.3">
      <c r="A626" s="1">
        <v>624</v>
      </c>
      <c r="B626">
        <v>303</v>
      </c>
      <c r="C626" t="s">
        <v>10</v>
      </c>
      <c r="D626" t="s">
        <v>10</v>
      </c>
      <c r="E626">
        <v>3</v>
      </c>
      <c r="F626">
        <v>3</v>
      </c>
      <c r="G626">
        <v>275852</v>
      </c>
      <c r="H626">
        <v>245315</v>
      </c>
      <c r="I626">
        <v>69.399601221084595</v>
      </c>
      <c r="J626" s="4">
        <f>ConfigSheet!$I$2</f>
        <v>3349.0920000000001</v>
      </c>
      <c r="K626">
        <f>_xlfn.XLOOKUP(D626,ConfigSheet!$A$1:$G$1,ConfigSheet!$A$2:$G$2)</f>
        <v>3.5680999999999998</v>
      </c>
      <c r="L626">
        <f>_xlfn.XLOOKUP(B626,CoinPixels_Config1!A:A,CoinPixels_Config1!I:I)</f>
        <v>1.0620058023778371</v>
      </c>
      <c r="M626">
        <f t="shared" si="72"/>
        <v>292956.42459753115</v>
      </c>
      <c r="N626">
        <f t="shared" si="73"/>
        <v>260525.95341031911</v>
      </c>
      <c r="O626">
        <f t="shared" si="78"/>
        <v>312.11379639808365</v>
      </c>
      <c r="P626">
        <f t="shared" si="75"/>
        <v>277.56259140189627</v>
      </c>
      <c r="Q626" s="9" cm="1">
        <f t="array" ref="Q626">IF(D626="",_xlfn.XLOOKUP(C626,ConfigSheet!$B$5:$H$5,_xlfn.XLOOKUP(E626,ConfigSheet!$A$6:$A$8,ConfigSheet!$B$6:$H$8)),_xlfn.XLOOKUP(D626,ConfigSheet!$B$5:$H$5,_xlfn.XLOOKUP(F626,ConfigSheet!$A$6:$A$8,ConfigSheet!$B$6:$H$8)))</f>
        <v>289.92</v>
      </c>
      <c r="R626">
        <f t="shared" si="76"/>
        <v>34.55120499618738</v>
      </c>
      <c r="S626" s="9">
        <f t="shared" si="74"/>
        <v>1193.7857666885639</v>
      </c>
      <c r="W626">
        <f t="shared" si="79"/>
        <v>12.357408598103746</v>
      </c>
      <c r="X626">
        <f t="shared" si="77"/>
        <v>152.70554726048837</v>
      </c>
    </row>
    <row r="627" spans="1:24" x14ac:dyDescent="0.3">
      <c r="A627" s="1">
        <v>625</v>
      </c>
      <c r="B627">
        <v>304</v>
      </c>
      <c r="C627" t="s">
        <v>8</v>
      </c>
      <c r="D627" t="s">
        <v>8</v>
      </c>
      <c r="E627">
        <v>1</v>
      </c>
      <c r="F627">
        <v>1</v>
      </c>
      <c r="G627">
        <v>14698</v>
      </c>
      <c r="H627">
        <v>14754</v>
      </c>
      <c r="I627">
        <v>93.521255254745483</v>
      </c>
      <c r="J627" s="4">
        <f>ConfigSheet!$I$2</f>
        <v>3349.0920000000001</v>
      </c>
      <c r="K627">
        <f>_xlfn.XLOOKUP(D627,ConfigSheet!$A$1:$G$1,ConfigSheet!$A$2:$G$2)</f>
        <v>0</v>
      </c>
      <c r="L627">
        <f>_xlfn.XLOOKUP(B627,CoinPixels_Config1!A:A,CoinPixels_Config1!I:I)</f>
        <v>0.99620441914057201</v>
      </c>
      <c r="M627">
        <f t="shared" si="72"/>
        <v>14642.212552528128</v>
      </c>
      <c r="N627">
        <f t="shared" si="73"/>
        <v>14698</v>
      </c>
      <c r="O627">
        <f t="shared" si="78"/>
        <v>0</v>
      </c>
      <c r="P627">
        <f t="shared" si="75"/>
        <v>0</v>
      </c>
      <c r="Q627" s="9" cm="1">
        <f t="array" ref="Q627">IF(D627="",_xlfn.XLOOKUP(C627,ConfigSheet!$B$5:$H$5,_xlfn.XLOOKUP(E627,ConfigSheet!$A$6:$A$8,ConfigSheet!$B$6:$H$8)),_xlfn.XLOOKUP(D627,ConfigSheet!$B$5:$H$5,_xlfn.XLOOKUP(F627,ConfigSheet!$A$6:$A$8,ConfigSheet!$B$6:$H$8)))</f>
        <v>0</v>
      </c>
      <c r="R627">
        <f t="shared" si="76"/>
        <v>0</v>
      </c>
      <c r="S627" s="9">
        <f t="shared" si="74"/>
        <v>0</v>
      </c>
      <c r="W627">
        <f t="shared" si="79"/>
        <v>0</v>
      </c>
      <c r="X627">
        <f t="shared" si="77"/>
        <v>0</v>
      </c>
    </row>
    <row r="628" spans="1:24" x14ac:dyDescent="0.3">
      <c r="A628" s="1">
        <v>626</v>
      </c>
      <c r="B628">
        <v>305</v>
      </c>
      <c r="C628" t="s">
        <v>8</v>
      </c>
      <c r="D628" t="s">
        <v>8</v>
      </c>
      <c r="E628">
        <v>1</v>
      </c>
      <c r="F628">
        <v>1</v>
      </c>
      <c r="G628">
        <v>14742</v>
      </c>
      <c r="H628">
        <v>12170</v>
      </c>
      <c r="I628">
        <v>82.553249597549438</v>
      </c>
      <c r="J628" s="4">
        <f>ConfigSheet!$I$2</f>
        <v>3349.0920000000001</v>
      </c>
      <c r="K628">
        <f>_xlfn.XLOOKUP(D628,ConfigSheet!$A$1:$G$1,ConfigSheet!$A$2:$G$2)</f>
        <v>0</v>
      </c>
      <c r="L628">
        <f>_xlfn.XLOOKUP(B628,CoinPixels_Config1!A:A,CoinPixels_Config1!I:I)</f>
        <v>1.2113393590797041</v>
      </c>
      <c r="M628">
        <f t="shared" si="72"/>
        <v>17857.564831552998</v>
      </c>
      <c r="N628">
        <f t="shared" si="73"/>
        <v>14742</v>
      </c>
      <c r="O628">
        <f t="shared" si="78"/>
        <v>0</v>
      </c>
      <c r="P628">
        <f t="shared" si="75"/>
        <v>0</v>
      </c>
      <c r="Q628" s="9" cm="1">
        <f t="array" ref="Q628">IF(D628="",_xlfn.XLOOKUP(C628,ConfigSheet!$B$5:$H$5,_xlfn.XLOOKUP(E628,ConfigSheet!$A$6:$A$8,ConfigSheet!$B$6:$H$8)),_xlfn.XLOOKUP(D628,ConfigSheet!$B$5:$H$5,_xlfn.XLOOKUP(F628,ConfigSheet!$A$6:$A$8,ConfigSheet!$B$6:$H$8)))</f>
        <v>0</v>
      </c>
      <c r="R628">
        <f t="shared" si="76"/>
        <v>0</v>
      </c>
      <c r="S628" s="9">
        <f t="shared" si="74"/>
        <v>0</v>
      </c>
      <c r="W628">
        <f t="shared" si="79"/>
        <v>0</v>
      </c>
      <c r="X628">
        <f t="shared" si="77"/>
        <v>0</v>
      </c>
    </row>
    <row r="629" spans="1:24" x14ac:dyDescent="0.3">
      <c r="A629" s="1">
        <v>627</v>
      </c>
      <c r="B629">
        <v>305</v>
      </c>
      <c r="C629" t="s">
        <v>12</v>
      </c>
      <c r="D629" t="s">
        <v>12</v>
      </c>
      <c r="E629">
        <v>1</v>
      </c>
      <c r="F629">
        <v>1</v>
      </c>
      <c r="G629">
        <v>168073</v>
      </c>
      <c r="H629">
        <v>156487</v>
      </c>
      <c r="I629">
        <v>89.394688606262207</v>
      </c>
      <c r="J629" s="4">
        <f>ConfigSheet!$I$2</f>
        <v>3349.0920000000001</v>
      </c>
      <c r="K629">
        <f>_xlfn.XLOOKUP(D629,ConfigSheet!$A$1:$G$1,ConfigSheet!$A$2:$G$2)</f>
        <v>4.4826302470744004</v>
      </c>
      <c r="L629">
        <f>_xlfn.XLOOKUP(B629,CoinPixels_Config1!A:A,CoinPixels_Config1!I:I)</f>
        <v>1.2113393590797041</v>
      </c>
      <c r="M629">
        <f t="shared" si="72"/>
        <v>203593.44009860311</v>
      </c>
      <c r="N629">
        <f t="shared" si="73"/>
        <v>189558.86228430565</v>
      </c>
      <c r="O629">
        <f t="shared" si="78"/>
        <v>272.50195357187209</v>
      </c>
      <c r="P629">
        <f t="shared" si="75"/>
        <v>253.71721340489879</v>
      </c>
      <c r="Q629" s="9" cm="1">
        <f t="array" ref="Q629">IF(D629="",_xlfn.XLOOKUP(C629,ConfigSheet!$B$5:$H$5,_xlfn.XLOOKUP(E629,ConfigSheet!$A$6:$A$8,ConfigSheet!$B$6:$H$8)),_xlfn.XLOOKUP(D629,ConfigSheet!$B$5:$H$5,_xlfn.XLOOKUP(F629,ConfigSheet!$A$6:$A$8,ConfigSheet!$B$6:$H$8)))</f>
        <v>236.29999999999998</v>
      </c>
      <c r="R629">
        <f t="shared" si="76"/>
        <v>18.784740166973307</v>
      </c>
      <c r="S629" s="9">
        <f t="shared" si="74"/>
        <v>352.86646314070038</v>
      </c>
      <c r="W629">
        <f t="shared" si="79"/>
        <v>-17.417213404898803</v>
      </c>
      <c r="X629">
        <f t="shared" si="77"/>
        <v>303.35932279178655</v>
      </c>
    </row>
    <row r="630" spans="1:24" x14ac:dyDescent="0.3">
      <c r="A630" s="1">
        <v>628</v>
      </c>
      <c r="B630">
        <v>305</v>
      </c>
      <c r="C630" t="s">
        <v>11</v>
      </c>
      <c r="D630" t="s">
        <v>11</v>
      </c>
      <c r="E630">
        <v>1</v>
      </c>
      <c r="F630">
        <v>1</v>
      </c>
      <c r="G630">
        <v>187190</v>
      </c>
      <c r="H630">
        <v>171303</v>
      </c>
      <c r="I630">
        <v>91.027146577835083</v>
      </c>
      <c r="J630" s="4">
        <f>ConfigSheet!$I$2</f>
        <v>3349.0920000000001</v>
      </c>
      <c r="K630">
        <f>_xlfn.XLOOKUP(D630,ConfigSheet!$A$1:$G$1,ConfigSheet!$A$2:$G$2)</f>
        <v>5.6936084651916001</v>
      </c>
      <c r="L630">
        <f>_xlfn.XLOOKUP(B630,CoinPixels_Config1!A:A,CoinPixels_Config1!I:I)</f>
        <v>1.2113393590797041</v>
      </c>
      <c r="M630">
        <f t="shared" si="72"/>
        <v>226750.61462612983</v>
      </c>
      <c r="N630">
        <f t="shared" si="73"/>
        <v>207506.06622843054</v>
      </c>
      <c r="O630">
        <f t="shared" si="78"/>
        <v>385.48634045369039</v>
      </c>
      <c r="P630">
        <f t="shared" si="75"/>
        <v>352.7697343807817</v>
      </c>
      <c r="Q630" s="9" cm="1">
        <f t="array" ref="Q630">IF(D630="",_xlfn.XLOOKUP(C630,ConfigSheet!$B$5:$H$5,_xlfn.XLOOKUP(E630,ConfigSheet!$A$6:$A$8,ConfigSheet!$B$6:$H$8)),_xlfn.XLOOKUP(D630,ConfigSheet!$B$5:$H$5,_xlfn.XLOOKUP(F630,ConfigSheet!$A$6:$A$8,ConfigSheet!$B$6:$H$8)))</f>
        <v>369.42666666666668</v>
      </c>
      <c r="R630">
        <f t="shared" si="76"/>
        <v>32.716606072908689</v>
      </c>
      <c r="S630" s="9">
        <f t="shared" si="74"/>
        <v>1070.3763129298857</v>
      </c>
      <c r="W630">
        <f t="shared" si="79"/>
        <v>16.656932285884977</v>
      </c>
      <c r="X630">
        <f t="shared" si="77"/>
        <v>277.45339317655731</v>
      </c>
    </row>
    <row r="631" spans="1:24" x14ac:dyDescent="0.3">
      <c r="A631" s="1">
        <v>629</v>
      </c>
      <c r="B631">
        <v>306</v>
      </c>
      <c r="C631" t="s">
        <v>8</v>
      </c>
      <c r="D631" t="s">
        <v>8</v>
      </c>
      <c r="E631">
        <v>1</v>
      </c>
      <c r="F631">
        <v>1</v>
      </c>
      <c r="G631">
        <v>17437</v>
      </c>
      <c r="H631">
        <v>14763</v>
      </c>
      <c r="I631">
        <v>84.664791822433472</v>
      </c>
      <c r="J631" s="4">
        <f>ConfigSheet!$I$2</f>
        <v>3349.0920000000001</v>
      </c>
      <c r="K631">
        <f>_xlfn.XLOOKUP(D631,ConfigSheet!$A$1:$G$1,ConfigSheet!$A$2:$G$2)</f>
        <v>0</v>
      </c>
      <c r="L631">
        <f>_xlfn.XLOOKUP(B631,CoinPixels_Config1!A:A,CoinPixels_Config1!I:I)</f>
        <v>1.1811284969179705</v>
      </c>
      <c r="M631">
        <f t="shared" si="72"/>
        <v>20595.337600758652</v>
      </c>
      <c r="N631">
        <f t="shared" si="73"/>
        <v>17437</v>
      </c>
      <c r="O631">
        <f t="shared" si="78"/>
        <v>0</v>
      </c>
      <c r="P631">
        <f t="shared" si="75"/>
        <v>0</v>
      </c>
      <c r="Q631" s="9" cm="1">
        <f t="array" ref="Q631">IF(D631="",_xlfn.XLOOKUP(C631,ConfigSheet!$B$5:$H$5,_xlfn.XLOOKUP(E631,ConfigSheet!$A$6:$A$8,ConfigSheet!$B$6:$H$8)),_xlfn.XLOOKUP(D631,ConfigSheet!$B$5:$H$5,_xlfn.XLOOKUP(F631,ConfigSheet!$A$6:$A$8,ConfigSheet!$B$6:$H$8)))</f>
        <v>0</v>
      </c>
      <c r="R631">
        <f t="shared" si="76"/>
        <v>0</v>
      </c>
      <c r="S631" s="9">
        <f t="shared" si="74"/>
        <v>0</v>
      </c>
      <c r="W631">
        <f t="shared" si="79"/>
        <v>0</v>
      </c>
      <c r="X631">
        <f t="shared" si="77"/>
        <v>0</v>
      </c>
    </row>
    <row r="632" spans="1:24" x14ac:dyDescent="0.3">
      <c r="A632" s="1">
        <v>630</v>
      </c>
      <c r="B632">
        <v>306</v>
      </c>
      <c r="C632" t="s">
        <v>9</v>
      </c>
      <c r="D632" t="s">
        <v>9</v>
      </c>
      <c r="E632">
        <v>1</v>
      </c>
      <c r="F632">
        <v>1</v>
      </c>
      <c r="G632">
        <v>530452</v>
      </c>
      <c r="H632">
        <v>514544</v>
      </c>
      <c r="I632">
        <v>95.568346977233887</v>
      </c>
      <c r="J632" s="4">
        <f>ConfigSheet!$I$2</f>
        <v>3349.0920000000001</v>
      </c>
      <c r="K632">
        <f>_xlfn.XLOOKUP(D632,ConfigSheet!$A$1:$G$1,ConfigSheet!$A$2:$G$2)</f>
        <v>2.6304883652667002</v>
      </c>
      <c r="L632">
        <f>_xlfn.XLOOKUP(B632,CoinPixels_Config1!A:A,CoinPixels_Config1!I:I)</f>
        <v>1.1811284969179705</v>
      </c>
      <c r="M632">
        <f t="shared" si="72"/>
        <v>626531.97344713134</v>
      </c>
      <c r="N632">
        <f t="shared" si="73"/>
        <v>607742.58131816017</v>
      </c>
      <c r="O632">
        <f t="shared" si="78"/>
        <v>492.09907241134732</v>
      </c>
      <c r="P632">
        <f t="shared" si="75"/>
        <v>477.3412582379259</v>
      </c>
      <c r="Q632" s="9" cm="1">
        <f t="array" ref="Q632">IF(D632="",_xlfn.XLOOKUP(C632,ConfigSheet!$B$5:$H$5,_xlfn.XLOOKUP(E632,ConfigSheet!$A$6:$A$8,ConfigSheet!$B$6:$H$8)),_xlfn.XLOOKUP(D632,ConfigSheet!$B$5:$H$5,_xlfn.XLOOKUP(F632,ConfigSheet!$A$6:$A$8,ConfigSheet!$B$6:$H$8)))</f>
        <v>468.8</v>
      </c>
      <c r="R632">
        <f t="shared" si="76"/>
        <v>14.757814173421423</v>
      </c>
      <c r="S632" s="9">
        <f t="shared" si="74"/>
        <v>217.79307917723824</v>
      </c>
      <c r="W632">
        <f t="shared" si="79"/>
        <v>-8.5412582379258879</v>
      </c>
      <c r="X632">
        <f t="shared" si="77"/>
        <v>72.953092286936837</v>
      </c>
    </row>
    <row r="633" spans="1:24" x14ac:dyDescent="0.3">
      <c r="A633" s="1">
        <v>631</v>
      </c>
      <c r="B633">
        <v>307</v>
      </c>
      <c r="C633" t="s">
        <v>8</v>
      </c>
      <c r="D633" t="s">
        <v>8</v>
      </c>
      <c r="E633">
        <v>1</v>
      </c>
      <c r="F633">
        <v>1</v>
      </c>
      <c r="G633">
        <v>17417</v>
      </c>
      <c r="H633">
        <v>14657</v>
      </c>
      <c r="I633">
        <v>83.018547296524048</v>
      </c>
      <c r="J633" s="4">
        <f>ConfigSheet!$I$2</f>
        <v>3349.0920000000001</v>
      </c>
      <c r="K633">
        <f>_xlfn.XLOOKUP(D633,ConfigSheet!$A$1:$G$1,ConfigSheet!$A$2:$G$2)</f>
        <v>0</v>
      </c>
      <c r="L633">
        <f>_xlfn.XLOOKUP(B633,CoinPixels_Config1!A:A,CoinPixels_Config1!I:I)</f>
        <v>1.1883059289076892</v>
      </c>
      <c r="M633">
        <f t="shared" si="72"/>
        <v>20696.724363785223</v>
      </c>
      <c r="N633">
        <f t="shared" si="73"/>
        <v>17417</v>
      </c>
      <c r="O633">
        <f t="shared" si="78"/>
        <v>0</v>
      </c>
      <c r="P633">
        <f t="shared" si="75"/>
        <v>0</v>
      </c>
      <c r="Q633" s="9" cm="1">
        <f t="array" ref="Q633">IF(D633="",_xlfn.XLOOKUP(C633,ConfigSheet!$B$5:$H$5,_xlfn.XLOOKUP(E633,ConfigSheet!$A$6:$A$8,ConfigSheet!$B$6:$H$8)),_xlfn.XLOOKUP(D633,ConfigSheet!$B$5:$H$5,_xlfn.XLOOKUP(F633,ConfigSheet!$A$6:$A$8,ConfigSheet!$B$6:$H$8)))</f>
        <v>0</v>
      </c>
      <c r="R633">
        <f t="shared" si="76"/>
        <v>0</v>
      </c>
      <c r="S633" s="9">
        <f t="shared" si="74"/>
        <v>0</v>
      </c>
      <c r="W633">
        <f t="shared" si="79"/>
        <v>0</v>
      </c>
      <c r="X633">
        <f t="shared" si="77"/>
        <v>0</v>
      </c>
    </row>
    <row r="634" spans="1:24" x14ac:dyDescent="0.3">
      <c r="A634" s="1">
        <v>632</v>
      </c>
      <c r="B634">
        <v>307</v>
      </c>
      <c r="C634" t="s">
        <v>9</v>
      </c>
      <c r="D634" t="s">
        <v>9</v>
      </c>
      <c r="E634">
        <v>1</v>
      </c>
      <c r="F634">
        <v>1</v>
      </c>
      <c r="G634">
        <v>520113</v>
      </c>
      <c r="H634">
        <v>502465</v>
      </c>
      <c r="I634">
        <v>95.838391780853271</v>
      </c>
      <c r="J634" s="4">
        <f>ConfigSheet!$I$2</f>
        <v>3349.0920000000001</v>
      </c>
      <c r="K634">
        <f>_xlfn.XLOOKUP(D634,ConfigSheet!$A$1:$G$1,ConfigSheet!$A$2:$G$2)</f>
        <v>2.6304883652667002</v>
      </c>
      <c r="L634">
        <f>_xlfn.XLOOKUP(B634,CoinPixels_Config1!A:A,CoinPixels_Config1!I:I)</f>
        <v>1.1883059289076892</v>
      </c>
      <c r="M634">
        <f t="shared" si="72"/>
        <v>618053.36160196492</v>
      </c>
      <c r="N634">
        <f t="shared" si="73"/>
        <v>597082.13856860204</v>
      </c>
      <c r="O634">
        <f t="shared" si="78"/>
        <v>485.43968837163663</v>
      </c>
      <c r="P634">
        <f t="shared" si="75"/>
        <v>468.96819156155374</v>
      </c>
      <c r="Q634" s="9" cm="1">
        <f t="array" ref="Q634">IF(D634="",_xlfn.XLOOKUP(C634,ConfigSheet!$B$5:$H$5,_xlfn.XLOOKUP(E634,ConfigSheet!$A$6:$A$8,ConfigSheet!$B$6:$H$8)),_xlfn.XLOOKUP(D634,ConfigSheet!$B$5:$H$5,_xlfn.XLOOKUP(F634,ConfigSheet!$A$6:$A$8,ConfigSheet!$B$6:$H$8)))</f>
        <v>468.8</v>
      </c>
      <c r="R634">
        <f t="shared" si="76"/>
        <v>16.471496810082897</v>
      </c>
      <c r="S634" s="9">
        <f t="shared" si="74"/>
        <v>271.31020716457107</v>
      </c>
      <c r="W634">
        <f t="shared" si="79"/>
        <v>-0.16819156155372639</v>
      </c>
      <c r="X634">
        <f t="shared" si="77"/>
        <v>2.8288401377880933E-2</v>
      </c>
    </row>
    <row r="635" spans="1:24" x14ac:dyDescent="0.3">
      <c r="A635" s="1">
        <v>633</v>
      </c>
      <c r="B635">
        <v>308</v>
      </c>
      <c r="C635" t="s">
        <v>8</v>
      </c>
      <c r="D635" t="s">
        <v>8</v>
      </c>
      <c r="E635">
        <v>1</v>
      </c>
      <c r="F635">
        <v>1</v>
      </c>
      <c r="G635">
        <v>14147</v>
      </c>
      <c r="H635">
        <v>14061</v>
      </c>
      <c r="I635">
        <v>93.470507860183716</v>
      </c>
      <c r="J635" s="4">
        <f>ConfigSheet!$I$2</f>
        <v>3349.0920000000001</v>
      </c>
      <c r="K635">
        <f>_xlfn.XLOOKUP(D635,ConfigSheet!$A$1:$G$1,ConfigSheet!$A$2:$G$2)</f>
        <v>0</v>
      </c>
      <c r="L635">
        <f>_xlfn.XLOOKUP(B635,CoinPixels_Config1!A:A,CoinPixels_Config1!I:I)</f>
        <v>1.0061162079510704</v>
      </c>
      <c r="M635">
        <f t="shared" si="72"/>
        <v>14233.525993883792</v>
      </c>
      <c r="N635">
        <f t="shared" si="73"/>
        <v>14147</v>
      </c>
      <c r="O635">
        <f t="shared" si="78"/>
        <v>0</v>
      </c>
      <c r="P635">
        <f t="shared" si="75"/>
        <v>0</v>
      </c>
      <c r="Q635" s="9" cm="1">
        <f t="array" ref="Q635">IF(D635="",_xlfn.XLOOKUP(C635,ConfigSheet!$B$5:$H$5,_xlfn.XLOOKUP(E635,ConfigSheet!$A$6:$A$8,ConfigSheet!$B$6:$H$8)),_xlfn.XLOOKUP(D635,ConfigSheet!$B$5:$H$5,_xlfn.XLOOKUP(F635,ConfigSheet!$A$6:$A$8,ConfigSheet!$B$6:$H$8)))</f>
        <v>0</v>
      </c>
      <c r="R635">
        <f t="shared" si="76"/>
        <v>0</v>
      </c>
      <c r="S635" s="9">
        <f t="shared" si="74"/>
        <v>0</v>
      </c>
      <c r="W635">
        <f t="shared" si="79"/>
        <v>0</v>
      </c>
      <c r="X635">
        <f t="shared" si="77"/>
        <v>0</v>
      </c>
    </row>
    <row r="636" spans="1:24" x14ac:dyDescent="0.3">
      <c r="A636" s="1">
        <v>634</v>
      </c>
      <c r="B636">
        <v>308</v>
      </c>
      <c r="C636" t="s">
        <v>9</v>
      </c>
      <c r="D636" t="s">
        <v>9</v>
      </c>
      <c r="E636">
        <v>2</v>
      </c>
      <c r="F636">
        <v>2</v>
      </c>
      <c r="G636">
        <v>922770</v>
      </c>
      <c r="H636">
        <v>854037</v>
      </c>
      <c r="I636">
        <v>90.585300326347351</v>
      </c>
      <c r="J636" s="4">
        <f>ConfigSheet!$I$2</f>
        <v>3349.0920000000001</v>
      </c>
      <c r="K636">
        <f>_xlfn.XLOOKUP(D636,ConfigSheet!$A$1:$G$1,ConfigSheet!$A$2:$G$2)</f>
        <v>2.6304883652667002</v>
      </c>
      <c r="L636">
        <f>_xlfn.XLOOKUP(B636,CoinPixels_Config1!A:A,CoinPixels_Config1!I:I)</f>
        <v>1.0061162079510704</v>
      </c>
      <c r="M636">
        <f t="shared" si="72"/>
        <v>928413.85321100918</v>
      </c>
      <c r="N636">
        <f t="shared" si="73"/>
        <v>859260.46788990824</v>
      </c>
      <c r="O636">
        <f t="shared" si="78"/>
        <v>729.20715197551624</v>
      </c>
      <c r="P636">
        <f t="shared" si="75"/>
        <v>674.89178067309717</v>
      </c>
      <c r="Q636" s="9" cm="1">
        <f t="array" ref="Q636">IF(D636="",_xlfn.XLOOKUP(C636,ConfigSheet!$B$5:$H$5,_xlfn.XLOOKUP(E636,ConfigSheet!$A$6:$A$8,ConfigSheet!$B$6:$H$8)),_xlfn.XLOOKUP(D636,ConfigSheet!$B$5:$H$5,_xlfn.XLOOKUP(F636,ConfigSheet!$A$6:$A$8,ConfigSheet!$B$6:$H$8)))</f>
        <v>937.6</v>
      </c>
      <c r="R636">
        <f t="shared" si="76"/>
        <v>54.315371302419067</v>
      </c>
      <c r="S636" s="9">
        <f t="shared" si="74"/>
        <v>2950.1595597196488</v>
      </c>
      <c r="W636">
        <f t="shared" si="79"/>
        <v>262.70821932690285</v>
      </c>
      <c r="X636">
        <f t="shared" si="77"/>
        <v>69015.608501912095</v>
      </c>
    </row>
    <row r="637" spans="1:24" x14ac:dyDescent="0.3">
      <c r="A637" s="1">
        <v>635</v>
      </c>
      <c r="B637">
        <v>309</v>
      </c>
      <c r="C637" t="s">
        <v>8</v>
      </c>
      <c r="D637" t="s">
        <v>8</v>
      </c>
      <c r="E637">
        <v>1</v>
      </c>
      <c r="F637">
        <v>1</v>
      </c>
      <c r="G637">
        <v>14084</v>
      </c>
      <c r="H637">
        <v>12824</v>
      </c>
      <c r="I637">
        <v>89.706712961196899</v>
      </c>
      <c r="J637" s="4">
        <f>ConfigSheet!$I$2</f>
        <v>3349.0920000000001</v>
      </c>
      <c r="K637">
        <f>_xlfn.XLOOKUP(D637,ConfigSheet!$A$1:$G$1,ConfigSheet!$A$2:$G$2)</f>
        <v>0</v>
      </c>
      <c r="L637">
        <f>_xlfn.XLOOKUP(B637,CoinPixels_Config1!A:A,CoinPixels_Config1!I:I)</f>
        <v>1.0982532751091703</v>
      </c>
      <c r="M637">
        <f t="shared" si="72"/>
        <v>15467.799126637554</v>
      </c>
      <c r="N637">
        <f t="shared" si="73"/>
        <v>14084</v>
      </c>
      <c r="O637">
        <f t="shared" si="78"/>
        <v>0</v>
      </c>
      <c r="P637">
        <f t="shared" si="75"/>
        <v>0</v>
      </c>
      <c r="Q637" s="9" cm="1">
        <f t="array" ref="Q637">IF(D637="",_xlfn.XLOOKUP(C637,ConfigSheet!$B$5:$H$5,_xlfn.XLOOKUP(E637,ConfigSheet!$A$6:$A$8,ConfigSheet!$B$6:$H$8)),_xlfn.XLOOKUP(D637,ConfigSheet!$B$5:$H$5,_xlfn.XLOOKUP(F637,ConfigSheet!$A$6:$A$8,ConfigSheet!$B$6:$H$8)))</f>
        <v>0</v>
      </c>
      <c r="R637">
        <f t="shared" si="76"/>
        <v>0</v>
      </c>
      <c r="S637" s="9">
        <f t="shared" si="74"/>
        <v>0</v>
      </c>
      <c r="W637">
        <f t="shared" si="79"/>
        <v>0</v>
      </c>
      <c r="X637">
        <f t="shared" si="77"/>
        <v>0</v>
      </c>
    </row>
    <row r="638" spans="1:24" x14ac:dyDescent="0.3">
      <c r="A638" s="1">
        <v>636</v>
      </c>
      <c r="B638">
        <v>309</v>
      </c>
      <c r="C638" t="s">
        <v>9</v>
      </c>
      <c r="D638" t="s">
        <v>9</v>
      </c>
      <c r="E638">
        <v>2</v>
      </c>
      <c r="F638">
        <v>2</v>
      </c>
      <c r="G638">
        <v>889884</v>
      </c>
      <c r="H638">
        <v>856687</v>
      </c>
      <c r="I638">
        <v>94.992494583129883</v>
      </c>
      <c r="J638" s="4">
        <f>ConfigSheet!$I$2</f>
        <v>3349.0920000000001</v>
      </c>
      <c r="K638">
        <f>_xlfn.XLOOKUP(D638,ConfigSheet!$A$1:$G$1,ConfigSheet!$A$2:$G$2)</f>
        <v>2.6304883652667002</v>
      </c>
      <c r="L638">
        <f>_xlfn.XLOOKUP(B638,CoinPixels_Config1!A:A,CoinPixels_Config1!I:I)</f>
        <v>1.0982532751091703</v>
      </c>
      <c r="M638">
        <f t="shared" si="72"/>
        <v>977318.01746724884</v>
      </c>
      <c r="N638">
        <f t="shared" si="73"/>
        <v>940859.3034934497</v>
      </c>
      <c r="O638">
        <f t="shared" si="78"/>
        <v>767.61811085306579</v>
      </c>
      <c r="P638">
        <f t="shared" si="75"/>
        <v>738.98222300027908</v>
      </c>
      <c r="Q638" s="9" cm="1">
        <f t="array" ref="Q638">IF(D638="",_xlfn.XLOOKUP(C638,ConfigSheet!$B$5:$H$5,_xlfn.XLOOKUP(E638,ConfigSheet!$A$6:$A$8,ConfigSheet!$B$6:$H$8)),_xlfn.XLOOKUP(D638,ConfigSheet!$B$5:$H$5,_xlfn.XLOOKUP(F638,ConfigSheet!$A$6:$A$8,ConfigSheet!$B$6:$H$8)))</f>
        <v>937.6</v>
      </c>
      <c r="R638">
        <f t="shared" si="76"/>
        <v>28.635887852786709</v>
      </c>
      <c r="S638" s="9">
        <f t="shared" si="74"/>
        <v>820.01407311737739</v>
      </c>
      <c r="W638">
        <f t="shared" si="79"/>
        <v>198.61777699972095</v>
      </c>
      <c r="X638">
        <f t="shared" si="77"/>
        <v>39449.021340310879</v>
      </c>
    </row>
    <row r="639" spans="1:24" x14ac:dyDescent="0.3">
      <c r="A639" s="1">
        <v>637</v>
      </c>
      <c r="B639">
        <v>310</v>
      </c>
      <c r="C639" t="s">
        <v>8</v>
      </c>
      <c r="D639" t="s">
        <v>8</v>
      </c>
      <c r="E639">
        <v>1</v>
      </c>
      <c r="F639">
        <v>1</v>
      </c>
      <c r="G639">
        <v>14087</v>
      </c>
      <c r="H639">
        <v>13773</v>
      </c>
      <c r="I639">
        <v>95.824837684631348</v>
      </c>
      <c r="J639" s="4">
        <f>ConfigSheet!$I$2</f>
        <v>3349.0920000000001</v>
      </c>
      <c r="K639">
        <f>_xlfn.XLOOKUP(D639,ConfigSheet!$A$1:$G$1,ConfigSheet!$A$2:$G$2)</f>
        <v>0</v>
      </c>
      <c r="L639">
        <f>_xlfn.XLOOKUP(B639,CoinPixels_Config1!A:A,CoinPixels_Config1!I:I)</f>
        <v>1.0227982284179191</v>
      </c>
      <c r="M639">
        <f t="shared" si="72"/>
        <v>14408.158643723227</v>
      </c>
      <c r="N639">
        <f t="shared" si="73"/>
        <v>14087</v>
      </c>
      <c r="O639">
        <f t="shared" si="78"/>
        <v>0</v>
      </c>
      <c r="P639">
        <f t="shared" si="75"/>
        <v>0</v>
      </c>
      <c r="Q639" s="9" cm="1">
        <f t="array" ref="Q639">IF(D639="",_xlfn.XLOOKUP(C639,ConfigSheet!$B$5:$H$5,_xlfn.XLOOKUP(E639,ConfigSheet!$A$6:$A$8,ConfigSheet!$B$6:$H$8)),_xlfn.XLOOKUP(D639,ConfigSheet!$B$5:$H$5,_xlfn.XLOOKUP(F639,ConfigSheet!$A$6:$A$8,ConfigSheet!$B$6:$H$8)))</f>
        <v>0</v>
      </c>
      <c r="R639">
        <f t="shared" si="76"/>
        <v>0</v>
      </c>
      <c r="S639" s="9">
        <f t="shared" si="74"/>
        <v>0</v>
      </c>
      <c r="W639">
        <f t="shared" si="79"/>
        <v>0</v>
      </c>
      <c r="X639">
        <f t="shared" si="77"/>
        <v>0</v>
      </c>
    </row>
    <row r="640" spans="1:24" x14ac:dyDescent="0.3">
      <c r="A640" s="1">
        <v>638</v>
      </c>
      <c r="B640">
        <v>310</v>
      </c>
      <c r="C640" t="s">
        <v>10</v>
      </c>
      <c r="D640" t="s">
        <v>10</v>
      </c>
      <c r="E640">
        <v>3</v>
      </c>
      <c r="F640">
        <v>3</v>
      </c>
      <c r="G640">
        <v>297389</v>
      </c>
      <c r="H640">
        <v>274663</v>
      </c>
      <c r="I640">
        <v>90.339205662409469</v>
      </c>
      <c r="J640" s="4">
        <f>ConfigSheet!$I$2</f>
        <v>3349.0920000000001</v>
      </c>
      <c r="K640">
        <f>_xlfn.XLOOKUP(D640,ConfigSheet!$A$1:$G$1,ConfigSheet!$A$2:$G$2)</f>
        <v>3.5680999999999998</v>
      </c>
      <c r="L640">
        <f>_xlfn.XLOOKUP(B640,CoinPixels_Config1!A:A,CoinPixels_Config1!I:I)</f>
        <v>1.0227982284179191</v>
      </c>
      <c r="M640">
        <f t="shared" si="72"/>
        <v>304168.94235097658</v>
      </c>
      <c r="N640">
        <f t="shared" si="73"/>
        <v>280924.82981195091</v>
      </c>
      <c r="O640">
        <f t="shared" si="78"/>
        <v>324.05953709319408</v>
      </c>
      <c r="P640">
        <f t="shared" si="75"/>
        <v>299.29541656425744</v>
      </c>
      <c r="Q640" s="9" cm="1">
        <f t="array" ref="Q640">IF(D640="",_xlfn.XLOOKUP(C640,ConfigSheet!$B$5:$H$5,_xlfn.XLOOKUP(E640,ConfigSheet!$A$6:$A$8,ConfigSheet!$B$6:$H$8)),_xlfn.XLOOKUP(D640,ConfigSheet!$B$5:$H$5,_xlfn.XLOOKUP(F640,ConfigSheet!$A$6:$A$8,ConfigSheet!$B$6:$H$8)))</f>
        <v>289.92</v>
      </c>
      <c r="R640">
        <f t="shared" si="76"/>
        <v>24.764120528936644</v>
      </c>
      <c r="S640" s="9">
        <f t="shared" si="74"/>
        <v>613.26166557170131</v>
      </c>
      <c r="W640">
        <f t="shared" si="79"/>
        <v>-9.3754165642574208</v>
      </c>
      <c r="X640">
        <f t="shared" si="77"/>
        <v>87.898435753352416</v>
      </c>
    </row>
    <row r="641" spans="1:24" x14ac:dyDescent="0.3">
      <c r="A641" s="1">
        <v>639</v>
      </c>
      <c r="B641">
        <v>311</v>
      </c>
      <c r="C641" t="s">
        <v>8</v>
      </c>
      <c r="D641" t="s">
        <v>8</v>
      </c>
      <c r="E641">
        <v>1</v>
      </c>
      <c r="F641">
        <v>1</v>
      </c>
      <c r="G641">
        <v>14756</v>
      </c>
      <c r="H641">
        <v>13609</v>
      </c>
      <c r="I641">
        <v>85.926848649978638</v>
      </c>
      <c r="J641" s="4">
        <f>ConfigSheet!$I$2</f>
        <v>3349.0920000000001</v>
      </c>
      <c r="K641">
        <f>_xlfn.XLOOKUP(D641,ConfigSheet!$A$1:$G$1,ConfigSheet!$A$2:$G$2)</f>
        <v>0</v>
      </c>
      <c r="L641">
        <f>_xlfn.XLOOKUP(B641,CoinPixels_Config1!A:A,CoinPixels_Config1!I:I)</f>
        <v>1.0842824601366743</v>
      </c>
      <c r="M641">
        <f t="shared" si="72"/>
        <v>15999.671981776766</v>
      </c>
      <c r="N641">
        <f t="shared" si="73"/>
        <v>14756</v>
      </c>
      <c r="O641">
        <f t="shared" si="78"/>
        <v>0</v>
      </c>
      <c r="P641">
        <f t="shared" si="75"/>
        <v>0</v>
      </c>
      <c r="Q641" s="9" cm="1">
        <f t="array" ref="Q641">IF(D641="",_xlfn.XLOOKUP(C641,ConfigSheet!$B$5:$H$5,_xlfn.XLOOKUP(E641,ConfigSheet!$A$6:$A$8,ConfigSheet!$B$6:$H$8)),_xlfn.XLOOKUP(D641,ConfigSheet!$B$5:$H$5,_xlfn.XLOOKUP(F641,ConfigSheet!$A$6:$A$8,ConfigSheet!$B$6:$H$8)))</f>
        <v>0</v>
      </c>
      <c r="R641">
        <f t="shared" si="76"/>
        <v>0</v>
      </c>
      <c r="S641" s="9">
        <f t="shared" si="74"/>
        <v>0</v>
      </c>
      <c r="W641">
        <f t="shared" si="79"/>
        <v>0</v>
      </c>
      <c r="X641">
        <f t="shared" si="77"/>
        <v>0</v>
      </c>
    </row>
    <row r="642" spans="1:24" x14ac:dyDescent="0.3">
      <c r="A642" s="1">
        <v>640</v>
      </c>
      <c r="B642">
        <v>311</v>
      </c>
      <c r="C642" t="s">
        <v>10</v>
      </c>
      <c r="D642" t="s">
        <v>10</v>
      </c>
      <c r="E642">
        <v>1</v>
      </c>
      <c r="F642">
        <v>1</v>
      </c>
      <c r="G642">
        <v>88342</v>
      </c>
      <c r="H642">
        <v>83909</v>
      </c>
      <c r="I642">
        <v>93.819200992584229</v>
      </c>
      <c r="J642" s="4">
        <f>ConfigSheet!$I$2</f>
        <v>3349.0920000000001</v>
      </c>
      <c r="K642">
        <f>_xlfn.XLOOKUP(D642,ConfigSheet!$A$1:$G$1,ConfigSheet!$A$2:$G$2)</f>
        <v>3.5680999999999998</v>
      </c>
      <c r="L642">
        <f>_xlfn.XLOOKUP(B642,CoinPixels_Config1!A:A,CoinPixels_Config1!I:I)</f>
        <v>1.0842824601366743</v>
      </c>
      <c r="M642">
        <f t="shared" ref="M642:M705" si="80">G642*L642</f>
        <v>95787.681093394087</v>
      </c>
      <c r="N642">
        <f t="shared" ref="N642:N705" si="81">L642*H642</f>
        <v>90981.056947608202</v>
      </c>
      <c r="O642">
        <f t="shared" si="78"/>
        <v>102.05154857177391</v>
      </c>
      <c r="P642">
        <f t="shared" si="75"/>
        <v>96.930603666534338</v>
      </c>
      <c r="Q642" s="9" cm="1">
        <f t="array" ref="Q642">IF(D642="",_xlfn.XLOOKUP(C642,ConfigSheet!$B$5:$H$5,_xlfn.XLOOKUP(E642,ConfigSheet!$A$6:$A$8,ConfigSheet!$B$6:$H$8)),_xlfn.XLOOKUP(D642,ConfigSheet!$B$5:$H$5,_xlfn.XLOOKUP(F642,ConfigSheet!$A$6:$A$8,ConfigSheet!$B$6:$H$8)))</f>
        <v>96.64</v>
      </c>
      <c r="R642">
        <f t="shared" si="76"/>
        <v>5.1209449052395684</v>
      </c>
      <c r="S642" s="9">
        <f t="shared" ref="S642:S705" si="82">R642*R642</f>
        <v>26.224076722499092</v>
      </c>
      <c r="W642">
        <f t="shared" si="79"/>
        <v>-0.29060366653433789</v>
      </c>
      <c r="X642">
        <f t="shared" si="77"/>
        <v>8.4450491003200651E-2</v>
      </c>
    </row>
    <row r="643" spans="1:24" x14ac:dyDescent="0.3">
      <c r="A643" s="1">
        <v>641</v>
      </c>
      <c r="B643">
        <v>312</v>
      </c>
      <c r="C643" t="s">
        <v>8</v>
      </c>
      <c r="D643" t="s">
        <v>8</v>
      </c>
      <c r="E643">
        <v>1</v>
      </c>
      <c r="F643">
        <v>1</v>
      </c>
      <c r="G643">
        <v>14372</v>
      </c>
      <c r="H643">
        <v>13106</v>
      </c>
      <c r="I643">
        <v>90.845948457717896</v>
      </c>
      <c r="J643" s="4">
        <f>ConfigSheet!$I$2</f>
        <v>3349.0920000000001</v>
      </c>
      <c r="K643">
        <f>_xlfn.XLOOKUP(D643,ConfigSheet!$A$1:$G$1,ConfigSheet!$A$2:$G$2)</f>
        <v>0</v>
      </c>
      <c r="L643">
        <f>_xlfn.XLOOKUP(B643,CoinPixels_Config1!A:A,CoinPixels_Config1!I:I)</f>
        <v>1.0965969784831375</v>
      </c>
      <c r="M643">
        <f t="shared" si="80"/>
        <v>15760.291774759653</v>
      </c>
      <c r="N643">
        <f t="shared" si="81"/>
        <v>14372</v>
      </c>
      <c r="O643">
        <f t="shared" si="78"/>
        <v>0</v>
      </c>
      <c r="P643">
        <f t="shared" ref="P643:P706" si="83">(N643/J643)*K643</f>
        <v>0</v>
      </c>
      <c r="Q643" s="9" cm="1">
        <f t="array" ref="Q643">IF(D643="",_xlfn.XLOOKUP(C643,ConfigSheet!$B$5:$H$5,_xlfn.XLOOKUP(E643,ConfigSheet!$A$6:$A$8,ConfigSheet!$B$6:$H$8)),_xlfn.XLOOKUP(D643,ConfigSheet!$B$5:$H$5,_xlfn.XLOOKUP(F643,ConfigSheet!$A$6:$A$8,ConfigSheet!$B$6:$H$8)))</f>
        <v>0</v>
      </c>
      <c r="R643">
        <f t="shared" ref="R643:R706" si="84">O643-P643</f>
        <v>0</v>
      </c>
      <c r="S643" s="9">
        <f t="shared" si="82"/>
        <v>0</v>
      </c>
      <c r="W643">
        <f t="shared" si="79"/>
        <v>0</v>
      </c>
      <c r="X643">
        <f t="shared" ref="X643:X706" si="85">W643*W643</f>
        <v>0</v>
      </c>
    </row>
    <row r="644" spans="1:24" x14ac:dyDescent="0.3">
      <c r="A644" s="1">
        <v>642</v>
      </c>
      <c r="B644">
        <v>312</v>
      </c>
      <c r="C644" t="s">
        <v>10</v>
      </c>
      <c r="D644" t="s">
        <v>10</v>
      </c>
      <c r="E644">
        <v>1</v>
      </c>
      <c r="F644">
        <v>1</v>
      </c>
      <c r="G644">
        <v>90848</v>
      </c>
      <c r="H644">
        <v>83628</v>
      </c>
      <c r="I644">
        <v>88.955670595169067</v>
      </c>
      <c r="J644" s="4">
        <f>ConfigSheet!$I$2</f>
        <v>3349.0920000000001</v>
      </c>
      <c r="K644">
        <f>_xlfn.XLOOKUP(D644,ConfigSheet!$A$1:$G$1,ConfigSheet!$A$2:$G$2)</f>
        <v>3.5680999999999998</v>
      </c>
      <c r="L644">
        <f>_xlfn.XLOOKUP(B644,CoinPixels_Config1!A:A,CoinPixels_Config1!I:I)</f>
        <v>1.0965969784831375</v>
      </c>
      <c r="M644">
        <f t="shared" si="80"/>
        <v>99623.642301236076</v>
      </c>
      <c r="N644">
        <f t="shared" si="81"/>
        <v>91706.21211658782</v>
      </c>
      <c r="O644">
        <f t="shared" ref="O644:O707" si="86">(M644/J644)*K644</f>
        <v>106.13835573792551</v>
      </c>
      <c r="P644">
        <f t="shared" si="83"/>
        <v>97.703179086509707</v>
      </c>
      <c r="Q644" s="9" cm="1">
        <f t="array" ref="Q644">IF(D644="",_xlfn.XLOOKUP(C644,ConfigSheet!$B$5:$H$5,_xlfn.XLOOKUP(E644,ConfigSheet!$A$6:$A$8,ConfigSheet!$B$6:$H$8)),_xlfn.XLOOKUP(D644,ConfigSheet!$B$5:$H$5,_xlfn.XLOOKUP(F644,ConfigSheet!$A$6:$A$8,ConfigSheet!$B$6:$H$8)))</f>
        <v>96.64</v>
      </c>
      <c r="R644">
        <f t="shared" si="84"/>
        <v>8.4351766514158015</v>
      </c>
      <c r="S644" s="9">
        <f t="shared" si="82"/>
        <v>71.152205140590297</v>
      </c>
      <c r="W644">
        <f t="shared" si="79"/>
        <v>-1.0631790865097059</v>
      </c>
      <c r="X644">
        <f t="shared" si="85"/>
        <v>1.1303497699916127</v>
      </c>
    </row>
    <row r="645" spans="1:24" x14ac:dyDescent="0.3">
      <c r="A645" s="1">
        <v>643</v>
      </c>
      <c r="B645">
        <v>313</v>
      </c>
      <c r="C645" t="s">
        <v>8</v>
      </c>
      <c r="D645" t="s">
        <v>8</v>
      </c>
      <c r="E645">
        <v>1</v>
      </c>
      <c r="F645">
        <v>1</v>
      </c>
      <c r="G645">
        <v>13596</v>
      </c>
      <c r="H645">
        <v>13455</v>
      </c>
      <c r="I645">
        <v>95.441079139709473</v>
      </c>
      <c r="J645" s="4">
        <f>ConfigSheet!$I$2</f>
        <v>3349.0920000000001</v>
      </c>
      <c r="K645">
        <f>_xlfn.XLOOKUP(D645,ConfigSheet!$A$1:$G$1,ConfigSheet!$A$2:$G$2)</f>
        <v>0</v>
      </c>
      <c r="L645">
        <f>_xlfn.XLOOKUP(B645,CoinPixels_Config1!A:A,CoinPixels_Config1!I:I)</f>
        <v>1.0104793756967669</v>
      </c>
      <c r="M645">
        <f t="shared" si="80"/>
        <v>13738.477591973244</v>
      </c>
      <c r="N645">
        <f t="shared" si="81"/>
        <v>13596</v>
      </c>
      <c r="O645">
        <f t="shared" si="86"/>
        <v>0</v>
      </c>
      <c r="P645">
        <f t="shared" si="83"/>
        <v>0</v>
      </c>
      <c r="Q645" s="9" cm="1">
        <f t="array" ref="Q645">IF(D645="",_xlfn.XLOOKUP(C645,ConfigSheet!$B$5:$H$5,_xlfn.XLOOKUP(E645,ConfigSheet!$A$6:$A$8,ConfigSheet!$B$6:$H$8)),_xlfn.XLOOKUP(D645,ConfigSheet!$B$5:$H$5,_xlfn.XLOOKUP(F645,ConfigSheet!$A$6:$A$8,ConfigSheet!$B$6:$H$8)))</f>
        <v>0</v>
      </c>
      <c r="R645">
        <f t="shared" si="84"/>
        <v>0</v>
      </c>
      <c r="S645" s="9">
        <f t="shared" si="82"/>
        <v>0</v>
      </c>
      <c r="W645">
        <f t="shared" ref="W645:W708" si="87">Q645-P645</f>
        <v>0</v>
      </c>
      <c r="X645">
        <f t="shared" si="85"/>
        <v>0</v>
      </c>
    </row>
    <row r="646" spans="1:24" x14ac:dyDescent="0.3">
      <c r="A646" s="1">
        <v>644</v>
      </c>
      <c r="B646">
        <v>313</v>
      </c>
      <c r="C646" t="s">
        <v>11</v>
      </c>
      <c r="D646" t="s">
        <v>11</v>
      </c>
      <c r="E646">
        <v>1</v>
      </c>
      <c r="F646">
        <v>1</v>
      </c>
      <c r="G646">
        <v>191235</v>
      </c>
      <c r="H646">
        <v>189037</v>
      </c>
      <c r="I646">
        <v>96.092301607131958</v>
      </c>
      <c r="J646" s="4">
        <f>ConfigSheet!$I$2</f>
        <v>3349.0920000000001</v>
      </c>
      <c r="K646">
        <f>_xlfn.XLOOKUP(D646,ConfigSheet!$A$1:$G$1,ConfigSheet!$A$2:$G$2)</f>
        <v>5.6936084651916001</v>
      </c>
      <c r="L646">
        <f>_xlfn.XLOOKUP(B646,CoinPixels_Config1!A:A,CoinPixels_Config1!I:I)</f>
        <v>1.0104793756967669</v>
      </c>
      <c r="M646">
        <f t="shared" si="80"/>
        <v>193239.02341137122</v>
      </c>
      <c r="N646">
        <f t="shared" si="81"/>
        <v>191017.98974358974</v>
      </c>
      <c r="O646">
        <f t="shared" si="86"/>
        <v>328.51511379811035</v>
      </c>
      <c r="P646">
        <f t="shared" si="83"/>
        <v>324.73925571706741</v>
      </c>
      <c r="Q646" s="9" cm="1">
        <f t="array" ref="Q646">IF(D646="",_xlfn.XLOOKUP(C646,ConfigSheet!$B$5:$H$5,_xlfn.XLOOKUP(E646,ConfigSheet!$A$6:$A$8,ConfigSheet!$B$6:$H$8)),_xlfn.XLOOKUP(D646,ConfigSheet!$B$5:$H$5,_xlfn.XLOOKUP(F646,ConfigSheet!$A$6:$A$8,ConfigSheet!$B$6:$H$8)))</f>
        <v>369.42666666666668</v>
      </c>
      <c r="R646">
        <f t="shared" si="84"/>
        <v>3.7758580810429407</v>
      </c>
      <c r="S646" s="9">
        <f t="shared" si="82"/>
        <v>14.25710424817728</v>
      </c>
      <c r="W646">
        <f t="shared" si="87"/>
        <v>44.687410949599268</v>
      </c>
      <c r="X646">
        <f t="shared" si="85"/>
        <v>1996.9646973783647</v>
      </c>
    </row>
    <row r="647" spans="1:24" x14ac:dyDescent="0.3">
      <c r="A647" s="1">
        <v>645</v>
      </c>
      <c r="B647">
        <v>314</v>
      </c>
      <c r="C647" t="s">
        <v>8</v>
      </c>
      <c r="D647" t="s">
        <v>8</v>
      </c>
      <c r="E647">
        <v>1</v>
      </c>
      <c r="F647">
        <v>1</v>
      </c>
      <c r="G647">
        <v>11500</v>
      </c>
      <c r="H647">
        <v>11553</v>
      </c>
      <c r="I647">
        <v>96.496760845184326</v>
      </c>
      <c r="J647" s="4">
        <f>ConfigSheet!$I$2</f>
        <v>3349.0920000000001</v>
      </c>
      <c r="K647">
        <f>_xlfn.XLOOKUP(D647,ConfigSheet!$A$1:$G$1,ConfigSheet!$A$2:$G$2)</f>
        <v>0</v>
      </c>
      <c r="L647">
        <f>_xlfn.XLOOKUP(B647,CoinPixels_Config1!A:A,CoinPixels_Config1!I:I)</f>
        <v>0.99541244698346754</v>
      </c>
      <c r="M647">
        <f t="shared" si="80"/>
        <v>11447.243140309876</v>
      </c>
      <c r="N647">
        <f t="shared" si="81"/>
        <v>11500</v>
      </c>
      <c r="O647">
        <f t="shared" si="86"/>
        <v>0</v>
      </c>
      <c r="P647">
        <f t="shared" si="83"/>
        <v>0</v>
      </c>
      <c r="Q647" s="9" cm="1">
        <f t="array" ref="Q647">IF(D647="",_xlfn.XLOOKUP(C647,ConfigSheet!$B$5:$H$5,_xlfn.XLOOKUP(E647,ConfigSheet!$A$6:$A$8,ConfigSheet!$B$6:$H$8)),_xlfn.XLOOKUP(D647,ConfigSheet!$B$5:$H$5,_xlfn.XLOOKUP(F647,ConfigSheet!$A$6:$A$8,ConfigSheet!$B$6:$H$8)))</f>
        <v>0</v>
      </c>
      <c r="R647">
        <f t="shared" si="84"/>
        <v>0</v>
      </c>
      <c r="S647" s="9">
        <f t="shared" si="82"/>
        <v>0</v>
      </c>
      <c r="W647">
        <f t="shared" si="87"/>
        <v>0</v>
      </c>
      <c r="X647">
        <f t="shared" si="85"/>
        <v>0</v>
      </c>
    </row>
    <row r="648" spans="1:24" x14ac:dyDescent="0.3">
      <c r="A648" s="1">
        <v>646</v>
      </c>
      <c r="B648">
        <v>314</v>
      </c>
      <c r="C648" t="s">
        <v>11</v>
      </c>
      <c r="D648" t="s">
        <v>11</v>
      </c>
      <c r="E648">
        <v>1</v>
      </c>
      <c r="F648">
        <v>1</v>
      </c>
      <c r="G648">
        <v>161342</v>
      </c>
      <c r="H648">
        <v>156010</v>
      </c>
      <c r="I648">
        <v>94.11807656288147</v>
      </c>
      <c r="J648" s="4">
        <f>ConfigSheet!$I$2</f>
        <v>3349.0920000000001</v>
      </c>
      <c r="K648">
        <f>_xlfn.XLOOKUP(D648,ConfigSheet!$A$1:$G$1,ConfigSheet!$A$2:$G$2)</f>
        <v>5.6936084651916001</v>
      </c>
      <c r="L648">
        <f>_xlfn.XLOOKUP(B648,CoinPixels_Config1!A:A,CoinPixels_Config1!I:I)</f>
        <v>0.99541244698346754</v>
      </c>
      <c r="M648">
        <f t="shared" si="80"/>
        <v>160601.83502120661</v>
      </c>
      <c r="N648">
        <f t="shared" si="81"/>
        <v>155294.29585389077</v>
      </c>
      <c r="O648">
        <f t="shared" si="86"/>
        <v>273.03041164651398</v>
      </c>
      <c r="P648">
        <f t="shared" si="83"/>
        <v>264.00735407378517</v>
      </c>
      <c r="Q648" s="9" cm="1">
        <f t="array" ref="Q648">IF(D648="",_xlfn.XLOOKUP(C648,ConfigSheet!$B$5:$H$5,_xlfn.XLOOKUP(E648,ConfigSheet!$A$6:$A$8,ConfigSheet!$B$6:$H$8)),_xlfn.XLOOKUP(D648,ConfigSheet!$B$5:$H$5,_xlfn.XLOOKUP(F648,ConfigSheet!$A$6:$A$8,ConfigSheet!$B$6:$H$8)))</f>
        <v>369.42666666666668</v>
      </c>
      <c r="R648">
        <f t="shared" si="84"/>
        <v>9.0230575727288169</v>
      </c>
      <c r="S648" s="9">
        <f t="shared" si="82"/>
        <v>81.415567960778844</v>
      </c>
      <c r="W648">
        <f t="shared" si="87"/>
        <v>105.41931259288151</v>
      </c>
      <c r="X648">
        <f t="shared" si="85"/>
        <v>11113.231467555666</v>
      </c>
    </row>
    <row r="649" spans="1:24" x14ac:dyDescent="0.3">
      <c r="A649" s="1">
        <v>647</v>
      </c>
      <c r="B649">
        <v>315</v>
      </c>
      <c r="C649" t="s">
        <v>8</v>
      </c>
      <c r="D649" t="s">
        <v>8</v>
      </c>
      <c r="E649">
        <v>1</v>
      </c>
      <c r="F649">
        <v>1</v>
      </c>
      <c r="G649">
        <v>13494</v>
      </c>
      <c r="H649">
        <v>11319</v>
      </c>
      <c r="I649">
        <v>83.270549774169922</v>
      </c>
      <c r="J649" s="4">
        <f>ConfigSheet!$I$2</f>
        <v>3349.0920000000001</v>
      </c>
      <c r="K649">
        <f>_xlfn.XLOOKUP(D649,ConfigSheet!$A$1:$G$1,ConfigSheet!$A$2:$G$2)</f>
        <v>0</v>
      </c>
      <c r="L649">
        <f>_xlfn.XLOOKUP(B649,CoinPixels_Config1!A:A,CoinPixels_Config1!I:I)</f>
        <v>1.1921547839915188</v>
      </c>
      <c r="M649">
        <f t="shared" si="80"/>
        <v>16086.936655181555</v>
      </c>
      <c r="N649">
        <f t="shared" si="81"/>
        <v>13494</v>
      </c>
      <c r="O649">
        <f t="shared" si="86"/>
        <v>0</v>
      </c>
      <c r="P649">
        <f t="shared" si="83"/>
        <v>0</v>
      </c>
      <c r="Q649" s="9" cm="1">
        <f t="array" ref="Q649">IF(D649="",_xlfn.XLOOKUP(C649,ConfigSheet!$B$5:$H$5,_xlfn.XLOOKUP(E649,ConfigSheet!$A$6:$A$8,ConfigSheet!$B$6:$H$8)),_xlfn.XLOOKUP(D649,ConfigSheet!$B$5:$H$5,_xlfn.XLOOKUP(F649,ConfigSheet!$A$6:$A$8,ConfigSheet!$B$6:$H$8)))</f>
        <v>0</v>
      </c>
      <c r="R649">
        <f t="shared" si="84"/>
        <v>0</v>
      </c>
      <c r="S649" s="9">
        <f t="shared" si="82"/>
        <v>0</v>
      </c>
      <c r="W649">
        <f t="shared" si="87"/>
        <v>0</v>
      </c>
      <c r="X649">
        <f t="shared" si="85"/>
        <v>0</v>
      </c>
    </row>
    <row r="650" spans="1:24" x14ac:dyDescent="0.3">
      <c r="A650" s="1">
        <v>648</v>
      </c>
      <c r="B650">
        <v>315</v>
      </c>
      <c r="C650" t="s">
        <v>11</v>
      </c>
      <c r="D650" t="s">
        <v>11</v>
      </c>
      <c r="E650">
        <v>2</v>
      </c>
      <c r="F650">
        <v>2</v>
      </c>
      <c r="G650">
        <v>331136</v>
      </c>
      <c r="H650">
        <v>320569</v>
      </c>
      <c r="I650">
        <v>94.679984450340271</v>
      </c>
      <c r="J650" s="4">
        <f>ConfigSheet!$I$2</f>
        <v>3349.0920000000001</v>
      </c>
      <c r="K650">
        <f>_xlfn.XLOOKUP(D650,ConfigSheet!$A$1:$G$1,ConfigSheet!$A$2:$G$2)</f>
        <v>5.6936084651916001</v>
      </c>
      <c r="L650">
        <f>_xlfn.XLOOKUP(B650,CoinPixels_Config1!A:A,CoinPixels_Config1!I:I)</f>
        <v>1.1921547839915188</v>
      </c>
      <c r="M650">
        <f t="shared" si="80"/>
        <v>394765.36655181553</v>
      </c>
      <c r="N650">
        <f t="shared" si="81"/>
        <v>382167.86694937717</v>
      </c>
      <c r="O650">
        <f t="shared" si="86"/>
        <v>671.11904742057902</v>
      </c>
      <c r="P650">
        <f t="shared" si="83"/>
        <v>649.70272610820814</v>
      </c>
      <c r="Q650" s="9" cm="1">
        <f t="array" ref="Q650">IF(D650="",_xlfn.XLOOKUP(C650,ConfigSheet!$B$5:$H$5,_xlfn.XLOOKUP(E650,ConfigSheet!$A$6:$A$8,ConfigSheet!$B$6:$H$8)),_xlfn.XLOOKUP(D650,ConfigSheet!$B$5:$H$5,_xlfn.XLOOKUP(F650,ConfigSheet!$A$6:$A$8,ConfigSheet!$B$6:$H$8)))</f>
        <v>738.85333333333335</v>
      </c>
      <c r="R650">
        <f t="shared" si="84"/>
        <v>21.416321312370883</v>
      </c>
      <c r="S650" s="9">
        <f t="shared" si="82"/>
        <v>458.65881855471127</v>
      </c>
      <c r="W650">
        <f t="shared" si="87"/>
        <v>89.150607225125214</v>
      </c>
      <c r="X650">
        <f t="shared" si="85"/>
        <v>7947.8307686085482</v>
      </c>
    </row>
    <row r="651" spans="1:24" x14ac:dyDescent="0.3">
      <c r="A651" s="1">
        <v>649</v>
      </c>
      <c r="B651">
        <v>316</v>
      </c>
      <c r="C651" t="s">
        <v>8</v>
      </c>
      <c r="D651" t="s">
        <v>8</v>
      </c>
      <c r="E651">
        <v>1</v>
      </c>
      <c r="F651">
        <v>1</v>
      </c>
      <c r="G651">
        <v>13414</v>
      </c>
      <c r="H651">
        <v>11933</v>
      </c>
      <c r="I651">
        <v>86.567056179046631</v>
      </c>
      <c r="J651" s="4">
        <f>ConfigSheet!$I$2</f>
        <v>3349.0920000000001</v>
      </c>
      <c r="K651">
        <f>_xlfn.XLOOKUP(D651,ConfigSheet!$A$1:$G$1,ConfigSheet!$A$2:$G$2)</f>
        <v>0</v>
      </c>
      <c r="L651">
        <f>_xlfn.XLOOKUP(B651,CoinPixels_Config1!A:A,CoinPixels_Config1!I:I)</f>
        <v>1.1241096120003351</v>
      </c>
      <c r="M651">
        <f t="shared" si="80"/>
        <v>15078.806335372496</v>
      </c>
      <c r="N651">
        <f t="shared" si="81"/>
        <v>13413.999999999998</v>
      </c>
      <c r="O651">
        <f t="shared" si="86"/>
        <v>0</v>
      </c>
      <c r="P651">
        <f t="shared" si="83"/>
        <v>0</v>
      </c>
      <c r="Q651" s="9" cm="1">
        <f t="array" ref="Q651">IF(D651="",_xlfn.XLOOKUP(C651,ConfigSheet!$B$5:$H$5,_xlfn.XLOOKUP(E651,ConfigSheet!$A$6:$A$8,ConfigSheet!$B$6:$H$8)),_xlfn.XLOOKUP(D651,ConfigSheet!$B$5:$H$5,_xlfn.XLOOKUP(F651,ConfigSheet!$A$6:$A$8,ConfigSheet!$B$6:$H$8)))</f>
        <v>0</v>
      </c>
      <c r="R651">
        <f t="shared" si="84"/>
        <v>0</v>
      </c>
      <c r="S651" s="9">
        <f t="shared" si="82"/>
        <v>0</v>
      </c>
      <c r="W651">
        <f t="shared" si="87"/>
        <v>0</v>
      </c>
      <c r="X651">
        <f t="shared" si="85"/>
        <v>0</v>
      </c>
    </row>
    <row r="652" spans="1:24" x14ac:dyDescent="0.3">
      <c r="A652" s="1">
        <v>650</v>
      </c>
      <c r="B652">
        <v>316</v>
      </c>
      <c r="C652" t="s">
        <v>11</v>
      </c>
      <c r="D652" t="s">
        <v>11</v>
      </c>
      <c r="E652">
        <v>2</v>
      </c>
      <c r="F652">
        <v>2</v>
      </c>
      <c r="G652">
        <v>355485</v>
      </c>
      <c r="H652">
        <v>341144</v>
      </c>
      <c r="I652">
        <v>93.376427888870239</v>
      </c>
      <c r="J652" s="4">
        <f>ConfigSheet!$I$2</f>
        <v>3349.0920000000001</v>
      </c>
      <c r="K652">
        <f>_xlfn.XLOOKUP(D652,ConfigSheet!$A$1:$G$1,ConfigSheet!$A$2:$G$2)</f>
        <v>5.6936084651916001</v>
      </c>
      <c r="L652">
        <f>_xlfn.XLOOKUP(B652,CoinPixels_Config1!A:A,CoinPixels_Config1!I:I)</f>
        <v>1.1241096120003351</v>
      </c>
      <c r="M652">
        <f t="shared" si="80"/>
        <v>399604.10542193911</v>
      </c>
      <c r="N652">
        <f t="shared" si="81"/>
        <v>383483.24947624234</v>
      </c>
      <c r="O652">
        <f t="shared" si="86"/>
        <v>679.34512320224974</v>
      </c>
      <c r="P652">
        <f t="shared" si="83"/>
        <v>651.93893612869272</v>
      </c>
      <c r="Q652" s="9" cm="1">
        <f t="array" ref="Q652">IF(D652="",_xlfn.XLOOKUP(C652,ConfigSheet!$B$5:$H$5,_xlfn.XLOOKUP(E652,ConfigSheet!$A$6:$A$8,ConfigSheet!$B$6:$H$8)),_xlfn.XLOOKUP(D652,ConfigSheet!$B$5:$H$5,_xlfn.XLOOKUP(F652,ConfigSheet!$A$6:$A$8,ConfigSheet!$B$6:$H$8)))</f>
        <v>738.85333333333335</v>
      </c>
      <c r="R652">
        <f t="shared" si="84"/>
        <v>27.406187073557021</v>
      </c>
      <c r="S652" s="9">
        <f t="shared" si="82"/>
        <v>751.09908991080397</v>
      </c>
      <c r="W652">
        <f t="shared" si="87"/>
        <v>86.914397204640636</v>
      </c>
      <c r="X652">
        <f t="shared" si="85"/>
        <v>7554.1124414460437</v>
      </c>
    </row>
    <row r="653" spans="1:24" x14ac:dyDescent="0.3">
      <c r="A653" s="1">
        <v>651</v>
      </c>
      <c r="B653">
        <v>317</v>
      </c>
      <c r="C653" t="s">
        <v>8</v>
      </c>
      <c r="D653" t="s">
        <v>8</v>
      </c>
      <c r="E653">
        <v>1</v>
      </c>
      <c r="F653">
        <v>1</v>
      </c>
      <c r="G653">
        <v>17259</v>
      </c>
      <c r="H653">
        <v>15552</v>
      </c>
      <c r="I653">
        <v>84.684228897094727</v>
      </c>
      <c r="J653" s="4">
        <f>ConfigSheet!$I$2</f>
        <v>3349.0920000000001</v>
      </c>
      <c r="K653">
        <f>_xlfn.XLOOKUP(D653,ConfigSheet!$A$1:$G$1,ConfigSheet!$A$2:$G$2)</f>
        <v>0</v>
      </c>
      <c r="L653">
        <f>_xlfn.XLOOKUP(B653,CoinPixels_Config1!A:A,CoinPixels_Config1!I:I)</f>
        <v>1.1097608024691359</v>
      </c>
      <c r="M653">
        <f t="shared" si="80"/>
        <v>19153.361689814818</v>
      </c>
      <c r="N653">
        <f t="shared" si="81"/>
        <v>17259</v>
      </c>
      <c r="O653">
        <f t="shared" si="86"/>
        <v>0</v>
      </c>
      <c r="P653">
        <f t="shared" si="83"/>
        <v>0</v>
      </c>
      <c r="Q653" s="9" cm="1">
        <f t="array" ref="Q653">IF(D653="",_xlfn.XLOOKUP(C653,ConfigSheet!$B$5:$H$5,_xlfn.XLOOKUP(E653,ConfigSheet!$A$6:$A$8,ConfigSheet!$B$6:$H$8)),_xlfn.XLOOKUP(D653,ConfigSheet!$B$5:$H$5,_xlfn.XLOOKUP(F653,ConfigSheet!$A$6:$A$8,ConfigSheet!$B$6:$H$8)))</f>
        <v>0</v>
      </c>
      <c r="R653">
        <f t="shared" si="84"/>
        <v>0</v>
      </c>
      <c r="S653" s="9">
        <f t="shared" si="82"/>
        <v>0</v>
      </c>
      <c r="W653">
        <f t="shared" si="87"/>
        <v>0</v>
      </c>
      <c r="X653">
        <f t="shared" si="85"/>
        <v>0</v>
      </c>
    </row>
    <row r="654" spans="1:24" x14ac:dyDescent="0.3">
      <c r="A654" s="1">
        <v>652</v>
      </c>
      <c r="B654">
        <v>317</v>
      </c>
      <c r="C654" t="s">
        <v>12</v>
      </c>
      <c r="D654" t="s">
        <v>12</v>
      </c>
      <c r="E654">
        <v>1</v>
      </c>
      <c r="F654">
        <v>1</v>
      </c>
      <c r="G654">
        <v>188003</v>
      </c>
      <c r="H654">
        <v>180687</v>
      </c>
      <c r="I654">
        <v>91.68161153793335</v>
      </c>
      <c r="J654" s="4">
        <f>ConfigSheet!$I$2</f>
        <v>3349.0920000000001</v>
      </c>
      <c r="K654">
        <f>_xlfn.XLOOKUP(D654,ConfigSheet!$A$1:$G$1,ConfigSheet!$A$2:$G$2)</f>
        <v>4.4826302470744004</v>
      </c>
      <c r="L654">
        <f>_xlfn.XLOOKUP(B654,CoinPixels_Config1!A:A,CoinPixels_Config1!I:I)</f>
        <v>1.1097608024691359</v>
      </c>
      <c r="M654">
        <f t="shared" si="80"/>
        <v>208638.36014660494</v>
      </c>
      <c r="N654">
        <f t="shared" si="81"/>
        <v>200519.35011574076</v>
      </c>
      <c r="O654">
        <f t="shared" si="86"/>
        <v>279.25438414148476</v>
      </c>
      <c r="P654">
        <f t="shared" si="83"/>
        <v>268.38740289980723</v>
      </c>
      <c r="Q654" s="9" cm="1">
        <f t="array" ref="Q654">IF(D654="",_xlfn.XLOOKUP(C654,ConfigSheet!$B$5:$H$5,_xlfn.XLOOKUP(E654,ConfigSheet!$A$6:$A$8,ConfigSheet!$B$6:$H$8)),_xlfn.XLOOKUP(D654,ConfigSheet!$B$5:$H$5,_xlfn.XLOOKUP(F654,ConfigSheet!$A$6:$A$8,ConfigSheet!$B$6:$H$8)))</f>
        <v>236.29999999999998</v>
      </c>
      <c r="R654">
        <f t="shared" si="84"/>
        <v>10.866981241677536</v>
      </c>
      <c r="S654" s="9">
        <f t="shared" si="82"/>
        <v>118.09128130697144</v>
      </c>
      <c r="W654">
        <f t="shared" si="87"/>
        <v>-32.087402899807245</v>
      </c>
      <c r="X654">
        <f t="shared" si="85"/>
        <v>1029.6014248545584</v>
      </c>
    </row>
    <row r="655" spans="1:24" x14ac:dyDescent="0.3">
      <c r="A655" s="1">
        <v>653</v>
      </c>
      <c r="B655">
        <v>318</v>
      </c>
      <c r="C655" t="s">
        <v>8</v>
      </c>
      <c r="D655" t="s">
        <v>8</v>
      </c>
      <c r="E655">
        <v>1</v>
      </c>
      <c r="F655">
        <v>1</v>
      </c>
      <c r="G655">
        <v>16645</v>
      </c>
      <c r="H655">
        <v>16040</v>
      </c>
      <c r="I655">
        <v>93.493962287902832</v>
      </c>
      <c r="J655" s="4">
        <f>ConfigSheet!$I$2</f>
        <v>3349.0920000000001</v>
      </c>
      <c r="K655">
        <f>_xlfn.XLOOKUP(D655,ConfigSheet!$A$1:$G$1,ConfigSheet!$A$2:$G$2)</f>
        <v>0</v>
      </c>
      <c r="L655">
        <f>_xlfn.XLOOKUP(B655,CoinPixels_Config1!A:A,CoinPixels_Config1!I:I)</f>
        <v>1.0377182044887781</v>
      </c>
      <c r="M655">
        <f t="shared" si="80"/>
        <v>17272.819513715709</v>
      </c>
      <c r="N655">
        <f t="shared" si="81"/>
        <v>16645</v>
      </c>
      <c r="O655">
        <f t="shared" si="86"/>
        <v>0</v>
      </c>
      <c r="P655">
        <f t="shared" si="83"/>
        <v>0</v>
      </c>
      <c r="Q655" s="9" cm="1">
        <f t="array" ref="Q655">IF(D655="",_xlfn.XLOOKUP(C655,ConfigSheet!$B$5:$H$5,_xlfn.XLOOKUP(E655,ConfigSheet!$A$6:$A$8,ConfigSheet!$B$6:$H$8)),_xlfn.XLOOKUP(D655,ConfigSheet!$B$5:$H$5,_xlfn.XLOOKUP(F655,ConfigSheet!$A$6:$A$8,ConfigSheet!$B$6:$H$8)))</f>
        <v>0</v>
      </c>
      <c r="R655">
        <f t="shared" si="84"/>
        <v>0</v>
      </c>
      <c r="S655" s="9">
        <f t="shared" si="82"/>
        <v>0</v>
      </c>
      <c r="W655">
        <f t="shared" si="87"/>
        <v>0</v>
      </c>
      <c r="X655">
        <f t="shared" si="85"/>
        <v>0</v>
      </c>
    </row>
    <row r="656" spans="1:24" x14ac:dyDescent="0.3">
      <c r="A656" s="1">
        <v>654</v>
      </c>
      <c r="B656">
        <v>318</v>
      </c>
      <c r="C656" t="s">
        <v>12</v>
      </c>
      <c r="D656" t="s">
        <v>12</v>
      </c>
      <c r="E656">
        <v>2</v>
      </c>
      <c r="F656">
        <v>2</v>
      </c>
      <c r="G656">
        <v>386890</v>
      </c>
      <c r="H656">
        <v>363712</v>
      </c>
      <c r="I656">
        <v>87.764701247215271</v>
      </c>
      <c r="J656" s="4">
        <f>ConfigSheet!$I$2</f>
        <v>3349.0920000000001</v>
      </c>
      <c r="K656">
        <f>_xlfn.XLOOKUP(D656,ConfigSheet!$A$1:$G$1,ConfigSheet!$A$2:$G$2)</f>
        <v>4.4826302470744004</v>
      </c>
      <c r="L656">
        <f>_xlfn.XLOOKUP(B656,CoinPixels_Config1!A:A,CoinPixels_Config1!I:I)</f>
        <v>1.0377182044887781</v>
      </c>
      <c r="M656">
        <f t="shared" si="80"/>
        <v>401482.79613466334</v>
      </c>
      <c r="N656">
        <f t="shared" si="81"/>
        <v>377430.56359102245</v>
      </c>
      <c r="O656">
        <f t="shared" si="86"/>
        <v>537.3692110080126</v>
      </c>
      <c r="P656">
        <f t="shared" si="83"/>
        <v>505.17622702614773</v>
      </c>
      <c r="Q656" s="9" cm="1">
        <f t="array" ref="Q656">IF(D656="",_xlfn.XLOOKUP(C656,ConfigSheet!$B$5:$H$5,_xlfn.XLOOKUP(E656,ConfigSheet!$A$6:$A$8,ConfigSheet!$B$6:$H$8)),_xlfn.XLOOKUP(D656,ConfigSheet!$B$5:$H$5,_xlfn.XLOOKUP(F656,ConfigSheet!$A$6:$A$8,ConfigSheet!$B$6:$H$8)))</f>
        <v>472.59999999999997</v>
      </c>
      <c r="R656">
        <f t="shared" si="84"/>
        <v>32.19298398186487</v>
      </c>
      <c r="S656" s="9">
        <f t="shared" si="82"/>
        <v>1036.388217656608</v>
      </c>
      <c r="W656">
        <f t="shared" si="87"/>
        <v>-32.576227026147762</v>
      </c>
      <c r="X656">
        <f t="shared" si="85"/>
        <v>1061.2105672591199</v>
      </c>
    </row>
    <row r="657" spans="1:24" x14ac:dyDescent="0.3">
      <c r="A657" s="1">
        <v>655</v>
      </c>
      <c r="B657">
        <v>319</v>
      </c>
      <c r="C657" t="s">
        <v>8</v>
      </c>
      <c r="D657" t="s">
        <v>8</v>
      </c>
      <c r="E657">
        <v>1</v>
      </c>
      <c r="F657">
        <v>1</v>
      </c>
      <c r="G657">
        <v>13843</v>
      </c>
      <c r="H657">
        <v>13657</v>
      </c>
      <c r="I657">
        <v>91.851544380187988</v>
      </c>
      <c r="J657" s="4">
        <f>ConfigSheet!$I$2</f>
        <v>3349.0920000000001</v>
      </c>
      <c r="K657">
        <f>_xlfn.XLOOKUP(D657,ConfigSheet!$A$1:$G$1,ConfigSheet!$A$2:$G$2)</f>
        <v>0</v>
      </c>
      <c r="L657">
        <f>_xlfn.XLOOKUP(B657,CoinPixels_Config1!A:A,CoinPixels_Config1!I:I)</f>
        <v>1.0136193893241561</v>
      </c>
      <c r="M657">
        <f t="shared" si="80"/>
        <v>14031.533206414293</v>
      </c>
      <c r="N657">
        <f t="shared" si="81"/>
        <v>13843</v>
      </c>
      <c r="O657">
        <f t="shared" si="86"/>
        <v>0</v>
      </c>
      <c r="P657">
        <f t="shared" si="83"/>
        <v>0</v>
      </c>
      <c r="Q657" s="9" cm="1">
        <f t="array" ref="Q657">IF(D657="",_xlfn.XLOOKUP(C657,ConfigSheet!$B$5:$H$5,_xlfn.XLOOKUP(E657,ConfigSheet!$A$6:$A$8,ConfigSheet!$B$6:$H$8)),_xlfn.XLOOKUP(D657,ConfigSheet!$B$5:$H$5,_xlfn.XLOOKUP(F657,ConfigSheet!$A$6:$A$8,ConfigSheet!$B$6:$H$8)))</f>
        <v>0</v>
      </c>
      <c r="R657">
        <f t="shared" si="84"/>
        <v>0</v>
      </c>
      <c r="S657" s="9">
        <f t="shared" si="82"/>
        <v>0</v>
      </c>
      <c r="W657">
        <f t="shared" si="87"/>
        <v>0</v>
      </c>
      <c r="X657">
        <f t="shared" si="85"/>
        <v>0</v>
      </c>
    </row>
    <row r="658" spans="1:24" x14ac:dyDescent="0.3">
      <c r="A658" s="1">
        <v>656</v>
      </c>
      <c r="B658">
        <v>319</v>
      </c>
      <c r="C658" t="s">
        <v>13</v>
      </c>
      <c r="D658" t="s">
        <v>13</v>
      </c>
      <c r="E658">
        <v>2</v>
      </c>
      <c r="F658">
        <v>2</v>
      </c>
      <c r="G658">
        <v>240410</v>
      </c>
      <c r="H658">
        <v>233283</v>
      </c>
      <c r="I658">
        <v>70.645537972450256</v>
      </c>
      <c r="J658" s="4">
        <f>ConfigSheet!$I$2</f>
        <v>3349.0920000000001</v>
      </c>
      <c r="K658">
        <f>_xlfn.XLOOKUP(D658,ConfigSheet!$A$1:$G$1,ConfigSheet!$A$2:$G$2)</f>
        <v>6.6983512218829002</v>
      </c>
      <c r="L658">
        <f>_xlfn.XLOOKUP(B658,CoinPixels_Config1!A:A,CoinPixels_Config1!I:I)</f>
        <v>1.0136193893241561</v>
      </c>
      <c r="M658">
        <f t="shared" si="80"/>
        <v>243684.23738742035</v>
      </c>
      <c r="N658">
        <f t="shared" si="81"/>
        <v>236460.17199970709</v>
      </c>
      <c r="O658">
        <f t="shared" si="86"/>
        <v>487.38064205391487</v>
      </c>
      <c r="P658">
        <f t="shared" si="83"/>
        <v>472.93215057719488</v>
      </c>
      <c r="Q658" s="9" cm="1">
        <f t="array" ref="Q658">IF(D658="",_xlfn.XLOOKUP(C658,ConfigSheet!$B$5:$H$5,_xlfn.XLOOKUP(E658,ConfigSheet!$A$6:$A$8,ConfigSheet!$B$6:$H$8)),_xlfn.XLOOKUP(D658,ConfigSheet!$B$5:$H$5,_xlfn.XLOOKUP(F658,ConfigSheet!$A$6:$A$8,ConfigSheet!$B$6:$H$8)))</f>
        <v>415.91</v>
      </c>
      <c r="R658">
        <f t="shared" si="84"/>
        <v>14.448491476719994</v>
      </c>
      <c r="S658" s="9">
        <f t="shared" si="82"/>
        <v>208.75890595285031</v>
      </c>
      <c r="W658">
        <f t="shared" si="87"/>
        <v>-57.02215057719485</v>
      </c>
      <c r="X658">
        <f t="shared" si="85"/>
        <v>3251.5256564482829</v>
      </c>
    </row>
    <row r="659" spans="1:24" x14ac:dyDescent="0.3">
      <c r="A659" s="1">
        <v>657</v>
      </c>
      <c r="B659">
        <v>320</v>
      </c>
      <c r="C659" t="s">
        <v>8</v>
      </c>
      <c r="D659" t="s">
        <v>8</v>
      </c>
      <c r="E659">
        <v>1</v>
      </c>
      <c r="F659">
        <v>1</v>
      </c>
      <c r="G659">
        <v>14987</v>
      </c>
      <c r="H659">
        <v>14031</v>
      </c>
      <c r="I659">
        <v>92.849075794219971</v>
      </c>
      <c r="J659" s="4">
        <f>ConfigSheet!$I$2</f>
        <v>3349.0920000000001</v>
      </c>
      <c r="K659">
        <f>_xlfn.XLOOKUP(D659,ConfigSheet!$A$1:$G$1,ConfigSheet!$A$2:$G$2)</f>
        <v>0</v>
      </c>
      <c r="L659">
        <f>_xlfn.XLOOKUP(B659,CoinPixels_Config1!A:A,CoinPixels_Config1!I:I)</f>
        <v>1.0681348442733947</v>
      </c>
      <c r="M659">
        <f t="shared" si="80"/>
        <v>16008.136911125366</v>
      </c>
      <c r="N659">
        <f t="shared" si="81"/>
        <v>14987</v>
      </c>
      <c r="O659">
        <f t="shared" si="86"/>
        <v>0</v>
      </c>
      <c r="P659">
        <f t="shared" si="83"/>
        <v>0</v>
      </c>
      <c r="Q659" s="9" cm="1">
        <f t="array" ref="Q659">IF(D659="",_xlfn.XLOOKUP(C659,ConfigSheet!$B$5:$H$5,_xlfn.XLOOKUP(E659,ConfigSheet!$A$6:$A$8,ConfigSheet!$B$6:$H$8)),_xlfn.XLOOKUP(D659,ConfigSheet!$B$5:$H$5,_xlfn.XLOOKUP(F659,ConfigSheet!$A$6:$A$8,ConfigSheet!$B$6:$H$8)))</f>
        <v>0</v>
      </c>
      <c r="R659">
        <f t="shared" si="84"/>
        <v>0</v>
      </c>
      <c r="S659" s="9">
        <f t="shared" si="82"/>
        <v>0</v>
      </c>
      <c r="W659">
        <f t="shared" si="87"/>
        <v>0</v>
      </c>
      <c r="X659">
        <f t="shared" si="85"/>
        <v>0</v>
      </c>
    </row>
    <row r="660" spans="1:24" x14ac:dyDescent="0.3">
      <c r="A660" s="1">
        <v>658</v>
      </c>
      <c r="B660">
        <v>320</v>
      </c>
      <c r="C660" t="s">
        <v>12</v>
      </c>
      <c r="D660" t="s">
        <v>12</v>
      </c>
      <c r="E660">
        <v>2</v>
      </c>
      <c r="F660">
        <v>2</v>
      </c>
      <c r="G660">
        <v>379673</v>
      </c>
      <c r="H660">
        <v>326793</v>
      </c>
      <c r="I660">
        <v>85.627743601799011</v>
      </c>
      <c r="J660" s="4">
        <f>ConfigSheet!$I$2</f>
        <v>3349.0920000000001</v>
      </c>
      <c r="K660">
        <f>_xlfn.XLOOKUP(D660,ConfigSheet!$A$1:$G$1,ConfigSheet!$A$2:$G$2)</f>
        <v>4.4826302470744004</v>
      </c>
      <c r="L660">
        <f>_xlfn.XLOOKUP(B660,CoinPixels_Config1!A:A,CoinPixels_Config1!I:I)</f>
        <v>1.0681348442733947</v>
      </c>
      <c r="M660">
        <f t="shared" si="80"/>
        <v>405541.96072981256</v>
      </c>
      <c r="N660">
        <f t="shared" si="81"/>
        <v>349058.99016463547</v>
      </c>
      <c r="O660">
        <f t="shared" si="86"/>
        <v>542.80224598945517</v>
      </c>
      <c r="P660">
        <f t="shared" si="83"/>
        <v>467.20197215401686</v>
      </c>
      <c r="Q660" s="9" cm="1">
        <f t="array" ref="Q660">IF(D660="",_xlfn.XLOOKUP(C660,ConfigSheet!$B$5:$H$5,_xlfn.XLOOKUP(E660,ConfigSheet!$A$6:$A$8,ConfigSheet!$B$6:$H$8)),_xlfn.XLOOKUP(D660,ConfigSheet!$B$5:$H$5,_xlfn.XLOOKUP(F660,ConfigSheet!$A$6:$A$8,ConfigSheet!$B$6:$H$8)))</f>
        <v>472.59999999999997</v>
      </c>
      <c r="R660">
        <f t="shared" si="84"/>
        <v>75.600273835438315</v>
      </c>
      <c r="S660" s="9">
        <f t="shared" si="82"/>
        <v>5715.401403993259</v>
      </c>
      <c r="W660">
        <f t="shared" si="87"/>
        <v>5.3980278459831084</v>
      </c>
      <c r="X660">
        <f t="shared" si="85"/>
        <v>29.138704626009037</v>
      </c>
    </row>
    <row r="661" spans="1:24" x14ac:dyDescent="0.3">
      <c r="A661" s="1">
        <v>659</v>
      </c>
      <c r="B661">
        <v>320</v>
      </c>
      <c r="C661" t="s">
        <v>13</v>
      </c>
      <c r="D661" t="s">
        <v>13</v>
      </c>
      <c r="E661">
        <v>2</v>
      </c>
      <c r="F661">
        <v>1</v>
      </c>
      <c r="G661">
        <v>258111</v>
      </c>
      <c r="H661">
        <v>189509</v>
      </c>
      <c r="I661">
        <v>44.557687640190117</v>
      </c>
      <c r="J661" s="4">
        <f>ConfigSheet!$I$2</f>
        <v>3349.0920000000001</v>
      </c>
      <c r="K661">
        <f>_xlfn.XLOOKUP(D661,ConfigSheet!$A$1:$G$1,ConfigSheet!$A$2:$G$2)</f>
        <v>6.6983512218829002</v>
      </c>
      <c r="L661">
        <f>_xlfn.XLOOKUP(B661,CoinPixels_Config1!A:A,CoinPixels_Config1!I:I)</f>
        <v>1.0681348442733947</v>
      </c>
      <c r="M661">
        <f t="shared" si="80"/>
        <v>275697.35279025015</v>
      </c>
      <c r="N661">
        <f t="shared" si="81"/>
        <v>202421.16620340676</v>
      </c>
      <c r="O661">
        <f t="shared" si="86"/>
        <v>551.40847129086126</v>
      </c>
      <c r="P661">
        <f t="shared" si="83"/>
        <v>404.85243939956001</v>
      </c>
      <c r="Q661" s="9" cm="1">
        <f t="array" ref="Q661">IF(D661="",_xlfn.XLOOKUP(C661,ConfigSheet!$B$5:$H$5,_xlfn.XLOOKUP(E661,ConfigSheet!$A$6:$A$8,ConfigSheet!$B$6:$H$8)),_xlfn.XLOOKUP(D661,ConfigSheet!$B$5:$H$5,_xlfn.XLOOKUP(F661,ConfigSheet!$A$6:$A$8,ConfigSheet!$B$6:$H$8)))</f>
        <v>207.95500000000001</v>
      </c>
      <c r="R661">
        <f t="shared" si="84"/>
        <v>146.55603189130125</v>
      </c>
      <c r="S661" s="9">
        <f t="shared" si="82"/>
        <v>21478.670483724109</v>
      </c>
      <c r="W661">
        <f t="shared" si="87"/>
        <v>-196.89743939956</v>
      </c>
      <c r="X661">
        <f t="shared" si="85"/>
        <v>38768.6016421034</v>
      </c>
    </row>
    <row r="662" spans="1:24" x14ac:dyDescent="0.3">
      <c r="A662" s="1">
        <v>660</v>
      </c>
      <c r="B662">
        <v>321</v>
      </c>
      <c r="C662" t="s">
        <v>8</v>
      </c>
      <c r="D662" t="s">
        <v>8</v>
      </c>
      <c r="E662">
        <v>1</v>
      </c>
      <c r="F662">
        <v>1</v>
      </c>
      <c r="G662">
        <v>18659</v>
      </c>
      <c r="H662">
        <v>17635</v>
      </c>
      <c r="I662">
        <v>93.248498439788818</v>
      </c>
      <c r="J662" s="4">
        <f>ConfigSheet!$I$2</f>
        <v>3349.0920000000001</v>
      </c>
      <c r="K662">
        <f>_xlfn.XLOOKUP(D662,ConfigSheet!$A$1:$G$1,ConfigSheet!$A$2:$G$2)</f>
        <v>0</v>
      </c>
      <c r="L662">
        <f>_xlfn.XLOOKUP(B662,CoinPixels_Config1!A:A,CoinPixels_Config1!I:I)</f>
        <v>1.0580663453359795</v>
      </c>
      <c r="M662">
        <f t="shared" si="80"/>
        <v>19742.459937624044</v>
      </c>
      <c r="N662">
        <f t="shared" si="81"/>
        <v>18659</v>
      </c>
      <c r="O662">
        <f t="shared" si="86"/>
        <v>0</v>
      </c>
      <c r="P662">
        <f t="shared" si="83"/>
        <v>0</v>
      </c>
      <c r="Q662" s="9" cm="1">
        <f t="array" ref="Q662">IF(D662="",_xlfn.XLOOKUP(C662,ConfigSheet!$B$5:$H$5,_xlfn.XLOOKUP(E662,ConfigSheet!$A$6:$A$8,ConfigSheet!$B$6:$H$8)),_xlfn.XLOOKUP(D662,ConfigSheet!$B$5:$H$5,_xlfn.XLOOKUP(F662,ConfigSheet!$A$6:$A$8,ConfigSheet!$B$6:$H$8)))</f>
        <v>0</v>
      </c>
      <c r="R662">
        <f t="shared" si="84"/>
        <v>0</v>
      </c>
      <c r="S662" s="9">
        <f t="shared" si="82"/>
        <v>0</v>
      </c>
      <c r="W662">
        <f t="shared" si="87"/>
        <v>0</v>
      </c>
      <c r="X662">
        <f t="shared" si="85"/>
        <v>0</v>
      </c>
    </row>
    <row r="663" spans="1:24" x14ac:dyDescent="0.3">
      <c r="A663" s="1">
        <v>661</v>
      </c>
      <c r="B663">
        <v>321</v>
      </c>
      <c r="C663" t="s">
        <v>10</v>
      </c>
      <c r="D663" t="s">
        <v>10</v>
      </c>
      <c r="E663">
        <v>3</v>
      </c>
      <c r="F663">
        <v>2</v>
      </c>
      <c r="G663">
        <v>276344</v>
      </c>
      <c r="H663">
        <v>213029</v>
      </c>
      <c r="I663">
        <v>86.369207501411438</v>
      </c>
      <c r="J663" s="4">
        <f>ConfigSheet!$I$2</f>
        <v>3349.0920000000001</v>
      </c>
      <c r="K663">
        <f>_xlfn.XLOOKUP(D663,ConfigSheet!$A$1:$G$1,ConfigSheet!$A$2:$G$2)</f>
        <v>3.5680999999999998</v>
      </c>
      <c r="L663">
        <f>_xlfn.XLOOKUP(B663,CoinPixels_Config1!A:A,CoinPixels_Config1!I:I)</f>
        <v>1.0580663453359795</v>
      </c>
      <c r="M663">
        <f t="shared" si="80"/>
        <v>292390.28613552591</v>
      </c>
      <c r="N663">
        <f t="shared" si="81"/>
        <v>225398.8154805784</v>
      </c>
      <c r="O663">
        <f t="shared" si="86"/>
        <v>311.51063630386085</v>
      </c>
      <c r="P663">
        <f t="shared" si="83"/>
        <v>240.13837586911669</v>
      </c>
      <c r="Q663" s="9" cm="1">
        <f t="array" ref="Q663">IF(D663="",_xlfn.XLOOKUP(C663,ConfigSheet!$B$5:$H$5,_xlfn.XLOOKUP(E663,ConfigSheet!$A$6:$A$8,ConfigSheet!$B$6:$H$8)),_xlfn.XLOOKUP(D663,ConfigSheet!$B$5:$H$5,_xlfn.XLOOKUP(F663,ConfigSheet!$A$6:$A$8,ConfigSheet!$B$6:$H$8)))</f>
        <v>193.28</v>
      </c>
      <c r="R663">
        <f t="shared" si="84"/>
        <v>71.372260434744163</v>
      </c>
      <c r="S663" s="9">
        <f t="shared" si="82"/>
        <v>5093.999559564947</v>
      </c>
      <c r="W663">
        <f t="shared" si="87"/>
        <v>-46.858375869116685</v>
      </c>
      <c r="X663">
        <f t="shared" si="85"/>
        <v>2195.7073890914166</v>
      </c>
    </row>
    <row r="664" spans="1:24" x14ac:dyDescent="0.3">
      <c r="A664" s="1">
        <v>662</v>
      </c>
      <c r="B664">
        <v>322</v>
      </c>
      <c r="C664" t="s">
        <v>8</v>
      </c>
      <c r="D664" t="s">
        <v>8</v>
      </c>
      <c r="E664">
        <v>1</v>
      </c>
      <c r="F664">
        <v>2</v>
      </c>
      <c r="G664">
        <v>14687</v>
      </c>
      <c r="H664">
        <v>26662</v>
      </c>
      <c r="I664">
        <v>45.24942934513092</v>
      </c>
      <c r="J664" s="4">
        <f>ConfigSheet!$I$2</f>
        <v>3349.0920000000001</v>
      </c>
      <c r="K664">
        <f>_xlfn.XLOOKUP(D664,ConfigSheet!$A$1:$G$1,ConfigSheet!$A$2:$G$2)</f>
        <v>0</v>
      </c>
      <c r="L664">
        <f>_xlfn.XLOOKUP(B664,CoinPixels_Config1!A:A,CoinPixels_Config1!I:I)</f>
        <v>0.5508589003075538</v>
      </c>
      <c r="M664">
        <f t="shared" si="80"/>
        <v>8090.4646688170424</v>
      </c>
      <c r="N664">
        <f t="shared" si="81"/>
        <v>14687</v>
      </c>
      <c r="O664">
        <f t="shared" si="86"/>
        <v>0</v>
      </c>
      <c r="P664">
        <f t="shared" si="83"/>
        <v>0</v>
      </c>
      <c r="Q664" s="9" cm="1">
        <f t="array" ref="Q664">IF(D664="",_xlfn.XLOOKUP(C664,ConfigSheet!$B$5:$H$5,_xlfn.XLOOKUP(E664,ConfigSheet!$A$6:$A$8,ConfigSheet!$B$6:$H$8)),_xlfn.XLOOKUP(D664,ConfigSheet!$B$5:$H$5,_xlfn.XLOOKUP(F664,ConfigSheet!$A$6:$A$8,ConfigSheet!$B$6:$H$8)))</f>
        <v>0</v>
      </c>
      <c r="R664">
        <f t="shared" si="84"/>
        <v>0</v>
      </c>
      <c r="S664" s="9">
        <f t="shared" si="82"/>
        <v>0</v>
      </c>
      <c r="W664">
        <f t="shared" si="87"/>
        <v>0</v>
      </c>
      <c r="X664">
        <f t="shared" si="85"/>
        <v>0</v>
      </c>
    </row>
    <row r="665" spans="1:24" x14ac:dyDescent="0.3">
      <c r="A665" s="1">
        <v>663</v>
      </c>
      <c r="B665">
        <v>323</v>
      </c>
      <c r="C665" t="s">
        <v>8</v>
      </c>
      <c r="D665" t="s">
        <v>8</v>
      </c>
      <c r="E665">
        <v>1</v>
      </c>
      <c r="F665">
        <v>1</v>
      </c>
      <c r="G665">
        <v>14772</v>
      </c>
      <c r="H665">
        <v>12575</v>
      </c>
      <c r="I665">
        <v>85.127270221710205</v>
      </c>
      <c r="J665" s="4">
        <f>ConfigSheet!$I$2</f>
        <v>3349.0920000000001</v>
      </c>
      <c r="K665">
        <f>_xlfn.XLOOKUP(D665,ConfigSheet!$A$1:$G$1,ConfigSheet!$A$2:$G$2)</f>
        <v>0</v>
      </c>
      <c r="L665">
        <f>_xlfn.XLOOKUP(B665,CoinPixels_Config1!A:A,CoinPixels_Config1!I:I)</f>
        <v>1.1747117296222664</v>
      </c>
      <c r="M665">
        <f t="shared" si="80"/>
        <v>17352.84166998012</v>
      </c>
      <c r="N665">
        <f t="shared" si="81"/>
        <v>14772</v>
      </c>
      <c r="O665">
        <f t="shared" si="86"/>
        <v>0</v>
      </c>
      <c r="P665">
        <f t="shared" si="83"/>
        <v>0</v>
      </c>
      <c r="Q665" s="9" cm="1">
        <f t="array" ref="Q665">IF(D665="",_xlfn.XLOOKUP(C665,ConfigSheet!$B$5:$H$5,_xlfn.XLOOKUP(E665,ConfigSheet!$A$6:$A$8,ConfigSheet!$B$6:$H$8)),_xlfn.XLOOKUP(D665,ConfigSheet!$B$5:$H$5,_xlfn.XLOOKUP(F665,ConfigSheet!$A$6:$A$8,ConfigSheet!$B$6:$H$8)))</f>
        <v>0</v>
      </c>
      <c r="R665">
        <f t="shared" si="84"/>
        <v>0</v>
      </c>
      <c r="S665" s="9">
        <f t="shared" si="82"/>
        <v>0</v>
      </c>
      <c r="W665">
        <f t="shared" si="87"/>
        <v>0</v>
      </c>
      <c r="X665">
        <f t="shared" si="85"/>
        <v>0</v>
      </c>
    </row>
    <row r="666" spans="1:24" x14ac:dyDescent="0.3">
      <c r="A666" s="1">
        <v>664</v>
      </c>
      <c r="B666">
        <v>323</v>
      </c>
      <c r="C666" t="s">
        <v>12</v>
      </c>
      <c r="D666" t="s">
        <v>12</v>
      </c>
      <c r="E666">
        <v>1</v>
      </c>
      <c r="F666">
        <v>1</v>
      </c>
      <c r="G666">
        <v>168143</v>
      </c>
      <c r="H666">
        <v>153355</v>
      </c>
      <c r="I666">
        <v>88.793301582336426</v>
      </c>
      <c r="J666" s="4">
        <f>ConfigSheet!$I$2</f>
        <v>3349.0920000000001</v>
      </c>
      <c r="K666">
        <f>_xlfn.XLOOKUP(D666,ConfigSheet!$A$1:$G$1,ConfigSheet!$A$2:$G$2)</f>
        <v>4.4826302470744004</v>
      </c>
      <c r="L666">
        <f>_xlfn.XLOOKUP(B666,CoinPixels_Config1!A:A,CoinPixels_Config1!I:I)</f>
        <v>1.1747117296222664</v>
      </c>
      <c r="M666">
        <f t="shared" si="80"/>
        <v>197519.55435387674</v>
      </c>
      <c r="N666">
        <f t="shared" si="81"/>
        <v>180147.91729622267</v>
      </c>
      <c r="O666">
        <f t="shared" si="86"/>
        <v>264.37229217213019</v>
      </c>
      <c r="P666">
        <f t="shared" si="83"/>
        <v>241.1210271379542</v>
      </c>
      <c r="Q666" s="9" cm="1">
        <f t="array" ref="Q666">IF(D666="",_xlfn.XLOOKUP(C666,ConfigSheet!$B$5:$H$5,_xlfn.XLOOKUP(E666,ConfigSheet!$A$6:$A$8,ConfigSheet!$B$6:$H$8)),_xlfn.XLOOKUP(D666,ConfigSheet!$B$5:$H$5,_xlfn.XLOOKUP(F666,ConfigSheet!$A$6:$A$8,ConfigSheet!$B$6:$H$8)))</f>
        <v>236.29999999999998</v>
      </c>
      <c r="R666">
        <f t="shared" si="84"/>
        <v>23.251265034175987</v>
      </c>
      <c r="S666" s="9">
        <f t="shared" si="82"/>
        <v>540.62132568949482</v>
      </c>
      <c r="W666">
        <f t="shared" si="87"/>
        <v>-4.8210271379542178</v>
      </c>
      <c r="X666">
        <f t="shared" si="85"/>
        <v>23.242302664891035</v>
      </c>
    </row>
    <row r="667" spans="1:24" x14ac:dyDescent="0.3">
      <c r="A667" s="1">
        <v>665</v>
      </c>
      <c r="B667">
        <v>323</v>
      </c>
      <c r="C667" t="s">
        <v>11</v>
      </c>
      <c r="D667" t="s">
        <v>11</v>
      </c>
      <c r="E667">
        <v>1</v>
      </c>
      <c r="F667">
        <v>1</v>
      </c>
      <c r="G667">
        <v>187211</v>
      </c>
      <c r="H667">
        <v>175895</v>
      </c>
      <c r="I667">
        <v>93.511015176773071</v>
      </c>
      <c r="J667" s="4">
        <f>ConfigSheet!$I$2</f>
        <v>3349.0920000000001</v>
      </c>
      <c r="K667">
        <f>_xlfn.XLOOKUP(D667,ConfigSheet!$A$1:$G$1,ConfigSheet!$A$2:$G$2)</f>
        <v>5.6936084651916001</v>
      </c>
      <c r="L667">
        <f>_xlfn.XLOOKUP(B667,CoinPixels_Config1!A:A,CoinPixels_Config1!I:I)</f>
        <v>1.1747117296222664</v>
      </c>
      <c r="M667">
        <f t="shared" si="80"/>
        <v>219918.95761431413</v>
      </c>
      <c r="N667">
        <f t="shared" si="81"/>
        <v>206625.91968190856</v>
      </c>
      <c r="O667">
        <f t="shared" si="86"/>
        <v>373.8722133428916</v>
      </c>
      <c r="P667">
        <f t="shared" si="83"/>
        <v>351.27344528872726</v>
      </c>
      <c r="Q667" s="9" cm="1">
        <f t="array" ref="Q667">IF(D667="",_xlfn.XLOOKUP(C667,ConfigSheet!$B$5:$H$5,_xlfn.XLOOKUP(E667,ConfigSheet!$A$6:$A$8,ConfigSheet!$B$6:$H$8)),_xlfn.XLOOKUP(D667,ConfigSheet!$B$5:$H$5,_xlfn.XLOOKUP(F667,ConfigSheet!$A$6:$A$8,ConfigSheet!$B$6:$H$8)))</f>
        <v>369.42666666666668</v>
      </c>
      <c r="R667">
        <f t="shared" si="84"/>
        <v>22.598768054164339</v>
      </c>
      <c r="S667" s="9">
        <f t="shared" si="82"/>
        <v>510.70431756591864</v>
      </c>
      <c r="W667">
        <f t="shared" si="87"/>
        <v>18.153221377939417</v>
      </c>
      <c r="X667">
        <f t="shared" si="85"/>
        <v>329.53944639647665</v>
      </c>
    </row>
    <row r="668" spans="1:24" x14ac:dyDescent="0.3">
      <c r="A668" s="1">
        <v>666</v>
      </c>
      <c r="B668">
        <v>324</v>
      </c>
      <c r="C668" t="s">
        <v>8</v>
      </c>
      <c r="D668" t="s">
        <v>8</v>
      </c>
      <c r="E668">
        <v>1</v>
      </c>
      <c r="F668">
        <v>1</v>
      </c>
      <c r="G668">
        <v>17429</v>
      </c>
      <c r="H668">
        <v>15397</v>
      </c>
      <c r="I668">
        <v>88.341271877288818</v>
      </c>
      <c r="J668" s="4">
        <f>ConfigSheet!$I$2</f>
        <v>3349.0920000000001</v>
      </c>
      <c r="K668">
        <f>_xlfn.XLOOKUP(D668,ConfigSheet!$A$1:$G$1,ConfigSheet!$A$2:$G$2)</f>
        <v>0</v>
      </c>
      <c r="L668">
        <f>_xlfn.XLOOKUP(B668,CoinPixels_Config1!A:A,CoinPixels_Config1!I:I)</f>
        <v>1.1319737611222966</v>
      </c>
      <c r="M668">
        <f t="shared" si="80"/>
        <v>19729.170682600507</v>
      </c>
      <c r="N668">
        <f t="shared" si="81"/>
        <v>17429</v>
      </c>
      <c r="O668">
        <f t="shared" si="86"/>
        <v>0</v>
      </c>
      <c r="P668">
        <f t="shared" si="83"/>
        <v>0</v>
      </c>
      <c r="Q668" s="9" cm="1">
        <f t="array" ref="Q668">IF(D668="",_xlfn.XLOOKUP(C668,ConfigSheet!$B$5:$H$5,_xlfn.XLOOKUP(E668,ConfigSheet!$A$6:$A$8,ConfigSheet!$B$6:$H$8)),_xlfn.XLOOKUP(D668,ConfigSheet!$B$5:$H$5,_xlfn.XLOOKUP(F668,ConfigSheet!$A$6:$A$8,ConfigSheet!$B$6:$H$8)))</f>
        <v>0</v>
      </c>
      <c r="R668">
        <f t="shared" si="84"/>
        <v>0</v>
      </c>
      <c r="S668" s="9">
        <f t="shared" si="82"/>
        <v>0</v>
      </c>
      <c r="W668">
        <f t="shared" si="87"/>
        <v>0</v>
      </c>
      <c r="X668">
        <f t="shared" si="85"/>
        <v>0</v>
      </c>
    </row>
    <row r="669" spans="1:24" x14ac:dyDescent="0.3">
      <c r="A669" s="1">
        <v>667</v>
      </c>
      <c r="B669">
        <v>324</v>
      </c>
      <c r="C669" t="s">
        <v>9</v>
      </c>
      <c r="D669" t="s">
        <v>9</v>
      </c>
      <c r="E669">
        <v>1</v>
      </c>
      <c r="F669">
        <v>1</v>
      </c>
      <c r="G669">
        <v>530827</v>
      </c>
      <c r="H669">
        <v>510681</v>
      </c>
      <c r="I669">
        <v>95.038586854934692</v>
      </c>
      <c r="J669" s="4">
        <f>ConfigSheet!$I$2</f>
        <v>3349.0920000000001</v>
      </c>
      <c r="K669">
        <f>_xlfn.XLOOKUP(D669,ConfigSheet!$A$1:$G$1,ConfigSheet!$A$2:$G$2)</f>
        <v>2.6304883652667002</v>
      </c>
      <c r="L669">
        <f>_xlfn.XLOOKUP(B669,CoinPixels_Config1!A:A,CoinPixels_Config1!I:I)</f>
        <v>1.1319737611222966</v>
      </c>
      <c r="M669">
        <f t="shared" si="80"/>
        <v>600882.23569526535</v>
      </c>
      <c r="N669">
        <f t="shared" si="81"/>
        <v>578077.49230369553</v>
      </c>
      <c r="O669">
        <f t="shared" si="86"/>
        <v>471.95291436957797</v>
      </c>
      <c r="P669">
        <f t="shared" si="83"/>
        <v>454.04130962285348</v>
      </c>
      <c r="Q669" s="9" cm="1">
        <f t="array" ref="Q669">IF(D669="",_xlfn.XLOOKUP(C669,ConfigSheet!$B$5:$H$5,_xlfn.XLOOKUP(E669,ConfigSheet!$A$6:$A$8,ConfigSheet!$B$6:$H$8)),_xlfn.XLOOKUP(D669,ConfigSheet!$B$5:$H$5,_xlfn.XLOOKUP(F669,ConfigSheet!$A$6:$A$8,ConfigSheet!$B$6:$H$8)))</f>
        <v>468.8</v>
      </c>
      <c r="R669">
        <f t="shared" si="84"/>
        <v>17.911604746724493</v>
      </c>
      <c r="S669" s="9">
        <f t="shared" si="82"/>
        <v>320.8255846028834</v>
      </c>
      <c r="W669">
        <f t="shared" si="87"/>
        <v>14.758690377146536</v>
      </c>
      <c r="X669">
        <f t="shared" si="85"/>
        <v>217.81894164847776</v>
      </c>
    </row>
    <row r="670" spans="1:24" x14ac:dyDescent="0.3">
      <c r="A670" s="1">
        <v>668</v>
      </c>
      <c r="B670">
        <v>325</v>
      </c>
      <c r="C670" t="s">
        <v>8</v>
      </c>
      <c r="D670" t="s">
        <v>8</v>
      </c>
      <c r="E670">
        <v>1</v>
      </c>
      <c r="F670">
        <v>1</v>
      </c>
      <c r="G670">
        <v>17431</v>
      </c>
      <c r="H670">
        <v>15262</v>
      </c>
      <c r="I670">
        <v>87.545895576477051</v>
      </c>
      <c r="J670" s="4">
        <f>ConfigSheet!$I$2</f>
        <v>3349.0920000000001</v>
      </c>
      <c r="K670">
        <f>_xlfn.XLOOKUP(D670,ConfigSheet!$A$1:$G$1,ConfigSheet!$A$2:$G$2)</f>
        <v>0</v>
      </c>
      <c r="L670">
        <f>_xlfn.XLOOKUP(B670,CoinPixels_Config1!A:A,CoinPixels_Config1!I:I)</f>
        <v>1.1421176778928057</v>
      </c>
      <c r="M670">
        <f t="shared" si="80"/>
        <v>19908.253243349496</v>
      </c>
      <c r="N670">
        <f t="shared" si="81"/>
        <v>17431</v>
      </c>
      <c r="O670">
        <f t="shared" si="86"/>
        <v>0</v>
      </c>
      <c r="P670">
        <f t="shared" si="83"/>
        <v>0</v>
      </c>
      <c r="Q670" s="9" cm="1">
        <f t="array" ref="Q670">IF(D670="",_xlfn.XLOOKUP(C670,ConfigSheet!$B$5:$H$5,_xlfn.XLOOKUP(E670,ConfigSheet!$A$6:$A$8,ConfigSheet!$B$6:$H$8)),_xlfn.XLOOKUP(D670,ConfigSheet!$B$5:$H$5,_xlfn.XLOOKUP(F670,ConfigSheet!$A$6:$A$8,ConfigSheet!$B$6:$H$8)))</f>
        <v>0</v>
      </c>
      <c r="R670">
        <f t="shared" si="84"/>
        <v>0</v>
      </c>
      <c r="S670" s="9">
        <f t="shared" si="82"/>
        <v>0</v>
      </c>
      <c r="W670">
        <f t="shared" si="87"/>
        <v>0</v>
      </c>
      <c r="X670">
        <f t="shared" si="85"/>
        <v>0</v>
      </c>
    </row>
    <row r="671" spans="1:24" x14ac:dyDescent="0.3">
      <c r="A671" s="1">
        <v>669</v>
      </c>
      <c r="B671">
        <v>325</v>
      </c>
      <c r="C671" t="s">
        <v>9</v>
      </c>
      <c r="D671" t="s">
        <v>9</v>
      </c>
      <c r="E671">
        <v>1</v>
      </c>
      <c r="F671">
        <v>1</v>
      </c>
      <c r="G671">
        <v>519977</v>
      </c>
      <c r="H671">
        <v>501523</v>
      </c>
      <c r="I671">
        <v>95.234853029251099</v>
      </c>
      <c r="J671" s="4">
        <f>ConfigSheet!$I$2</f>
        <v>3349.0920000000001</v>
      </c>
      <c r="K671">
        <f>_xlfn.XLOOKUP(D671,ConfigSheet!$A$1:$G$1,ConfigSheet!$A$2:$G$2)</f>
        <v>2.6304883652667002</v>
      </c>
      <c r="L671">
        <f>_xlfn.XLOOKUP(B671,CoinPixels_Config1!A:A,CoinPixels_Config1!I:I)</f>
        <v>1.1421176778928057</v>
      </c>
      <c r="M671">
        <f t="shared" si="80"/>
        <v>593874.92379766749</v>
      </c>
      <c r="N671">
        <f t="shared" si="81"/>
        <v>572798.28416983364</v>
      </c>
      <c r="O671">
        <f t="shared" si="86"/>
        <v>466.44913829581645</v>
      </c>
      <c r="P671">
        <f t="shared" si="83"/>
        <v>449.89484378257646</v>
      </c>
      <c r="Q671" s="9" cm="1">
        <f t="array" ref="Q671">IF(D671="",_xlfn.XLOOKUP(C671,ConfigSheet!$B$5:$H$5,_xlfn.XLOOKUP(E671,ConfigSheet!$A$6:$A$8,ConfigSheet!$B$6:$H$8)),_xlfn.XLOOKUP(D671,ConfigSheet!$B$5:$H$5,_xlfn.XLOOKUP(F671,ConfigSheet!$A$6:$A$8,ConfigSheet!$B$6:$H$8)))</f>
        <v>468.8</v>
      </c>
      <c r="R671">
        <f t="shared" si="84"/>
        <v>16.554294513239995</v>
      </c>
      <c r="S671" s="9">
        <f t="shared" si="82"/>
        <v>274.0446668310878</v>
      </c>
      <c r="W671">
        <f t="shared" si="87"/>
        <v>18.905156217423553</v>
      </c>
      <c r="X671">
        <f t="shared" si="85"/>
        <v>357.40493160518844</v>
      </c>
    </row>
    <row r="672" spans="1:24" x14ac:dyDescent="0.3">
      <c r="A672" s="1">
        <v>670</v>
      </c>
      <c r="B672">
        <v>326</v>
      </c>
      <c r="C672" t="s">
        <v>8</v>
      </c>
      <c r="D672" t="s">
        <v>8</v>
      </c>
      <c r="E672">
        <v>1</v>
      </c>
      <c r="F672">
        <v>1</v>
      </c>
      <c r="G672">
        <v>14141</v>
      </c>
      <c r="H672">
        <v>13688</v>
      </c>
      <c r="I672">
        <v>93.176454305648804</v>
      </c>
      <c r="J672" s="4">
        <f>ConfigSheet!$I$2</f>
        <v>3349.0920000000001</v>
      </c>
      <c r="K672">
        <f>_xlfn.XLOOKUP(D672,ConfigSheet!$A$1:$G$1,ConfigSheet!$A$2:$G$2)</f>
        <v>0</v>
      </c>
      <c r="L672">
        <f>_xlfn.XLOOKUP(B672,CoinPixels_Config1!A:A,CoinPixels_Config1!I:I)</f>
        <v>1.033094681472823</v>
      </c>
      <c r="M672">
        <f t="shared" si="80"/>
        <v>14608.99189070719</v>
      </c>
      <c r="N672">
        <f t="shared" si="81"/>
        <v>14141.000000000002</v>
      </c>
      <c r="O672">
        <f t="shared" si="86"/>
        <v>0</v>
      </c>
      <c r="P672">
        <f t="shared" si="83"/>
        <v>0</v>
      </c>
      <c r="Q672" s="9" cm="1">
        <f t="array" ref="Q672">IF(D672="",_xlfn.XLOOKUP(C672,ConfigSheet!$B$5:$H$5,_xlfn.XLOOKUP(E672,ConfigSheet!$A$6:$A$8,ConfigSheet!$B$6:$H$8)),_xlfn.XLOOKUP(D672,ConfigSheet!$B$5:$H$5,_xlfn.XLOOKUP(F672,ConfigSheet!$A$6:$A$8,ConfigSheet!$B$6:$H$8)))</f>
        <v>0</v>
      </c>
      <c r="R672">
        <f t="shared" si="84"/>
        <v>0</v>
      </c>
      <c r="S672" s="9">
        <f t="shared" si="82"/>
        <v>0</v>
      </c>
      <c r="W672">
        <f t="shared" si="87"/>
        <v>0</v>
      </c>
      <c r="X672">
        <f t="shared" si="85"/>
        <v>0</v>
      </c>
    </row>
    <row r="673" spans="1:24" x14ac:dyDescent="0.3">
      <c r="A673" s="1">
        <v>671</v>
      </c>
      <c r="B673">
        <v>326</v>
      </c>
      <c r="C673" t="s">
        <v>9</v>
      </c>
      <c r="D673" t="s">
        <v>9</v>
      </c>
      <c r="E673">
        <v>2</v>
      </c>
      <c r="F673">
        <v>2</v>
      </c>
      <c r="G673">
        <v>922860</v>
      </c>
      <c r="H673">
        <v>811892</v>
      </c>
      <c r="I673">
        <v>82.952770590782166</v>
      </c>
      <c r="J673" s="4">
        <f>ConfigSheet!$I$2</f>
        <v>3349.0920000000001</v>
      </c>
      <c r="K673">
        <f>_xlfn.XLOOKUP(D673,ConfigSheet!$A$1:$G$1,ConfigSheet!$A$2:$G$2)</f>
        <v>2.6304883652667002</v>
      </c>
      <c r="L673">
        <f>_xlfn.XLOOKUP(B673,CoinPixels_Config1!A:A,CoinPixels_Config1!I:I)</f>
        <v>1.033094681472823</v>
      </c>
      <c r="M673">
        <f t="shared" si="80"/>
        <v>953401.75774400949</v>
      </c>
      <c r="N673">
        <f t="shared" si="81"/>
        <v>838761.30713033327</v>
      </c>
      <c r="O673">
        <f t="shared" si="86"/>
        <v>748.83348417136278</v>
      </c>
      <c r="P673">
        <f t="shared" si="83"/>
        <v>658.79105729022399</v>
      </c>
      <c r="Q673" s="9" cm="1">
        <f t="array" ref="Q673">IF(D673="",_xlfn.XLOOKUP(C673,ConfigSheet!$B$5:$H$5,_xlfn.XLOOKUP(E673,ConfigSheet!$A$6:$A$8,ConfigSheet!$B$6:$H$8)),_xlfn.XLOOKUP(D673,ConfigSheet!$B$5:$H$5,_xlfn.XLOOKUP(F673,ConfigSheet!$A$6:$A$8,ConfigSheet!$B$6:$H$8)))</f>
        <v>937.6</v>
      </c>
      <c r="R673">
        <f t="shared" si="84"/>
        <v>90.042426881138795</v>
      </c>
      <c r="S673" s="9">
        <f t="shared" si="82"/>
        <v>8107.6386386452259</v>
      </c>
      <c r="W673">
        <f t="shared" si="87"/>
        <v>278.80894270977603</v>
      </c>
      <c r="X673">
        <f t="shared" si="85"/>
        <v>77734.426534943181</v>
      </c>
    </row>
    <row r="674" spans="1:24" x14ac:dyDescent="0.3">
      <c r="A674" s="1">
        <v>672</v>
      </c>
      <c r="B674">
        <v>327</v>
      </c>
      <c r="C674" t="s">
        <v>8</v>
      </c>
      <c r="D674" t="s">
        <v>8</v>
      </c>
      <c r="E674">
        <v>1</v>
      </c>
      <c r="F674">
        <v>1</v>
      </c>
      <c r="G674">
        <v>14083</v>
      </c>
      <c r="H674">
        <v>12680</v>
      </c>
      <c r="I674">
        <v>88.857525587081909</v>
      </c>
      <c r="J674" s="4">
        <f>ConfigSheet!$I$2</f>
        <v>3349.0920000000001</v>
      </c>
      <c r="K674">
        <f>_xlfn.XLOOKUP(D674,ConfigSheet!$A$1:$G$1,ConfigSheet!$A$2:$G$2)</f>
        <v>0</v>
      </c>
      <c r="L674">
        <f>_xlfn.XLOOKUP(B674,CoinPixels_Config1!A:A,CoinPixels_Config1!I:I)</f>
        <v>1.1106466876971608</v>
      </c>
      <c r="M674">
        <f t="shared" si="80"/>
        <v>15641.237302839116</v>
      </c>
      <c r="N674">
        <f t="shared" si="81"/>
        <v>14082.999999999998</v>
      </c>
      <c r="O674">
        <f t="shared" si="86"/>
        <v>0</v>
      </c>
      <c r="P674">
        <f t="shared" si="83"/>
        <v>0</v>
      </c>
      <c r="Q674" s="9" cm="1">
        <f t="array" ref="Q674">IF(D674="",_xlfn.XLOOKUP(C674,ConfigSheet!$B$5:$H$5,_xlfn.XLOOKUP(E674,ConfigSheet!$A$6:$A$8,ConfigSheet!$B$6:$H$8)),_xlfn.XLOOKUP(D674,ConfigSheet!$B$5:$H$5,_xlfn.XLOOKUP(F674,ConfigSheet!$A$6:$A$8,ConfigSheet!$B$6:$H$8)))</f>
        <v>0</v>
      </c>
      <c r="R674">
        <f t="shared" si="84"/>
        <v>0</v>
      </c>
      <c r="S674" s="9">
        <f t="shared" si="82"/>
        <v>0</v>
      </c>
      <c r="W674">
        <f t="shared" si="87"/>
        <v>0</v>
      </c>
      <c r="X674">
        <f t="shared" si="85"/>
        <v>0</v>
      </c>
    </row>
    <row r="675" spans="1:24" x14ac:dyDescent="0.3">
      <c r="A675" s="1">
        <v>673</v>
      </c>
      <c r="B675">
        <v>327</v>
      </c>
      <c r="C675" t="s">
        <v>9</v>
      </c>
      <c r="D675" t="s">
        <v>9</v>
      </c>
      <c r="E675">
        <v>2</v>
      </c>
      <c r="F675">
        <v>2</v>
      </c>
      <c r="G675">
        <v>890146</v>
      </c>
      <c r="H675">
        <v>846770</v>
      </c>
      <c r="I675">
        <v>94.480860233306885</v>
      </c>
      <c r="J675" s="4">
        <f>ConfigSheet!$I$2</f>
        <v>3349.0920000000001</v>
      </c>
      <c r="K675">
        <f>_xlfn.XLOOKUP(D675,ConfigSheet!$A$1:$G$1,ConfigSheet!$A$2:$G$2)</f>
        <v>2.6304883652667002</v>
      </c>
      <c r="L675">
        <f>_xlfn.XLOOKUP(B675,CoinPixels_Config1!A:A,CoinPixels_Config1!I:I)</f>
        <v>1.1106466876971608</v>
      </c>
      <c r="M675">
        <f t="shared" si="80"/>
        <v>988637.7064668769</v>
      </c>
      <c r="N675">
        <f t="shared" si="81"/>
        <v>940462.2957413249</v>
      </c>
      <c r="O675">
        <f t="shared" si="86"/>
        <v>776.50897148393494</v>
      </c>
      <c r="P675">
        <f t="shared" si="83"/>
        <v>738.67039989333387</v>
      </c>
      <c r="Q675" s="9" cm="1">
        <f t="array" ref="Q675">IF(D675="",_xlfn.XLOOKUP(C675,ConfigSheet!$B$5:$H$5,_xlfn.XLOOKUP(E675,ConfigSheet!$A$6:$A$8,ConfigSheet!$B$6:$H$8)),_xlfn.XLOOKUP(D675,ConfigSheet!$B$5:$H$5,_xlfn.XLOOKUP(F675,ConfigSheet!$A$6:$A$8,ConfigSheet!$B$6:$H$8)))</f>
        <v>937.6</v>
      </c>
      <c r="R675">
        <f t="shared" si="84"/>
        <v>37.838571590601077</v>
      </c>
      <c r="S675" s="9">
        <f t="shared" si="82"/>
        <v>1431.757500017043</v>
      </c>
      <c r="W675">
        <f t="shared" si="87"/>
        <v>198.92960010666616</v>
      </c>
      <c r="X675">
        <f t="shared" si="85"/>
        <v>39572.985798598114</v>
      </c>
    </row>
    <row r="676" spans="1:24" x14ac:dyDescent="0.3">
      <c r="A676" s="1">
        <v>674</v>
      </c>
      <c r="B676">
        <v>328</v>
      </c>
      <c r="C676" t="s">
        <v>8</v>
      </c>
      <c r="D676" t="s">
        <v>8</v>
      </c>
      <c r="E676">
        <v>1</v>
      </c>
      <c r="F676">
        <v>1</v>
      </c>
      <c r="G676">
        <v>14101</v>
      </c>
      <c r="H676">
        <v>13450</v>
      </c>
      <c r="I676">
        <v>94.541728496551514</v>
      </c>
      <c r="J676" s="4">
        <f>ConfigSheet!$I$2</f>
        <v>3349.0920000000001</v>
      </c>
      <c r="K676">
        <f>_xlfn.XLOOKUP(D676,ConfigSheet!$A$1:$G$1,ConfigSheet!$A$2:$G$2)</f>
        <v>0</v>
      </c>
      <c r="L676">
        <f>_xlfn.XLOOKUP(B676,CoinPixels_Config1!A:A,CoinPixels_Config1!I:I)</f>
        <v>1.0484014869888476</v>
      </c>
      <c r="M676">
        <f t="shared" si="80"/>
        <v>14783.50936802974</v>
      </c>
      <c r="N676">
        <f t="shared" si="81"/>
        <v>14101</v>
      </c>
      <c r="O676">
        <f t="shared" si="86"/>
        <v>0</v>
      </c>
      <c r="P676">
        <f t="shared" si="83"/>
        <v>0</v>
      </c>
      <c r="Q676" s="9" cm="1">
        <f t="array" ref="Q676">IF(D676="",_xlfn.XLOOKUP(C676,ConfigSheet!$B$5:$H$5,_xlfn.XLOOKUP(E676,ConfigSheet!$A$6:$A$8,ConfigSheet!$B$6:$H$8)),_xlfn.XLOOKUP(D676,ConfigSheet!$B$5:$H$5,_xlfn.XLOOKUP(F676,ConfigSheet!$A$6:$A$8,ConfigSheet!$B$6:$H$8)))</f>
        <v>0</v>
      </c>
      <c r="R676">
        <f t="shared" si="84"/>
        <v>0</v>
      </c>
      <c r="S676" s="9">
        <f t="shared" si="82"/>
        <v>0</v>
      </c>
      <c r="W676">
        <f t="shared" si="87"/>
        <v>0</v>
      </c>
      <c r="X676">
        <f t="shared" si="85"/>
        <v>0</v>
      </c>
    </row>
    <row r="677" spans="1:24" x14ac:dyDescent="0.3">
      <c r="A677" s="1">
        <v>675</v>
      </c>
      <c r="B677">
        <v>328</v>
      </c>
      <c r="C677" t="s">
        <v>10</v>
      </c>
      <c r="D677" t="s">
        <v>10</v>
      </c>
      <c r="E677">
        <v>3</v>
      </c>
      <c r="F677">
        <v>3</v>
      </c>
      <c r="G677">
        <v>297290</v>
      </c>
      <c r="H677">
        <v>279594</v>
      </c>
      <c r="I677">
        <v>91.967813173929855</v>
      </c>
      <c r="J677" s="4">
        <f>ConfigSheet!$I$2</f>
        <v>3349.0920000000001</v>
      </c>
      <c r="K677">
        <f>_xlfn.XLOOKUP(D677,ConfigSheet!$A$1:$G$1,ConfigSheet!$A$2:$G$2)</f>
        <v>3.5680999999999998</v>
      </c>
      <c r="L677">
        <f>_xlfn.XLOOKUP(B677,CoinPixels_Config1!A:A,CoinPixels_Config1!I:I)</f>
        <v>1.0484014869888476</v>
      </c>
      <c r="M677">
        <f t="shared" si="80"/>
        <v>311679.27806691453</v>
      </c>
      <c r="N677">
        <f t="shared" si="81"/>
        <v>293126.76535315986</v>
      </c>
      <c r="O677">
        <f t="shared" si="86"/>
        <v>332.06099804680122</v>
      </c>
      <c r="P677">
        <f t="shared" si="83"/>
        <v>312.29527628879998</v>
      </c>
      <c r="Q677" s="9" cm="1">
        <f t="array" ref="Q677">IF(D677="",_xlfn.XLOOKUP(C677,ConfigSheet!$B$5:$H$5,_xlfn.XLOOKUP(E677,ConfigSheet!$A$6:$A$8,ConfigSheet!$B$6:$H$8)),_xlfn.XLOOKUP(D677,ConfigSheet!$B$5:$H$5,_xlfn.XLOOKUP(F677,ConfigSheet!$A$6:$A$8,ConfigSheet!$B$6:$H$8)))</f>
        <v>289.92</v>
      </c>
      <c r="R677">
        <f t="shared" si="84"/>
        <v>19.765721758001234</v>
      </c>
      <c r="S677" s="9">
        <f t="shared" si="82"/>
        <v>390.68375661472339</v>
      </c>
      <c r="W677">
        <f t="shared" si="87"/>
        <v>-22.375276288799967</v>
      </c>
      <c r="X677">
        <f t="shared" si="85"/>
        <v>500.65298900013403</v>
      </c>
    </row>
    <row r="678" spans="1:24" x14ac:dyDescent="0.3">
      <c r="A678" s="1">
        <v>676</v>
      </c>
      <c r="B678">
        <v>329</v>
      </c>
      <c r="C678" t="s">
        <v>8</v>
      </c>
      <c r="D678" t="s">
        <v>8</v>
      </c>
      <c r="E678">
        <v>1</v>
      </c>
      <c r="F678">
        <v>1</v>
      </c>
      <c r="G678">
        <v>14812</v>
      </c>
      <c r="H678">
        <v>13181</v>
      </c>
      <c r="I678">
        <v>83.548617362976074</v>
      </c>
      <c r="J678" s="4">
        <f>ConfigSheet!$I$2</f>
        <v>3349.0920000000001</v>
      </c>
      <c r="K678">
        <f>_xlfn.XLOOKUP(D678,ConfigSheet!$A$1:$G$1,ConfigSheet!$A$2:$G$2)</f>
        <v>0</v>
      </c>
      <c r="L678">
        <f>_xlfn.XLOOKUP(B678,CoinPixels_Config1!A:A,CoinPixels_Config1!I:I)</f>
        <v>1.1237387148167817</v>
      </c>
      <c r="M678">
        <f t="shared" si="80"/>
        <v>16644.817843866171</v>
      </c>
      <c r="N678">
        <f t="shared" si="81"/>
        <v>14812</v>
      </c>
      <c r="O678">
        <f t="shared" si="86"/>
        <v>0</v>
      </c>
      <c r="P678">
        <f t="shared" si="83"/>
        <v>0</v>
      </c>
      <c r="Q678" s="9" cm="1">
        <f t="array" ref="Q678">IF(D678="",_xlfn.XLOOKUP(C678,ConfigSheet!$B$5:$H$5,_xlfn.XLOOKUP(E678,ConfigSheet!$A$6:$A$8,ConfigSheet!$B$6:$H$8)),_xlfn.XLOOKUP(D678,ConfigSheet!$B$5:$H$5,_xlfn.XLOOKUP(F678,ConfigSheet!$A$6:$A$8,ConfigSheet!$B$6:$H$8)))</f>
        <v>0</v>
      </c>
      <c r="R678">
        <f t="shared" si="84"/>
        <v>0</v>
      </c>
      <c r="S678" s="9">
        <f t="shared" si="82"/>
        <v>0</v>
      </c>
      <c r="W678">
        <f t="shared" si="87"/>
        <v>0</v>
      </c>
      <c r="X678">
        <f t="shared" si="85"/>
        <v>0</v>
      </c>
    </row>
    <row r="679" spans="1:24" x14ac:dyDescent="0.3">
      <c r="A679" s="1">
        <v>677</v>
      </c>
      <c r="B679">
        <v>329</v>
      </c>
      <c r="C679" t="s">
        <v>10</v>
      </c>
      <c r="D679" t="s">
        <v>10</v>
      </c>
      <c r="E679">
        <v>1</v>
      </c>
      <c r="F679">
        <v>1</v>
      </c>
      <c r="G679">
        <v>88410</v>
      </c>
      <c r="H679">
        <v>83078</v>
      </c>
      <c r="I679">
        <v>90.652376413345337</v>
      </c>
      <c r="J679" s="4">
        <f>ConfigSheet!$I$2</f>
        <v>3349.0920000000001</v>
      </c>
      <c r="K679">
        <f>_xlfn.XLOOKUP(D679,ConfigSheet!$A$1:$G$1,ConfigSheet!$A$2:$G$2)</f>
        <v>3.5680999999999998</v>
      </c>
      <c r="L679">
        <f>_xlfn.XLOOKUP(B679,CoinPixels_Config1!A:A,CoinPixels_Config1!I:I)</f>
        <v>1.1237387148167817</v>
      </c>
      <c r="M679">
        <f t="shared" si="80"/>
        <v>99349.739776951668</v>
      </c>
      <c r="N679">
        <f t="shared" si="81"/>
        <v>93357.964949548594</v>
      </c>
      <c r="O679">
        <f t="shared" si="86"/>
        <v>105.84654183824786</v>
      </c>
      <c r="P679">
        <f t="shared" si="83"/>
        <v>99.462945400270982</v>
      </c>
      <c r="Q679" s="9" cm="1">
        <f t="array" ref="Q679">IF(D679="",_xlfn.XLOOKUP(C679,ConfigSheet!$B$5:$H$5,_xlfn.XLOOKUP(E679,ConfigSheet!$A$6:$A$8,ConfigSheet!$B$6:$H$8)),_xlfn.XLOOKUP(D679,ConfigSheet!$B$5:$H$5,_xlfn.XLOOKUP(F679,ConfigSheet!$A$6:$A$8,ConfigSheet!$B$6:$H$8)))</f>
        <v>96.64</v>
      </c>
      <c r="R679">
        <f t="shared" si="84"/>
        <v>6.3835964379768768</v>
      </c>
      <c r="S679" s="9">
        <f t="shared" si="82"/>
        <v>40.750303482951068</v>
      </c>
      <c r="W679">
        <f t="shared" si="87"/>
        <v>-2.8229454002709815</v>
      </c>
      <c r="X679">
        <f t="shared" si="85"/>
        <v>7.9690207329110923</v>
      </c>
    </row>
    <row r="680" spans="1:24" x14ac:dyDescent="0.3">
      <c r="A680" s="1">
        <v>678</v>
      </c>
      <c r="B680">
        <v>330</v>
      </c>
      <c r="C680" t="s">
        <v>8</v>
      </c>
      <c r="D680" t="s">
        <v>8</v>
      </c>
      <c r="E680">
        <v>1</v>
      </c>
      <c r="F680">
        <v>1</v>
      </c>
      <c r="G680">
        <v>14401</v>
      </c>
      <c r="H680">
        <v>12584</v>
      </c>
      <c r="I680">
        <v>86.321896314620972</v>
      </c>
      <c r="J680" s="4">
        <f>ConfigSheet!$I$2</f>
        <v>3349.0920000000001</v>
      </c>
      <c r="K680">
        <f>_xlfn.XLOOKUP(D680,ConfigSheet!$A$1:$G$1,ConfigSheet!$A$2:$G$2)</f>
        <v>0</v>
      </c>
      <c r="L680">
        <f>_xlfn.XLOOKUP(B680,CoinPixels_Config1!A:A,CoinPixels_Config1!I:I)</f>
        <v>1.144389701207883</v>
      </c>
      <c r="M680">
        <f t="shared" si="80"/>
        <v>16480.356087094722</v>
      </c>
      <c r="N680">
        <f t="shared" si="81"/>
        <v>14401</v>
      </c>
      <c r="O680">
        <f t="shared" si="86"/>
        <v>0</v>
      </c>
      <c r="P680">
        <f t="shared" si="83"/>
        <v>0</v>
      </c>
      <c r="Q680" s="9" cm="1">
        <f t="array" ref="Q680">IF(D680="",_xlfn.XLOOKUP(C680,ConfigSheet!$B$5:$H$5,_xlfn.XLOOKUP(E680,ConfigSheet!$A$6:$A$8,ConfigSheet!$B$6:$H$8)),_xlfn.XLOOKUP(D680,ConfigSheet!$B$5:$H$5,_xlfn.XLOOKUP(F680,ConfigSheet!$A$6:$A$8,ConfigSheet!$B$6:$H$8)))</f>
        <v>0</v>
      </c>
      <c r="R680">
        <f t="shared" si="84"/>
        <v>0</v>
      </c>
      <c r="S680" s="9">
        <f t="shared" si="82"/>
        <v>0</v>
      </c>
      <c r="W680">
        <f t="shared" si="87"/>
        <v>0</v>
      </c>
      <c r="X680">
        <f t="shared" si="85"/>
        <v>0</v>
      </c>
    </row>
    <row r="681" spans="1:24" x14ac:dyDescent="0.3">
      <c r="A681" s="1">
        <v>679</v>
      </c>
      <c r="B681">
        <v>330</v>
      </c>
      <c r="C681" t="s">
        <v>10</v>
      </c>
      <c r="D681" t="s">
        <v>10</v>
      </c>
      <c r="E681">
        <v>1</v>
      </c>
      <c r="F681">
        <v>1</v>
      </c>
      <c r="G681">
        <v>90872</v>
      </c>
      <c r="H681">
        <v>87918</v>
      </c>
      <c r="I681">
        <v>91.779208183288574</v>
      </c>
      <c r="J681" s="4">
        <f>ConfigSheet!$I$2</f>
        <v>3349.0920000000001</v>
      </c>
      <c r="K681">
        <f>_xlfn.XLOOKUP(D681,ConfigSheet!$A$1:$G$1,ConfigSheet!$A$2:$G$2)</f>
        <v>3.5680999999999998</v>
      </c>
      <c r="L681">
        <f>_xlfn.XLOOKUP(B681,CoinPixels_Config1!A:A,CoinPixels_Config1!I:I)</f>
        <v>1.144389701207883</v>
      </c>
      <c r="M681">
        <f t="shared" si="80"/>
        <v>103992.98092816274</v>
      </c>
      <c r="N681">
        <f t="shared" si="81"/>
        <v>100612.45375079465</v>
      </c>
      <c r="O681">
        <f t="shared" si="86"/>
        <v>110.79341960441141</v>
      </c>
      <c r="P681">
        <f t="shared" si="83"/>
        <v>107.19182877872881</v>
      </c>
      <c r="Q681" s="9" cm="1">
        <f t="array" ref="Q681">IF(D681="",_xlfn.XLOOKUP(C681,ConfigSheet!$B$5:$H$5,_xlfn.XLOOKUP(E681,ConfigSheet!$A$6:$A$8,ConfigSheet!$B$6:$H$8)),_xlfn.XLOOKUP(D681,ConfigSheet!$B$5:$H$5,_xlfn.XLOOKUP(F681,ConfigSheet!$A$6:$A$8,ConfigSheet!$B$6:$H$8)))</f>
        <v>96.64</v>
      </c>
      <c r="R681">
        <f t="shared" si="84"/>
        <v>3.6015908256826066</v>
      </c>
      <c r="S681" s="9">
        <f t="shared" si="82"/>
        <v>12.971456475641119</v>
      </c>
      <c r="W681">
        <f t="shared" si="87"/>
        <v>-10.551828778728805</v>
      </c>
      <c r="X681">
        <f t="shared" si="85"/>
        <v>111.34109057560941</v>
      </c>
    </row>
    <row r="682" spans="1:24" x14ac:dyDescent="0.3">
      <c r="A682" s="1">
        <v>680</v>
      </c>
      <c r="B682">
        <v>331</v>
      </c>
      <c r="C682" t="s">
        <v>8</v>
      </c>
      <c r="D682" t="s">
        <v>8</v>
      </c>
      <c r="E682">
        <v>1</v>
      </c>
      <c r="F682">
        <v>1</v>
      </c>
      <c r="G682">
        <v>13601</v>
      </c>
      <c r="H682">
        <v>13558</v>
      </c>
      <c r="I682">
        <v>93.854391574859619</v>
      </c>
      <c r="J682" s="4">
        <f>ConfigSheet!$I$2</f>
        <v>3349.0920000000001</v>
      </c>
      <c r="K682">
        <f>_xlfn.XLOOKUP(D682,ConfigSheet!$A$1:$G$1,ConfigSheet!$A$2:$G$2)</f>
        <v>0</v>
      </c>
      <c r="L682">
        <f>_xlfn.XLOOKUP(B682,CoinPixels_Config1!A:A,CoinPixels_Config1!I:I)</f>
        <v>1.0031715592270247</v>
      </c>
      <c r="M682">
        <f t="shared" si="80"/>
        <v>13644.136377046763</v>
      </c>
      <c r="N682">
        <f t="shared" si="81"/>
        <v>13601.000000000002</v>
      </c>
      <c r="O682">
        <f t="shared" si="86"/>
        <v>0</v>
      </c>
      <c r="P682">
        <f t="shared" si="83"/>
        <v>0</v>
      </c>
      <c r="Q682" s="9" cm="1">
        <f t="array" ref="Q682">IF(D682="",_xlfn.XLOOKUP(C682,ConfigSheet!$B$5:$H$5,_xlfn.XLOOKUP(E682,ConfigSheet!$A$6:$A$8,ConfigSheet!$B$6:$H$8)),_xlfn.XLOOKUP(D682,ConfigSheet!$B$5:$H$5,_xlfn.XLOOKUP(F682,ConfigSheet!$A$6:$A$8,ConfigSheet!$B$6:$H$8)))</f>
        <v>0</v>
      </c>
      <c r="R682">
        <f t="shared" si="84"/>
        <v>0</v>
      </c>
      <c r="S682" s="9">
        <f t="shared" si="82"/>
        <v>0</v>
      </c>
      <c r="W682">
        <f t="shared" si="87"/>
        <v>0</v>
      </c>
      <c r="X682">
        <f t="shared" si="85"/>
        <v>0</v>
      </c>
    </row>
    <row r="683" spans="1:24" x14ac:dyDescent="0.3">
      <c r="A683" s="1">
        <v>681</v>
      </c>
      <c r="B683">
        <v>331</v>
      </c>
      <c r="C683" t="s">
        <v>11</v>
      </c>
      <c r="D683" t="s">
        <v>11</v>
      </c>
      <c r="E683">
        <v>1</v>
      </c>
      <c r="F683">
        <v>1</v>
      </c>
      <c r="G683">
        <v>191367</v>
      </c>
      <c r="H683">
        <v>186688</v>
      </c>
      <c r="I683">
        <v>95.664435625076294</v>
      </c>
      <c r="J683" s="4">
        <f>ConfigSheet!$I$2</f>
        <v>3349.0920000000001</v>
      </c>
      <c r="K683">
        <f>_xlfn.XLOOKUP(D683,ConfigSheet!$A$1:$G$1,ConfigSheet!$A$2:$G$2)</f>
        <v>5.6936084651916001</v>
      </c>
      <c r="L683">
        <f>_xlfn.XLOOKUP(B683,CoinPixels_Config1!A:A,CoinPixels_Config1!I:I)</f>
        <v>1.0031715592270247</v>
      </c>
      <c r="M683">
        <f t="shared" si="80"/>
        <v>191973.93177459805</v>
      </c>
      <c r="N683">
        <f t="shared" si="81"/>
        <v>187280.0920489748</v>
      </c>
      <c r="O683">
        <f t="shared" si="86"/>
        <v>326.36440057423511</v>
      </c>
      <c r="P683">
        <f t="shared" si="83"/>
        <v>318.38465991734626</v>
      </c>
      <c r="Q683" s="9" cm="1">
        <f t="array" ref="Q683">IF(D683="",_xlfn.XLOOKUP(C683,ConfigSheet!$B$5:$H$5,_xlfn.XLOOKUP(E683,ConfigSheet!$A$6:$A$8,ConfigSheet!$B$6:$H$8)),_xlfn.XLOOKUP(D683,ConfigSheet!$B$5:$H$5,_xlfn.XLOOKUP(F683,ConfigSheet!$A$6:$A$8,ConfigSheet!$B$6:$H$8)))</f>
        <v>369.42666666666668</v>
      </c>
      <c r="R683">
        <f t="shared" si="84"/>
        <v>7.9797406568888505</v>
      </c>
      <c r="S683" s="9">
        <f t="shared" si="82"/>
        <v>63.676260951204902</v>
      </c>
      <c r="W683">
        <f t="shared" si="87"/>
        <v>51.042006749320421</v>
      </c>
      <c r="X683">
        <f t="shared" si="85"/>
        <v>2605.2864529976714</v>
      </c>
    </row>
    <row r="684" spans="1:24" x14ac:dyDescent="0.3">
      <c r="A684" s="1">
        <v>682</v>
      </c>
      <c r="B684">
        <v>332</v>
      </c>
      <c r="C684" t="s">
        <v>8</v>
      </c>
      <c r="D684" t="s">
        <v>8</v>
      </c>
      <c r="E684">
        <v>1</v>
      </c>
      <c r="F684">
        <v>1</v>
      </c>
      <c r="G684">
        <v>11490</v>
      </c>
      <c r="H684">
        <v>11254</v>
      </c>
      <c r="I684">
        <v>93.023848533630371</v>
      </c>
      <c r="J684" s="4">
        <f>ConfigSheet!$I$2</f>
        <v>3349.0920000000001</v>
      </c>
      <c r="K684">
        <f>_xlfn.XLOOKUP(D684,ConfigSheet!$A$1:$G$1,ConfigSheet!$A$2:$G$2)</f>
        <v>0</v>
      </c>
      <c r="L684">
        <f>_xlfn.XLOOKUP(B684,CoinPixels_Config1!A:A,CoinPixels_Config1!I:I)</f>
        <v>1.0209703216634085</v>
      </c>
      <c r="M684">
        <f t="shared" si="80"/>
        <v>11730.948995912564</v>
      </c>
      <c r="N684">
        <f t="shared" si="81"/>
        <v>11490</v>
      </c>
      <c r="O684">
        <f t="shared" si="86"/>
        <v>0</v>
      </c>
      <c r="P684">
        <f t="shared" si="83"/>
        <v>0</v>
      </c>
      <c r="Q684" s="9" cm="1">
        <f t="array" ref="Q684">IF(D684="",_xlfn.XLOOKUP(C684,ConfigSheet!$B$5:$H$5,_xlfn.XLOOKUP(E684,ConfigSheet!$A$6:$A$8,ConfigSheet!$B$6:$H$8)),_xlfn.XLOOKUP(D684,ConfigSheet!$B$5:$H$5,_xlfn.XLOOKUP(F684,ConfigSheet!$A$6:$A$8,ConfigSheet!$B$6:$H$8)))</f>
        <v>0</v>
      </c>
      <c r="R684">
        <f t="shared" si="84"/>
        <v>0</v>
      </c>
      <c r="S684" s="9">
        <f t="shared" si="82"/>
        <v>0</v>
      </c>
      <c r="W684">
        <f t="shared" si="87"/>
        <v>0</v>
      </c>
      <c r="X684">
        <f t="shared" si="85"/>
        <v>0</v>
      </c>
    </row>
    <row r="685" spans="1:24" x14ac:dyDescent="0.3">
      <c r="A685" s="1">
        <v>683</v>
      </c>
      <c r="B685">
        <v>332</v>
      </c>
      <c r="C685" t="s">
        <v>11</v>
      </c>
      <c r="D685" t="s">
        <v>11</v>
      </c>
      <c r="E685">
        <v>1</v>
      </c>
      <c r="F685">
        <v>1</v>
      </c>
      <c r="G685">
        <v>161298</v>
      </c>
      <c r="H685">
        <v>157132</v>
      </c>
      <c r="I685">
        <v>95.05307674407959</v>
      </c>
      <c r="J685" s="4">
        <f>ConfigSheet!$I$2</f>
        <v>3349.0920000000001</v>
      </c>
      <c r="K685">
        <f>_xlfn.XLOOKUP(D685,ConfigSheet!$A$1:$G$1,ConfigSheet!$A$2:$G$2)</f>
        <v>5.6936084651916001</v>
      </c>
      <c r="L685">
        <f>_xlfn.XLOOKUP(B685,CoinPixels_Config1!A:A,CoinPixels_Config1!I:I)</f>
        <v>1.0209703216634085</v>
      </c>
      <c r="M685">
        <f t="shared" si="80"/>
        <v>164680.47094366446</v>
      </c>
      <c r="N685">
        <f t="shared" si="81"/>
        <v>160427.1085836147</v>
      </c>
      <c r="O685">
        <f t="shared" si="86"/>
        <v>279.96427790475366</v>
      </c>
      <c r="P685">
        <f t="shared" si="83"/>
        <v>272.73336876917108</v>
      </c>
      <c r="Q685" s="9" cm="1">
        <f t="array" ref="Q685">IF(D685="",_xlfn.XLOOKUP(C685,ConfigSheet!$B$5:$H$5,_xlfn.XLOOKUP(E685,ConfigSheet!$A$6:$A$8,ConfigSheet!$B$6:$H$8)),_xlfn.XLOOKUP(D685,ConfigSheet!$B$5:$H$5,_xlfn.XLOOKUP(F685,ConfigSheet!$A$6:$A$8,ConfigSheet!$B$6:$H$8)))</f>
        <v>369.42666666666668</v>
      </c>
      <c r="R685">
        <f t="shared" si="84"/>
        <v>7.2309091355825785</v>
      </c>
      <c r="S685" s="9">
        <f t="shared" si="82"/>
        <v>52.286046927051594</v>
      </c>
      <c r="W685">
        <f t="shared" si="87"/>
        <v>96.693297897495597</v>
      </c>
      <c r="X685">
        <f t="shared" si="85"/>
        <v>9349.593858293827</v>
      </c>
    </row>
    <row r="686" spans="1:24" x14ac:dyDescent="0.3">
      <c r="A686" s="1">
        <v>684</v>
      </c>
      <c r="B686">
        <v>333</v>
      </c>
      <c r="C686" t="s">
        <v>8</v>
      </c>
      <c r="D686" t="s">
        <v>8</v>
      </c>
      <c r="E686">
        <v>1</v>
      </c>
      <c r="F686">
        <v>1</v>
      </c>
      <c r="G686">
        <v>13449</v>
      </c>
      <c r="H686">
        <v>11251</v>
      </c>
      <c r="I686">
        <v>83.152902126312256</v>
      </c>
      <c r="J686" s="4">
        <f>ConfigSheet!$I$2</f>
        <v>3349.0920000000001</v>
      </c>
      <c r="K686">
        <f>_xlfn.XLOOKUP(D686,ConfigSheet!$A$1:$G$1,ConfigSheet!$A$2:$G$2)</f>
        <v>0</v>
      </c>
      <c r="L686">
        <f>_xlfn.XLOOKUP(B686,CoinPixels_Config1!A:A,CoinPixels_Config1!I:I)</f>
        <v>1.1953604124077859</v>
      </c>
      <c r="M686">
        <f t="shared" si="80"/>
        <v>16076.402186472313</v>
      </c>
      <c r="N686">
        <f t="shared" si="81"/>
        <v>13449</v>
      </c>
      <c r="O686">
        <f t="shared" si="86"/>
        <v>0</v>
      </c>
      <c r="P686">
        <f t="shared" si="83"/>
        <v>0</v>
      </c>
      <c r="Q686" s="9" cm="1">
        <f t="array" ref="Q686">IF(D686="",_xlfn.XLOOKUP(C686,ConfigSheet!$B$5:$H$5,_xlfn.XLOOKUP(E686,ConfigSheet!$A$6:$A$8,ConfigSheet!$B$6:$H$8)),_xlfn.XLOOKUP(D686,ConfigSheet!$B$5:$H$5,_xlfn.XLOOKUP(F686,ConfigSheet!$A$6:$A$8,ConfigSheet!$B$6:$H$8)))</f>
        <v>0</v>
      </c>
      <c r="R686">
        <f t="shared" si="84"/>
        <v>0</v>
      </c>
      <c r="S686" s="9">
        <f t="shared" si="82"/>
        <v>0</v>
      </c>
      <c r="W686">
        <f t="shared" si="87"/>
        <v>0</v>
      </c>
      <c r="X686">
        <f t="shared" si="85"/>
        <v>0</v>
      </c>
    </row>
    <row r="687" spans="1:24" x14ac:dyDescent="0.3">
      <c r="A687" s="1">
        <v>685</v>
      </c>
      <c r="B687">
        <v>333</v>
      </c>
      <c r="C687" t="s">
        <v>11</v>
      </c>
      <c r="D687" t="s">
        <v>11</v>
      </c>
      <c r="E687">
        <v>2</v>
      </c>
      <c r="F687">
        <v>2</v>
      </c>
      <c r="G687">
        <v>331189</v>
      </c>
      <c r="H687">
        <v>318486</v>
      </c>
      <c r="I687">
        <v>94.689032435417175</v>
      </c>
      <c r="J687" s="4">
        <f>ConfigSheet!$I$2</f>
        <v>3349.0920000000001</v>
      </c>
      <c r="K687">
        <f>_xlfn.XLOOKUP(D687,ConfigSheet!$A$1:$G$1,ConfigSheet!$A$2:$G$2)</f>
        <v>5.6936084651916001</v>
      </c>
      <c r="L687">
        <f>_xlfn.XLOOKUP(B687,CoinPixels_Config1!A:A,CoinPixels_Config1!I:I)</f>
        <v>1.1953604124077859</v>
      </c>
      <c r="M687">
        <f t="shared" si="80"/>
        <v>395890.2196249222</v>
      </c>
      <c r="N687">
        <f t="shared" si="81"/>
        <v>380705.5563061061</v>
      </c>
      <c r="O687">
        <f t="shared" si="86"/>
        <v>673.03134871870304</v>
      </c>
      <c r="P687">
        <f t="shared" si="83"/>
        <v>647.21673161857689</v>
      </c>
      <c r="Q687" s="9" cm="1">
        <f t="array" ref="Q687">IF(D687="",_xlfn.XLOOKUP(C687,ConfigSheet!$B$5:$H$5,_xlfn.XLOOKUP(E687,ConfigSheet!$A$6:$A$8,ConfigSheet!$B$6:$H$8)),_xlfn.XLOOKUP(D687,ConfigSheet!$B$5:$H$5,_xlfn.XLOOKUP(F687,ConfigSheet!$A$6:$A$8,ConfigSheet!$B$6:$H$8)))</f>
        <v>738.85333333333335</v>
      </c>
      <c r="R687">
        <f t="shared" si="84"/>
        <v>25.814617100126156</v>
      </c>
      <c r="S687" s="9">
        <f t="shared" si="82"/>
        <v>666.39445602612579</v>
      </c>
      <c r="W687">
        <f t="shared" si="87"/>
        <v>91.636601714756466</v>
      </c>
      <c r="X687">
        <f t="shared" si="85"/>
        <v>8397.2667738289074</v>
      </c>
    </row>
    <row r="688" spans="1:24" x14ac:dyDescent="0.3">
      <c r="A688" s="1">
        <v>686</v>
      </c>
      <c r="B688">
        <v>334</v>
      </c>
      <c r="C688" t="s">
        <v>8</v>
      </c>
      <c r="D688" t="s">
        <v>8</v>
      </c>
      <c r="E688">
        <v>1</v>
      </c>
      <c r="F688">
        <v>1</v>
      </c>
      <c r="G688">
        <v>13440</v>
      </c>
      <c r="H688">
        <v>12614</v>
      </c>
      <c r="I688">
        <v>91.728603839874268</v>
      </c>
      <c r="J688" s="4">
        <f>ConfigSheet!$I$2</f>
        <v>3349.0920000000001</v>
      </c>
      <c r="K688">
        <f>_xlfn.XLOOKUP(D688,ConfigSheet!$A$1:$G$1,ConfigSheet!$A$2:$G$2)</f>
        <v>0</v>
      </c>
      <c r="L688">
        <f>_xlfn.XLOOKUP(B688,CoinPixels_Config1!A:A,CoinPixels_Config1!I:I)</f>
        <v>1.0654827968923419</v>
      </c>
      <c r="M688">
        <f t="shared" si="80"/>
        <v>14320.088790233076</v>
      </c>
      <c r="N688">
        <f t="shared" si="81"/>
        <v>13440.000000000002</v>
      </c>
      <c r="O688">
        <f t="shared" si="86"/>
        <v>0</v>
      </c>
      <c r="P688">
        <f t="shared" si="83"/>
        <v>0</v>
      </c>
      <c r="Q688" s="9" cm="1">
        <f t="array" ref="Q688">IF(D688="",_xlfn.XLOOKUP(C688,ConfigSheet!$B$5:$H$5,_xlfn.XLOOKUP(E688,ConfigSheet!$A$6:$A$8,ConfigSheet!$B$6:$H$8)),_xlfn.XLOOKUP(D688,ConfigSheet!$B$5:$H$5,_xlfn.XLOOKUP(F688,ConfigSheet!$A$6:$A$8,ConfigSheet!$B$6:$H$8)))</f>
        <v>0</v>
      </c>
      <c r="R688">
        <f t="shared" si="84"/>
        <v>0</v>
      </c>
      <c r="S688" s="9">
        <f t="shared" si="82"/>
        <v>0</v>
      </c>
      <c r="W688">
        <f t="shared" si="87"/>
        <v>0</v>
      </c>
      <c r="X688">
        <f t="shared" si="85"/>
        <v>0</v>
      </c>
    </row>
    <row r="689" spans="1:24" x14ac:dyDescent="0.3">
      <c r="A689" s="1">
        <v>687</v>
      </c>
      <c r="B689">
        <v>334</v>
      </c>
      <c r="C689" t="s">
        <v>11</v>
      </c>
      <c r="D689" t="s">
        <v>11</v>
      </c>
      <c r="E689">
        <v>2</v>
      </c>
      <c r="F689">
        <v>2</v>
      </c>
      <c r="G689">
        <v>355429</v>
      </c>
      <c r="H689">
        <v>339091</v>
      </c>
      <c r="I689">
        <v>93.675661087036133</v>
      </c>
      <c r="J689" s="4">
        <f>ConfigSheet!$I$2</f>
        <v>3349.0920000000001</v>
      </c>
      <c r="K689">
        <f>_xlfn.XLOOKUP(D689,ConfigSheet!$A$1:$G$1,ConfigSheet!$A$2:$G$2)</f>
        <v>5.6936084651916001</v>
      </c>
      <c r="L689">
        <f>_xlfn.XLOOKUP(B689,CoinPixels_Config1!A:A,CoinPixels_Config1!I:I)</f>
        <v>1.0654827968923419</v>
      </c>
      <c r="M689">
        <f t="shared" si="80"/>
        <v>378703.48501664819</v>
      </c>
      <c r="N689">
        <f t="shared" si="81"/>
        <v>361295.62708102114</v>
      </c>
      <c r="O689">
        <f t="shared" si="86"/>
        <v>643.81311952264923</v>
      </c>
      <c r="P689">
        <f t="shared" si="83"/>
        <v>614.21897063001234</v>
      </c>
      <c r="Q689" s="9" cm="1">
        <f t="array" ref="Q689">IF(D689="",_xlfn.XLOOKUP(C689,ConfigSheet!$B$5:$H$5,_xlfn.XLOOKUP(E689,ConfigSheet!$A$6:$A$8,ConfigSheet!$B$6:$H$8)),_xlfn.XLOOKUP(D689,ConfigSheet!$B$5:$H$5,_xlfn.XLOOKUP(F689,ConfigSheet!$A$6:$A$8,ConfigSheet!$B$6:$H$8)))</f>
        <v>738.85333333333335</v>
      </c>
      <c r="R689">
        <f t="shared" si="84"/>
        <v>29.594148892636895</v>
      </c>
      <c r="S689" s="9">
        <f t="shared" si="82"/>
        <v>875.81364867956154</v>
      </c>
      <c r="W689">
        <f t="shared" si="87"/>
        <v>124.63436270332102</v>
      </c>
      <c r="X689">
        <f t="shared" si="85"/>
        <v>15533.724366462977</v>
      </c>
    </row>
    <row r="690" spans="1:24" x14ac:dyDescent="0.3">
      <c r="A690" s="1">
        <v>688</v>
      </c>
      <c r="B690">
        <v>335</v>
      </c>
      <c r="C690" t="s">
        <v>8</v>
      </c>
      <c r="D690" t="s">
        <v>8</v>
      </c>
      <c r="E690">
        <v>1</v>
      </c>
      <c r="F690">
        <v>1</v>
      </c>
      <c r="G690">
        <v>17240</v>
      </c>
      <c r="H690">
        <v>15439</v>
      </c>
      <c r="I690">
        <v>83.920532464981079</v>
      </c>
      <c r="J690" s="4">
        <f>ConfigSheet!$I$2</f>
        <v>3349.0920000000001</v>
      </c>
      <c r="K690">
        <f>_xlfn.XLOOKUP(D690,ConfigSheet!$A$1:$G$1,ConfigSheet!$A$2:$G$2)</f>
        <v>0</v>
      </c>
      <c r="L690">
        <f>_xlfn.XLOOKUP(B690,CoinPixels_Config1!A:A,CoinPixels_Config1!I:I)</f>
        <v>1.1166526329425481</v>
      </c>
      <c r="M690">
        <f t="shared" si="80"/>
        <v>19251.091391929531</v>
      </c>
      <c r="N690">
        <f t="shared" si="81"/>
        <v>17240</v>
      </c>
      <c r="O690">
        <f t="shared" si="86"/>
        <v>0</v>
      </c>
      <c r="P690">
        <f t="shared" si="83"/>
        <v>0</v>
      </c>
      <c r="Q690" s="9" cm="1">
        <f t="array" ref="Q690">IF(D690="",_xlfn.XLOOKUP(C690,ConfigSheet!$B$5:$H$5,_xlfn.XLOOKUP(E690,ConfigSheet!$A$6:$A$8,ConfigSheet!$B$6:$H$8)),_xlfn.XLOOKUP(D690,ConfigSheet!$B$5:$H$5,_xlfn.XLOOKUP(F690,ConfigSheet!$A$6:$A$8,ConfigSheet!$B$6:$H$8)))</f>
        <v>0</v>
      </c>
      <c r="R690">
        <f t="shared" si="84"/>
        <v>0</v>
      </c>
      <c r="S690" s="9">
        <f t="shared" si="82"/>
        <v>0</v>
      </c>
      <c r="W690">
        <f t="shared" si="87"/>
        <v>0</v>
      </c>
      <c r="X690">
        <f t="shared" si="85"/>
        <v>0</v>
      </c>
    </row>
    <row r="691" spans="1:24" x14ac:dyDescent="0.3">
      <c r="A691" s="1">
        <v>689</v>
      </c>
      <c r="B691">
        <v>335</v>
      </c>
      <c r="C691" t="s">
        <v>12</v>
      </c>
      <c r="D691" t="s">
        <v>12</v>
      </c>
      <c r="E691">
        <v>1</v>
      </c>
      <c r="F691">
        <v>1</v>
      </c>
      <c r="G691">
        <v>188100</v>
      </c>
      <c r="H691">
        <v>179315</v>
      </c>
      <c r="I691">
        <v>91.397863626480103</v>
      </c>
      <c r="J691" s="4">
        <f>ConfigSheet!$I$2</f>
        <v>3349.0920000000001</v>
      </c>
      <c r="K691">
        <f>_xlfn.XLOOKUP(D691,ConfigSheet!$A$1:$G$1,ConfigSheet!$A$2:$G$2)</f>
        <v>4.4826302470744004</v>
      </c>
      <c r="L691">
        <f>_xlfn.XLOOKUP(B691,CoinPixels_Config1!A:A,CoinPixels_Config1!I:I)</f>
        <v>1.1166526329425481</v>
      </c>
      <c r="M691">
        <f t="shared" si="80"/>
        <v>210042.3602564933</v>
      </c>
      <c r="N691">
        <f t="shared" si="81"/>
        <v>200232.56687609301</v>
      </c>
      <c r="O691">
        <f t="shared" si="86"/>
        <v>281.1335840438706</v>
      </c>
      <c r="P691">
        <f t="shared" si="83"/>
        <v>268.00355461364518</v>
      </c>
      <c r="Q691" s="9" cm="1">
        <f t="array" ref="Q691">IF(D691="",_xlfn.XLOOKUP(C691,ConfigSheet!$B$5:$H$5,_xlfn.XLOOKUP(E691,ConfigSheet!$A$6:$A$8,ConfigSheet!$B$6:$H$8)),_xlfn.XLOOKUP(D691,ConfigSheet!$B$5:$H$5,_xlfn.XLOOKUP(F691,ConfigSheet!$A$6:$A$8,ConfigSheet!$B$6:$H$8)))</f>
        <v>236.29999999999998</v>
      </c>
      <c r="R691">
        <f t="shared" si="84"/>
        <v>13.13002943022542</v>
      </c>
      <c r="S691" s="9">
        <f t="shared" si="82"/>
        <v>172.39767283858566</v>
      </c>
      <c r="W691">
        <f t="shared" si="87"/>
        <v>-31.703554613645196</v>
      </c>
      <c r="X691">
        <f t="shared" si="85"/>
        <v>1005.1153751403835</v>
      </c>
    </row>
    <row r="692" spans="1:24" x14ac:dyDescent="0.3">
      <c r="A692" s="1">
        <v>690</v>
      </c>
      <c r="B692">
        <v>336</v>
      </c>
      <c r="C692" t="s">
        <v>8</v>
      </c>
      <c r="D692" t="s">
        <v>8</v>
      </c>
      <c r="E692">
        <v>1</v>
      </c>
      <c r="F692">
        <v>1</v>
      </c>
      <c r="G692">
        <v>16702</v>
      </c>
      <c r="H692">
        <v>15727</v>
      </c>
      <c r="I692">
        <v>93.455827236175537</v>
      </c>
      <c r="J692" s="4">
        <f>ConfigSheet!$I$2</f>
        <v>3349.0920000000001</v>
      </c>
      <c r="K692">
        <f>_xlfn.XLOOKUP(D692,ConfigSheet!$A$1:$G$1,ConfigSheet!$A$2:$G$2)</f>
        <v>0</v>
      </c>
      <c r="L692">
        <f>_xlfn.XLOOKUP(B692,CoinPixels_Config1!A:A,CoinPixels_Config1!I:I)</f>
        <v>1.0619952947160933</v>
      </c>
      <c r="M692">
        <f t="shared" si="80"/>
        <v>17737.445412348192</v>
      </c>
      <c r="N692">
        <f t="shared" si="81"/>
        <v>16702</v>
      </c>
      <c r="O692">
        <f t="shared" si="86"/>
        <v>0</v>
      </c>
      <c r="P692">
        <f t="shared" si="83"/>
        <v>0</v>
      </c>
      <c r="Q692" s="9" cm="1">
        <f t="array" ref="Q692">IF(D692="",_xlfn.XLOOKUP(C692,ConfigSheet!$B$5:$H$5,_xlfn.XLOOKUP(E692,ConfigSheet!$A$6:$A$8,ConfigSheet!$B$6:$H$8)),_xlfn.XLOOKUP(D692,ConfigSheet!$B$5:$H$5,_xlfn.XLOOKUP(F692,ConfigSheet!$A$6:$A$8,ConfigSheet!$B$6:$H$8)))</f>
        <v>0</v>
      </c>
      <c r="R692">
        <f t="shared" si="84"/>
        <v>0</v>
      </c>
      <c r="S692" s="9">
        <f t="shared" si="82"/>
        <v>0</v>
      </c>
      <c r="W692">
        <f t="shared" si="87"/>
        <v>0</v>
      </c>
      <c r="X692">
        <f t="shared" si="85"/>
        <v>0</v>
      </c>
    </row>
    <row r="693" spans="1:24" x14ac:dyDescent="0.3">
      <c r="A693" s="1">
        <v>691</v>
      </c>
      <c r="B693">
        <v>336</v>
      </c>
      <c r="C693" t="s">
        <v>12</v>
      </c>
      <c r="D693" t="s">
        <v>12</v>
      </c>
      <c r="E693">
        <v>2</v>
      </c>
      <c r="F693">
        <v>2</v>
      </c>
      <c r="G693">
        <v>386862</v>
      </c>
      <c r="H693">
        <v>362434</v>
      </c>
      <c r="I693">
        <v>90.810796618461609</v>
      </c>
      <c r="J693" s="4">
        <f>ConfigSheet!$I$2</f>
        <v>3349.0920000000001</v>
      </c>
      <c r="K693">
        <f>_xlfn.XLOOKUP(D693,ConfigSheet!$A$1:$G$1,ConfigSheet!$A$2:$G$2)</f>
        <v>4.4826302470744004</v>
      </c>
      <c r="L693">
        <f>_xlfn.XLOOKUP(B693,CoinPixels_Config1!A:A,CoinPixels_Config1!I:I)</f>
        <v>1.0619952947160933</v>
      </c>
      <c r="M693">
        <f t="shared" si="80"/>
        <v>410845.62370445731</v>
      </c>
      <c r="N693">
        <f t="shared" si="81"/>
        <v>384903.20264513255</v>
      </c>
      <c r="O693">
        <f t="shared" si="86"/>
        <v>549.90099396963342</v>
      </c>
      <c r="P693">
        <f t="shared" si="83"/>
        <v>515.17806568851449</v>
      </c>
      <c r="Q693" s="9" cm="1">
        <f t="array" ref="Q693">IF(D693="",_xlfn.XLOOKUP(C693,ConfigSheet!$B$5:$H$5,_xlfn.XLOOKUP(E693,ConfigSheet!$A$6:$A$8,ConfigSheet!$B$6:$H$8)),_xlfn.XLOOKUP(D693,ConfigSheet!$B$5:$H$5,_xlfn.XLOOKUP(F693,ConfigSheet!$A$6:$A$8,ConfigSheet!$B$6:$H$8)))</f>
        <v>472.59999999999997</v>
      </c>
      <c r="R693">
        <f t="shared" si="84"/>
        <v>34.722928281118925</v>
      </c>
      <c r="S693" s="9">
        <f t="shared" si="82"/>
        <v>1205.6817484157284</v>
      </c>
      <c r="W693">
        <f t="shared" si="87"/>
        <v>-42.578065688514528</v>
      </c>
      <c r="X693">
        <f t="shared" si="85"/>
        <v>1812.891677775458</v>
      </c>
    </row>
    <row r="694" spans="1:24" x14ac:dyDescent="0.3">
      <c r="A694" s="1">
        <v>692</v>
      </c>
      <c r="B694">
        <v>337</v>
      </c>
      <c r="C694" t="s">
        <v>8</v>
      </c>
      <c r="D694" t="s">
        <v>8</v>
      </c>
      <c r="E694">
        <v>1</v>
      </c>
      <c r="F694">
        <v>1</v>
      </c>
      <c r="G694">
        <v>13816</v>
      </c>
      <c r="H694">
        <v>13495</v>
      </c>
      <c r="I694">
        <v>92.847055196762085</v>
      </c>
      <c r="J694" s="4">
        <f>ConfigSheet!$I$2</f>
        <v>3349.0920000000001</v>
      </c>
      <c r="K694">
        <f>_xlfn.XLOOKUP(D694,ConfigSheet!$A$1:$G$1,ConfigSheet!$A$2:$G$2)</f>
        <v>0</v>
      </c>
      <c r="L694">
        <f>_xlfn.XLOOKUP(B694,CoinPixels_Config1!A:A,CoinPixels_Config1!I:I)</f>
        <v>1.0237865876250463</v>
      </c>
      <c r="M694">
        <f t="shared" si="80"/>
        <v>14144.635494627639</v>
      </c>
      <c r="N694">
        <f t="shared" si="81"/>
        <v>13816</v>
      </c>
      <c r="O694">
        <f t="shared" si="86"/>
        <v>0</v>
      </c>
      <c r="P694">
        <f t="shared" si="83"/>
        <v>0</v>
      </c>
      <c r="Q694" s="9" cm="1">
        <f t="array" ref="Q694">IF(D694="",_xlfn.XLOOKUP(C694,ConfigSheet!$B$5:$H$5,_xlfn.XLOOKUP(E694,ConfigSheet!$A$6:$A$8,ConfigSheet!$B$6:$H$8)),_xlfn.XLOOKUP(D694,ConfigSheet!$B$5:$H$5,_xlfn.XLOOKUP(F694,ConfigSheet!$A$6:$A$8,ConfigSheet!$B$6:$H$8)))</f>
        <v>0</v>
      </c>
      <c r="R694">
        <f t="shared" si="84"/>
        <v>0</v>
      </c>
      <c r="S694" s="9">
        <f t="shared" si="82"/>
        <v>0</v>
      </c>
      <c r="W694">
        <f t="shared" si="87"/>
        <v>0</v>
      </c>
      <c r="X694">
        <f t="shared" si="85"/>
        <v>0</v>
      </c>
    </row>
    <row r="695" spans="1:24" x14ac:dyDescent="0.3">
      <c r="A695" s="1">
        <v>693</v>
      </c>
      <c r="B695">
        <v>337</v>
      </c>
      <c r="C695" t="s">
        <v>13</v>
      </c>
      <c r="D695" t="s">
        <v>13</v>
      </c>
      <c r="E695">
        <v>2</v>
      </c>
      <c r="F695">
        <v>2</v>
      </c>
      <c r="G695">
        <v>240493</v>
      </c>
      <c r="H695">
        <v>231680</v>
      </c>
      <c r="I695">
        <v>76.275727152824402</v>
      </c>
      <c r="J695" s="4">
        <f>ConfigSheet!$I$2</f>
        <v>3349.0920000000001</v>
      </c>
      <c r="K695">
        <f>_xlfn.XLOOKUP(D695,ConfigSheet!$A$1:$G$1,ConfigSheet!$A$2:$G$2)</f>
        <v>6.6983512218829002</v>
      </c>
      <c r="L695">
        <f>_xlfn.XLOOKUP(B695,CoinPixels_Config1!A:A,CoinPixels_Config1!I:I)</f>
        <v>1.0237865876250463</v>
      </c>
      <c r="M695">
        <f t="shared" si="80"/>
        <v>246213.50781771026</v>
      </c>
      <c r="N695">
        <f t="shared" si="81"/>
        <v>237190.87662097072</v>
      </c>
      <c r="O695">
        <f t="shared" si="86"/>
        <v>492.43930920226563</v>
      </c>
      <c r="P695">
        <f t="shared" si="83"/>
        <v>474.39359630417897</v>
      </c>
      <c r="Q695" s="9" cm="1">
        <f t="array" ref="Q695">IF(D695="",_xlfn.XLOOKUP(C695,ConfigSheet!$B$5:$H$5,_xlfn.XLOOKUP(E695,ConfigSheet!$A$6:$A$8,ConfigSheet!$B$6:$H$8)),_xlfn.XLOOKUP(D695,ConfigSheet!$B$5:$H$5,_xlfn.XLOOKUP(F695,ConfigSheet!$A$6:$A$8,ConfigSheet!$B$6:$H$8)))</f>
        <v>415.91</v>
      </c>
      <c r="R695">
        <f t="shared" si="84"/>
        <v>18.045712898086663</v>
      </c>
      <c r="S695" s="9">
        <f t="shared" si="82"/>
        <v>325.64775400017135</v>
      </c>
      <c r="W695">
        <f t="shared" si="87"/>
        <v>-58.483596304178946</v>
      </c>
      <c r="X695">
        <f t="shared" si="85"/>
        <v>3420.331036670173</v>
      </c>
    </row>
    <row r="696" spans="1:24" x14ac:dyDescent="0.3">
      <c r="A696" s="1">
        <v>694</v>
      </c>
      <c r="B696">
        <v>338</v>
      </c>
      <c r="C696" t="s">
        <v>8</v>
      </c>
      <c r="D696" t="s">
        <v>8</v>
      </c>
      <c r="E696">
        <v>1</v>
      </c>
      <c r="F696">
        <v>1</v>
      </c>
      <c r="G696">
        <v>14948</v>
      </c>
      <c r="H696">
        <v>13796</v>
      </c>
      <c r="I696">
        <v>90.875887870788574</v>
      </c>
      <c r="J696" s="4">
        <f>ConfigSheet!$I$2</f>
        <v>3349.0920000000001</v>
      </c>
      <c r="K696">
        <f>_xlfn.XLOOKUP(D696,ConfigSheet!$A$1:$G$1,ConfigSheet!$A$2:$G$2)</f>
        <v>0</v>
      </c>
      <c r="L696">
        <f>_xlfn.XLOOKUP(B696,CoinPixels_Config1!A:A,CoinPixels_Config1!I:I)</f>
        <v>1.0835024644824587</v>
      </c>
      <c r="M696">
        <f t="shared" si="80"/>
        <v>16196.194839083792</v>
      </c>
      <c r="N696">
        <f t="shared" si="81"/>
        <v>14948</v>
      </c>
      <c r="O696">
        <f t="shared" si="86"/>
        <v>0</v>
      </c>
      <c r="P696">
        <f t="shared" si="83"/>
        <v>0</v>
      </c>
      <c r="Q696" s="9" cm="1">
        <f t="array" ref="Q696">IF(D696="",_xlfn.XLOOKUP(C696,ConfigSheet!$B$5:$H$5,_xlfn.XLOOKUP(E696,ConfigSheet!$A$6:$A$8,ConfigSheet!$B$6:$H$8)),_xlfn.XLOOKUP(D696,ConfigSheet!$B$5:$H$5,_xlfn.XLOOKUP(F696,ConfigSheet!$A$6:$A$8,ConfigSheet!$B$6:$H$8)))</f>
        <v>0</v>
      </c>
      <c r="R696">
        <f t="shared" si="84"/>
        <v>0</v>
      </c>
      <c r="S696" s="9">
        <f t="shared" si="82"/>
        <v>0</v>
      </c>
      <c r="W696">
        <f t="shared" si="87"/>
        <v>0</v>
      </c>
      <c r="X696">
        <f t="shared" si="85"/>
        <v>0</v>
      </c>
    </row>
    <row r="697" spans="1:24" x14ac:dyDescent="0.3">
      <c r="A697" s="1">
        <v>695</v>
      </c>
      <c r="B697">
        <v>338</v>
      </c>
      <c r="C697" t="s">
        <v>12</v>
      </c>
      <c r="D697" t="s">
        <v>12</v>
      </c>
      <c r="E697">
        <v>2</v>
      </c>
      <c r="F697">
        <v>2</v>
      </c>
      <c r="G697">
        <v>379331</v>
      </c>
      <c r="H697">
        <v>333844</v>
      </c>
      <c r="I697">
        <v>87.468421459197998</v>
      </c>
      <c r="J697" s="4">
        <f>ConfigSheet!$I$2</f>
        <v>3349.0920000000001</v>
      </c>
      <c r="K697">
        <f>_xlfn.XLOOKUP(D697,ConfigSheet!$A$1:$G$1,ConfigSheet!$A$2:$G$2)</f>
        <v>4.4826302470744004</v>
      </c>
      <c r="L697">
        <f>_xlfn.XLOOKUP(B697,CoinPixels_Config1!A:A,CoinPixels_Config1!I:I)</f>
        <v>1.0835024644824587</v>
      </c>
      <c r="M697">
        <f t="shared" si="80"/>
        <v>411006.07335459552</v>
      </c>
      <c r="N697">
        <f t="shared" si="81"/>
        <v>361720.79675268196</v>
      </c>
      <c r="O697">
        <f t="shared" si="86"/>
        <v>550.1157496272391</v>
      </c>
      <c r="P697">
        <f t="shared" si="83"/>
        <v>484.14931107279932</v>
      </c>
      <c r="Q697" s="9" cm="1">
        <f t="array" ref="Q697">IF(D697="",_xlfn.XLOOKUP(C697,ConfigSheet!$B$5:$H$5,_xlfn.XLOOKUP(E697,ConfigSheet!$A$6:$A$8,ConfigSheet!$B$6:$H$8)),_xlfn.XLOOKUP(D697,ConfigSheet!$B$5:$H$5,_xlfn.XLOOKUP(F697,ConfigSheet!$A$6:$A$8,ConfigSheet!$B$6:$H$8)))</f>
        <v>472.59999999999997</v>
      </c>
      <c r="R697">
        <f t="shared" si="84"/>
        <v>65.966438554439776</v>
      </c>
      <c r="S697" s="9">
        <f t="shared" si="82"/>
        <v>4351.5710155566785</v>
      </c>
      <c r="W697">
        <f t="shared" si="87"/>
        <v>-11.549311072799355</v>
      </c>
      <c r="X697">
        <f t="shared" si="85"/>
        <v>133.3865862562858</v>
      </c>
    </row>
    <row r="698" spans="1:24" x14ac:dyDescent="0.3">
      <c r="A698" s="1">
        <v>696</v>
      </c>
      <c r="B698">
        <v>338</v>
      </c>
      <c r="C698" t="s">
        <v>13</v>
      </c>
      <c r="D698" t="s">
        <v>13</v>
      </c>
      <c r="E698">
        <v>2</v>
      </c>
      <c r="F698">
        <v>1</v>
      </c>
      <c r="G698">
        <v>257808</v>
      </c>
      <c r="H698">
        <v>149311</v>
      </c>
      <c r="I698">
        <v>47.846797108650208</v>
      </c>
      <c r="J698" s="4">
        <f>ConfigSheet!$I$2</f>
        <v>3349.0920000000001</v>
      </c>
      <c r="K698">
        <f>_xlfn.XLOOKUP(D698,ConfigSheet!$A$1:$G$1,ConfigSheet!$A$2:$G$2)</f>
        <v>6.6983512218829002</v>
      </c>
      <c r="L698">
        <f>_xlfn.XLOOKUP(B698,CoinPixels_Config1!A:A,CoinPixels_Config1!I:I)</f>
        <v>1.0835024644824587</v>
      </c>
      <c r="M698">
        <f t="shared" si="80"/>
        <v>279335.60336329369</v>
      </c>
      <c r="N698">
        <f t="shared" si="81"/>
        <v>161778.83647434038</v>
      </c>
      <c r="O698">
        <f t="shared" si="86"/>
        <v>558.68515409666725</v>
      </c>
      <c r="P698">
        <f t="shared" si="83"/>
        <v>323.5657506490391</v>
      </c>
      <c r="Q698" s="9" cm="1">
        <f t="array" ref="Q698">IF(D698="",_xlfn.XLOOKUP(C698,ConfigSheet!$B$5:$H$5,_xlfn.XLOOKUP(E698,ConfigSheet!$A$6:$A$8,ConfigSheet!$B$6:$H$8)),_xlfn.XLOOKUP(D698,ConfigSheet!$B$5:$H$5,_xlfn.XLOOKUP(F698,ConfigSheet!$A$6:$A$8,ConfigSheet!$B$6:$H$8)))</f>
        <v>207.95500000000001</v>
      </c>
      <c r="R698">
        <f t="shared" si="84"/>
        <v>235.11940344762814</v>
      </c>
      <c r="S698" s="9">
        <f t="shared" si="82"/>
        <v>55281.133877568536</v>
      </c>
      <c r="W698">
        <f t="shared" si="87"/>
        <v>-115.61075064903909</v>
      </c>
      <c r="X698">
        <f t="shared" si="85"/>
        <v>13365.845665634293</v>
      </c>
    </row>
    <row r="699" spans="1:24" x14ac:dyDescent="0.3">
      <c r="A699" s="1">
        <v>697</v>
      </c>
      <c r="B699">
        <v>339</v>
      </c>
      <c r="C699" t="s">
        <v>8</v>
      </c>
      <c r="D699" t="s">
        <v>8</v>
      </c>
      <c r="E699">
        <v>1</v>
      </c>
      <c r="F699">
        <v>1</v>
      </c>
      <c r="G699">
        <v>18663</v>
      </c>
      <c r="H699">
        <v>17016</v>
      </c>
      <c r="I699">
        <v>91.134089231491089</v>
      </c>
      <c r="J699" s="4">
        <f>ConfigSheet!$I$2</f>
        <v>3349.0920000000001</v>
      </c>
      <c r="K699">
        <f>_xlfn.XLOOKUP(D699,ConfigSheet!$A$1:$G$1,ConfigSheet!$A$2:$G$2)</f>
        <v>0</v>
      </c>
      <c r="L699">
        <f>_xlfn.XLOOKUP(B699,CoinPixels_Config1!A:A,CoinPixels_Config1!I:I)</f>
        <v>1.0967912552891397</v>
      </c>
      <c r="M699">
        <f t="shared" si="80"/>
        <v>20469.415197461214</v>
      </c>
      <c r="N699">
        <f t="shared" si="81"/>
        <v>18663</v>
      </c>
      <c r="O699">
        <f t="shared" si="86"/>
        <v>0</v>
      </c>
      <c r="P699">
        <f t="shared" si="83"/>
        <v>0</v>
      </c>
      <c r="Q699" s="9" cm="1">
        <f t="array" ref="Q699">IF(D699="",_xlfn.XLOOKUP(C699,ConfigSheet!$B$5:$H$5,_xlfn.XLOOKUP(E699,ConfigSheet!$A$6:$A$8,ConfigSheet!$B$6:$H$8)),_xlfn.XLOOKUP(D699,ConfigSheet!$B$5:$H$5,_xlfn.XLOOKUP(F699,ConfigSheet!$A$6:$A$8,ConfigSheet!$B$6:$H$8)))</f>
        <v>0</v>
      </c>
      <c r="R699">
        <f t="shared" si="84"/>
        <v>0</v>
      </c>
      <c r="S699" s="9">
        <f t="shared" si="82"/>
        <v>0</v>
      </c>
      <c r="W699">
        <f t="shared" si="87"/>
        <v>0</v>
      </c>
      <c r="X699">
        <f t="shared" si="85"/>
        <v>0</v>
      </c>
    </row>
    <row r="700" spans="1:24" x14ac:dyDescent="0.3">
      <c r="A700" s="1">
        <v>698</v>
      </c>
      <c r="B700">
        <v>339</v>
      </c>
      <c r="C700" t="s">
        <v>10</v>
      </c>
      <c r="D700" t="s">
        <v>10</v>
      </c>
      <c r="E700">
        <v>3</v>
      </c>
      <c r="F700">
        <v>3</v>
      </c>
      <c r="G700">
        <v>275944</v>
      </c>
      <c r="H700">
        <v>292263</v>
      </c>
      <c r="I700">
        <v>74.091055989265442</v>
      </c>
      <c r="J700" s="4">
        <f>ConfigSheet!$I$2</f>
        <v>3349.0920000000001</v>
      </c>
      <c r="K700">
        <f>_xlfn.XLOOKUP(D700,ConfigSheet!$A$1:$G$1,ConfigSheet!$A$2:$G$2)</f>
        <v>3.5680999999999998</v>
      </c>
      <c r="L700">
        <f>_xlfn.XLOOKUP(B700,CoinPixels_Config1!A:A,CoinPixels_Config1!I:I)</f>
        <v>1.0967912552891397</v>
      </c>
      <c r="M700">
        <f t="shared" si="80"/>
        <v>302652.96614950633</v>
      </c>
      <c r="N700">
        <f t="shared" si="81"/>
        <v>320551.50264456985</v>
      </c>
      <c r="O700">
        <f t="shared" si="86"/>
        <v>322.44442628570772</v>
      </c>
      <c r="P700">
        <f t="shared" si="83"/>
        <v>341.51340619669139</v>
      </c>
      <c r="Q700" s="9" cm="1">
        <f t="array" ref="Q700">IF(D700="",_xlfn.XLOOKUP(C700,ConfigSheet!$B$5:$H$5,_xlfn.XLOOKUP(E700,ConfigSheet!$A$6:$A$8,ConfigSheet!$B$6:$H$8)),_xlfn.XLOOKUP(D700,ConfigSheet!$B$5:$H$5,_xlfn.XLOOKUP(F700,ConfigSheet!$A$6:$A$8,ConfigSheet!$B$6:$H$8)))</f>
        <v>289.92</v>
      </c>
      <c r="R700">
        <f t="shared" si="84"/>
        <v>-19.068979910983671</v>
      </c>
      <c r="S700" s="9">
        <f t="shared" si="82"/>
        <v>363.62599484549884</v>
      </c>
      <c r="W700">
        <f t="shared" si="87"/>
        <v>-51.593406196691376</v>
      </c>
      <c r="X700">
        <f t="shared" si="85"/>
        <v>2661.8795629767919</v>
      </c>
    </row>
    <row r="701" spans="1:24" x14ac:dyDescent="0.3">
      <c r="A701" s="1">
        <v>699</v>
      </c>
      <c r="B701">
        <v>340</v>
      </c>
      <c r="C701" t="s">
        <v>8</v>
      </c>
      <c r="D701" t="s">
        <v>8</v>
      </c>
      <c r="E701">
        <v>1</v>
      </c>
      <c r="F701">
        <v>1</v>
      </c>
      <c r="G701">
        <v>14702</v>
      </c>
      <c r="H701">
        <v>14215</v>
      </c>
      <c r="I701">
        <v>90.35612940788269</v>
      </c>
      <c r="J701" s="4">
        <f>ConfigSheet!$I$2</f>
        <v>3349.0920000000001</v>
      </c>
      <c r="K701">
        <f>_xlfn.XLOOKUP(D701,ConfigSheet!$A$1:$G$1,ConfigSheet!$A$2:$G$2)</f>
        <v>0</v>
      </c>
      <c r="L701">
        <f>_xlfn.XLOOKUP(B701,CoinPixels_Config1!A:A,CoinPixels_Config1!I:I)</f>
        <v>1.0342595849454801</v>
      </c>
      <c r="M701">
        <f t="shared" si="80"/>
        <v>15205.684417868448</v>
      </c>
      <c r="N701">
        <f t="shared" si="81"/>
        <v>14702</v>
      </c>
      <c r="O701">
        <f t="shared" si="86"/>
        <v>0</v>
      </c>
      <c r="P701">
        <f t="shared" si="83"/>
        <v>0</v>
      </c>
      <c r="Q701" s="9" cm="1">
        <f t="array" ref="Q701">IF(D701="",_xlfn.XLOOKUP(C701,ConfigSheet!$B$5:$H$5,_xlfn.XLOOKUP(E701,ConfigSheet!$A$6:$A$8,ConfigSheet!$B$6:$H$8)),_xlfn.XLOOKUP(D701,ConfigSheet!$B$5:$H$5,_xlfn.XLOOKUP(F701,ConfigSheet!$A$6:$A$8,ConfigSheet!$B$6:$H$8)))</f>
        <v>0</v>
      </c>
      <c r="R701">
        <f t="shared" si="84"/>
        <v>0</v>
      </c>
      <c r="S701" s="9">
        <f t="shared" si="82"/>
        <v>0</v>
      </c>
      <c r="W701">
        <f t="shared" si="87"/>
        <v>0</v>
      </c>
      <c r="X701">
        <f t="shared" si="85"/>
        <v>0</v>
      </c>
    </row>
    <row r="702" spans="1:24" x14ac:dyDescent="0.3">
      <c r="A702" s="1">
        <v>700</v>
      </c>
      <c r="B702">
        <v>341</v>
      </c>
      <c r="C702" t="s">
        <v>8</v>
      </c>
      <c r="D702" t="s">
        <v>8</v>
      </c>
      <c r="E702">
        <v>1</v>
      </c>
      <c r="F702">
        <v>1</v>
      </c>
      <c r="G702">
        <v>14736</v>
      </c>
      <c r="H702">
        <v>12167</v>
      </c>
      <c r="I702">
        <v>82.566505670547485</v>
      </c>
      <c r="J702" s="4">
        <f>ConfigSheet!$I$2</f>
        <v>3349.0920000000001</v>
      </c>
      <c r="K702">
        <f>_xlfn.XLOOKUP(D702,ConfigSheet!$A$1:$G$1,ConfigSheet!$A$2:$G$2)</f>
        <v>0</v>
      </c>
      <c r="L702">
        <f>_xlfn.XLOOKUP(B702,CoinPixels_Config1!A:A,CoinPixels_Config1!I:I)</f>
        <v>1.2111449001397221</v>
      </c>
      <c r="M702">
        <f t="shared" si="80"/>
        <v>17847.431248458946</v>
      </c>
      <c r="N702">
        <f t="shared" si="81"/>
        <v>14735.999999999998</v>
      </c>
      <c r="O702">
        <f t="shared" si="86"/>
        <v>0</v>
      </c>
      <c r="P702">
        <f t="shared" si="83"/>
        <v>0</v>
      </c>
      <c r="Q702" s="9" cm="1">
        <f t="array" ref="Q702">IF(D702="",_xlfn.XLOOKUP(C702,ConfigSheet!$B$5:$H$5,_xlfn.XLOOKUP(E702,ConfigSheet!$A$6:$A$8,ConfigSheet!$B$6:$H$8)),_xlfn.XLOOKUP(D702,ConfigSheet!$B$5:$H$5,_xlfn.XLOOKUP(F702,ConfigSheet!$A$6:$A$8,ConfigSheet!$B$6:$H$8)))</f>
        <v>0</v>
      </c>
      <c r="R702">
        <f t="shared" si="84"/>
        <v>0</v>
      </c>
      <c r="S702" s="9">
        <f t="shared" si="82"/>
        <v>0</v>
      </c>
      <c r="W702">
        <f t="shared" si="87"/>
        <v>0</v>
      </c>
      <c r="X702">
        <f t="shared" si="85"/>
        <v>0</v>
      </c>
    </row>
    <row r="703" spans="1:24" x14ac:dyDescent="0.3">
      <c r="A703" s="1">
        <v>701</v>
      </c>
      <c r="B703">
        <v>341</v>
      </c>
      <c r="C703" t="s">
        <v>12</v>
      </c>
      <c r="D703" t="s">
        <v>12</v>
      </c>
      <c r="E703">
        <v>1</v>
      </c>
      <c r="F703">
        <v>1</v>
      </c>
      <c r="G703">
        <v>168012</v>
      </c>
      <c r="H703">
        <v>154032</v>
      </c>
      <c r="I703">
        <v>90.372711420059204</v>
      </c>
      <c r="J703" s="4">
        <f>ConfigSheet!$I$2</f>
        <v>3349.0920000000001</v>
      </c>
      <c r="K703">
        <f>_xlfn.XLOOKUP(D703,ConfigSheet!$A$1:$G$1,ConfigSheet!$A$2:$G$2)</f>
        <v>4.4826302470744004</v>
      </c>
      <c r="L703">
        <f>_xlfn.XLOOKUP(B703,CoinPixels_Config1!A:A,CoinPixels_Config1!I:I)</f>
        <v>1.2111449001397221</v>
      </c>
      <c r="M703">
        <f t="shared" si="80"/>
        <v>203486.87696227498</v>
      </c>
      <c r="N703">
        <f t="shared" si="81"/>
        <v>186555.07125832167</v>
      </c>
      <c r="O703">
        <f t="shared" si="86"/>
        <v>272.35932293105139</v>
      </c>
      <c r="P703">
        <f t="shared" si="83"/>
        <v>249.69675517055751</v>
      </c>
      <c r="Q703" s="9" cm="1">
        <f t="array" ref="Q703">IF(D703="",_xlfn.XLOOKUP(C703,ConfigSheet!$B$5:$H$5,_xlfn.XLOOKUP(E703,ConfigSheet!$A$6:$A$8,ConfigSheet!$B$6:$H$8)),_xlfn.XLOOKUP(D703,ConfigSheet!$B$5:$H$5,_xlfn.XLOOKUP(F703,ConfigSheet!$A$6:$A$8,ConfigSheet!$B$6:$H$8)))</f>
        <v>236.29999999999998</v>
      </c>
      <c r="R703">
        <f t="shared" si="84"/>
        <v>22.662567760493886</v>
      </c>
      <c r="S703" s="9">
        <f t="shared" si="82"/>
        <v>513.5919774989768</v>
      </c>
      <c r="W703">
        <f t="shared" si="87"/>
        <v>-13.396755170557526</v>
      </c>
      <c r="X703">
        <f t="shared" si="85"/>
        <v>179.47304909985982</v>
      </c>
    </row>
    <row r="704" spans="1:24" x14ac:dyDescent="0.3">
      <c r="A704" s="1">
        <v>702</v>
      </c>
      <c r="B704">
        <v>341</v>
      </c>
      <c r="C704" t="s">
        <v>11</v>
      </c>
      <c r="D704" t="s">
        <v>11</v>
      </c>
      <c r="E704">
        <v>1</v>
      </c>
      <c r="F704">
        <v>1</v>
      </c>
      <c r="G704">
        <v>187112</v>
      </c>
      <c r="H704">
        <v>174711</v>
      </c>
      <c r="I704">
        <v>93.082451820373535</v>
      </c>
      <c r="J704" s="4">
        <f>ConfigSheet!$I$2</f>
        <v>3349.0920000000001</v>
      </c>
      <c r="K704">
        <f>_xlfn.XLOOKUP(D704,ConfigSheet!$A$1:$G$1,ConfigSheet!$A$2:$G$2)</f>
        <v>5.6936084651916001</v>
      </c>
      <c r="L704">
        <f>_xlfn.XLOOKUP(B704,CoinPixels_Config1!A:A,CoinPixels_Config1!I:I)</f>
        <v>1.2111449001397221</v>
      </c>
      <c r="M704">
        <f t="shared" si="80"/>
        <v>226619.74455494367</v>
      </c>
      <c r="N704">
        <f t="shared" si="81"/>
        <v>211600.336648311</v>
      </c>
      <c r="O704">
        <f t="shared" si="86"/>
        <v>385.26385539053126</v>
      </c>
      <c r="P704">
        <f t="shared" si="83"/>
        <v>359.73017999452264</v>
      </c>
      <c r="Q704" s="9" cm="1">
        <f t="array" ref="Q704">IF(D704="",_xlfn.XLOOKUP(C704,ConfigSheet!$B$5:$H$5,_xlfn.XLOOKUP(E704,ConfigSheet!$A$6:$A$8,ConfigSheet!$B$6:$H$8)),_xlfn.XLOOKUP(D704,ConfigSheet!$B$5:$H$5,_xlfn.XLOOKUP(F704,ConfigSheet!$A$6:$A$8,ConfigSheet!$B$6:$H$8)))</f>
        <v>369.42666666666668</v>
      </c>
      <c r="R704">
        <f t="shared" si="84"/>
        <v>25.533675396008618</v>
      </c>
      <c r="S704" s="9">
        <f t="shared" si="82"/>
        <v>651.96857922873585</v>
      </c>
      <c r="W704">
        <f t="shared" si="87"/>
        <v>9.696486672144033</v>
      </c>
      <c r="X704">
        <f t="shared" si="85"/>
        <v>94.021853783066859</v>
      </c>
    </row>
    <row r="705" spans="1:24" x14ac:dyDescent="0.3">
      <c r="A705" s="1">
        <v>703</v>
      </c>
      <c r="B705">
        <v>342</v>
      </c>
      <c r="C705" t="s">
        <v>8</v>
      </c>
      <c r="D705" t="s">
        <v>8</v>
      </c>
      <c r="E705">
        <v>1</v>
      </c>
      <c r="F705">
        <v>1</v>
      </c>
      <c r="G705">
        <v>17435</v>
      </c>
      <c r="H705">
        <v>15411</v>
      </c>
      <c r="I705">
        <v>88.391166925430298</v>
      </c>
      <c r="J705" s="4">
        <f>ConfigSheet!$I$2</f>
        <v>3349.0920000000001</v>
      </c>
      <c r="K705">
        <f>_xlfn.XLOOKUP(D705,ConfigSheet!$A$1:$G$1,ConfigSheet!$A$2:$G$2)</f>
        <v>0</v>
      </c>
      <c r="L705">
        <f>_xlfn.XLOOKUP(B705,CoinPixels_Config1!A:A,CoinPixels_Config1!I:I)</f>
        <v>1.1313347608850821</v>
      </c>
      <c r="M705">
        <f t="shared" si="80"/>
        <v>19724.821556031406</v>
      </c>
      <c r="N705">
        <f t="shared" si="81"/>
        <v>17435</v>
      </c>
      <c r="O705">
        <f t="shared" si="86"/>
        <v>0</v>
      </c>
      <c r="P705">
        <f t="shared" si="83"/>
        <v>0</v>
      </c>
      <c r="Q705" s="9" cm="1">
        <f t="array" ref="Q705">IF(D705="",_xlfn.XLOOKUP(C705,ConfigSheet!$B$5:$H$5,_xlfn.XLOOKUP(E705,ConfigSheet!$A$6:$A$8,ConfigSheet!$B$6:$H$8)),_xlfn.XLOOKUP(D705,ConfigSheet!$B$5:$H$5,_xlfn.XLOOKUP(F705,ConfigSheet!$A$6:$A$8,ConfigSheet!$B$6:$H$8)))</f>
        <v>0</v>
      </c>
      <c r="R705">
        <f t="shared" si="84"/>
        <v>0</v>
      </c>
      <c r="S705" s="9">
        <f t="shared" si="82"/>
        <v>0</v>
      </c>
      <c r="W705">
        <f t="shared" si="87"/>
        <v>0</v>
      </c>
      <c r="X705">
        <f t="shared" si="85"/>
        <v>0</v>
      </c>
    </row>
    <row r="706" spans="1:24" x14ac:dyDescent="0.3">
      <c r="A706" s="1">
        <v>704</v>
      </c>
      <c r="B706">
        <v>342</v>
      </c>
      <c r="C706" t="s">
        <v>9</v>
      </c>
      <c r="D706" t="s">
        <v>9</v>
      </c>
      <c r="E706">
        <v>1</v>
      </c>
      <c r="F706">
        <v>1</v>
      </c>
      <c r="G706">
        <v>530446</v>
      </c>
      <c r="H706">
        <v>527551</v>
      </c>
      <c r="I706">
        <v>97.601693868637085</v>
      </c>
      <c r="J706" s="4">
        <f>ConfigSheet!$I$2</f>
        <v>3349.0920000000001</v>
      </c>
      <c r="K706">
        <f>_xlfn.XLOOKUP(D706,ConfigSheet!$A$1:$G$1,ConfigSheet!$A$2:$G$2)</f>
        <v>2.6304883652667002</v>
      </c>
      <c r="L706">
        <f>_xlfn.XLOOKUP(B706,CoinPixels_Config1!A:A,CoinPixels_Config1!I:I)</f>
        <v>1.1313347608850821</v>
      </c>
      <c r="M706">
        <f t="shared" ref="M706:M769" si="88">G706*L706</f>
        <v>600111.99857244827</v>
      </c>
      <c r="N706">
        <f t="shared" ref="N706:N769" si="89">L706*H706</f>
        <v>596836.78443968599</v>
      </c>
      <c r="O706">
        <f t="shared" si="86"/>
        <v>471.34794448816922</v>
      </c>
      <c r="P706">
        <f t="shared" si="83"/>
        <v>468.77548225960453</v>
      </c>
      <c r="Q706" s="9" cm="1">
        <f t="array" ref="Q706">IF(D706="",_xlfn.XLOOKUP(C706,ConfigSheet!$B$5:$H$5,_xlfn.XLOOKUP(E706,ConfigSheet!$A$6:$A$8,ConfigSheet!$B$6:$H$8)),_xlfn.XLOOKUP(D706,ConfigSheet!$B$5:$H$5,_xlfn.XLOOKUP(F706,ConfigSheet!$A$6:$A$8,ConfigSheet!$B$6:$H$8)))</f>
        <v>468.8</v>
      </c>
      <c r="R706">
        <f t="shared" si="84"/>
        <v>2.5724622285646888</v>
      </c>
      <c r="S706" s="9">
        <f t="shared" ref="S706:S769" si="90">R706*R706</f>
        <v>6.6175619173920053</v>
      </c>
      <c r="W706">
        <f t="shared" si="87"/>
        <v>2.4517740395481269E-2</v>
      </c>
      <c r="X706">
        <f t="shared" si="85"/>
        <v>6.0111959410021401E-4</v>
      </c>
    </row>
    <row r="707" spans="1:24" x14ac:dyDescent="0.3">
      <c r="A707" s="1">
        <v>705</v>
      </c>
      <c r="B707">
        <v>343</v>
      </c>
      <c r="C707" t="s">
        <v>8</v>
      </c>
      <c r="D707" t="s">
        <v>8</v>
      </c>
      <c r="E707">
        <v>1</v>
      </c>
      <c r="F707">
        <v>1</v>
      </c>
      <c r="G707">
        <v>17423</v>
      </c>
      <c r="H707">
        <v>15503</v>
      </c>
      <c r="I707">
        <v>88.6768639087677</v>
      </c>
      <c r="J707" s="4">
        <f>ConfigSheet!$I$2</f>
        <v>3349.0920000000001</v>
      </c>
      <c r="K707">
        <f>_xlfn.XLOOKUP(D707,ConfigSheet!$A$1:$G$1,ConfigSheet!$A$2:$G$2)</f>
        <v>0</v>
      </c>
      <c r="L707">
        <f>_xlfn.XLOOKUP(B707,CoinPixels_Config1!A:A,CoinPixels_Config1!I:I)</f>
        <v>1.1238469973553507</v>
      </c>
      <c r="M707">
        <f t="shared" si="88"/>
        <v>19580.786234922274</v>
      </c>
      <c r="N707">
        <f t="shared" si="89"/>
        <v>17423</v>
      </c>
      <c r="O707">
        <f t="shared" si="86"/>
        <v>0</v>
      </c>
      <c r="P707">
        <f t="shared" ref="P707:P770" si="91">(N707/J707)*K707</f>
        <v>0</v>
      </c>
      <c r="Q707" s="9" cm="1">
        <f t="array" ref="Q707">IF(D707="",_xlfn.XLOOKUP(C707,ConfigSheet!$B$5:$H$5,_xlfn.XLOOKUP(E707,ConfigSheet!$A$6:$A$8,ConfigSheet!$B$6:$H$8)),_xlfn.XLOOKUP(D707,ConfigSheet!$B$5:$H$5,_xlfn.XLOOKUP(F707,ConfigSheet!$A$6:$A$8,ConfigSheet!$B$6:$H$8)))</f>
        <v>0</v>
      </c>
      <c r="R707">
        <f t="shared" ref="R707:R770" si="92">O707-P707</f>
        <v>0</v>
      </c>
      <c r="S707" s="9">
        <f t="shared" si="90"/>
        <v>0</v>
      </c>
      <c r="W707">
        <f t="shared" si="87"/>
        <v>0</v>
      </c>
      <c r="X707">
        <f t="shared" ref="X707:X770" si="93">W707*W707</f>
        <v>0</v>
      </c>
    </row>
    <row r="708" spans="1:24" x14ac:dyDescent="0.3">
      <c r="A708" s="1">
        <v>706</v>
      </c>
      <c r="B708">
        <v>343</v>
      </c>
      <c r="C708" t="s">
        <v>9</v>
      </c>
      <c r="D708" t="s">
        <v>9</v>
      </c>
      <c r="E708">
        <v>1</v>
      </c>
      <c r="F708">
        <v>1</v>
      </c>
      <c r="G708">
        <v>520118</v>
      </c>
      <c r="H708">
        <v>521363</v>
      </c>
      <c r="I708">
        <v>98.036330938339233</v>
      </c>
      <c r="J708" s="4">
        <f>ConfigSheet!$I$2</f>
        <v>3349.0920000000001</v>
      </c>
      <c r="K708">
        <f>_xlfn.XLOOKUP(D708,ConfigSheet!$A$1:$G$1,ConfigSheet!$A$2:$G$2)</f>
        <v>2.6304883652667002</v>
      </c>
      <c r="L708">
        <f>_xlfn.XLOOKUP(B708,CoinPixels_Config1!A:A,CoinPixels_Config1!I:I)</f>
        <v>1.1238469973553507</v>
      </c>
      <c r="M708">
        <f t="shared" si="88"/>
        <v>584533.05257047026</v>
      </c>
      <c r="N708">
        <f t="shared" si="89"/>
        <v>585932.24208217766</v>
      </c>
      <c r="O708">
        <f t="shared" ref="O708:O771" si="94">(M708/J708)*K708</f>
        <v>459.11172159512199</v>
      </c>
      <c r="P708">
        <f t="shared" si="91"/>
        <v>460.21069162381923</v>
      </c>
      <c r="Q708" s="9" cm="1">
        <f t="array" ref="Q708">IF(D708="",_xlfn.XLOOKUP(C708,ConfigSheet!$B$5:$H$5,_xlfn.XLOOKUP(E708,ConfigSheet!$A$6:$A$8,ConfigSheet!$B$6:$H$8)),_xlfn.XLOOKUP(D708,ConfigSheet!$B$5:$H$5,_xlfn.XLOOKUP(F708,ConfigSheet!$A$6:$A$8,ConfigSheet!$B$6:$H$8)))</f>
        <v>468.8</v>
      </c>
      <c r="R708">
        <f t="shared" si="92"/>
        <v>-1.0989700286972379</v>
      </c>
      <c r="S708" s="9">
        <f t="shared" si="90"/>
        <v>1.207735123974808</v>
      </c>
      <c r="W708">
        <f t="shared" si="87"/>
        <v>8.5893083761807816</v>
      </c>
      <c r="X708">
        <f t="shared" si="93"/>
        <v>73.77621838112934</v>
      </c>
    </row>
    <row r="709" spans="1:24" x14ac:dyDescent="0.3">
      <c r="A709" s="1">
        <v>707</v>
      </c>
      <c r="B709">
        <v>344</v>
      </c>
      <c r="C709" t="s">
        <v>8</v>
      </c>
      <c r="D709" t="s">
        <v>8</v>
      </c>
      <c r="E709">
        <v>1</v>
      </c>
      <c r="F709">
        <v>1</v>
      </c>
      <c r="G709">
        <v>14147</v>
      </c>
      <c r="H709">
        <v>13972</v>
      </c>
      <c r="I709">
        <v>93.324166536331177</v>
      </c>
      <c r="J709" s="4">
        <f>ConfigSheet!$I$2</f>
        <v>3349.0920000000001</v>
      </c>
      <c r="K709">
        <f>_xlfn.XLOOKUP(D709,ConfigSheet!$A$1:$G$1,ConfigSheet!$A$2:$G$2)</f>
        <v>0</v>
      </c>
      <c r="L709">
        <f>_xlfn.XLOOKUP(B709,CoinPixels_Config1!A:A,CoinPixels_Config1!I:I)</f>
        <v>1.0125250501002003</v>
      </c>
      <c r="M709">
        <f t="shared" si="88"/>
        <v>14324.191883767535</v>
      </c>
      <c r="N709">
        <f t="shared" si="89"/>
        <v>14146.999999999998</v>
      </c>
      <c r="O709">
        <f t="shared" si="94"/>
        <v>0</v>
      </c>
      <c r="P709">
        <f t="shared" si="91"/>
        <v>0</v>
      </c>
      <c r="Q709" s="9" cm="1">
        <f t="array" ref="Q709">IF(D709="",_xlfn.XLOOKUP(C709,ConfigSheet!$B$5:$H$5,_xlfn.XLOOKUP(E709,ConfigSheet!$A$6:$A$8,ConfigSheet!$B$6:$H$8)),_xlfn.XLOOKUP(D709,ConfigSheet!$B$5:$H$5,_xlfn.XLOOKUP(F709,ConfigSheet!$A$6:$A$8,ConfigSheet!$B$6:$H$8)))</f>
        <v>0</v>
      </c>
      <c r="R709">
        <f t="shared" si="92"/>
        <v>0</v>
      </c>
      <c r="S709" s="9">
        <f t="shared" si="90"/>
        <v>0</v>
      </c>
      <c r="W709">
        <f t="shared" ref="W709:W772" si="95">Q709-P709</f>
        <v>0</v>
      </c>
      <c r="X709">
        <f t="shared" si="93"/>
        <v>0</v>
      </c>
    </row>
    <row r="710" spans="1:24" x14ac:dyDescent="0.3">
      <c r="A710" s="1">
        <v>708</v>
      </c>
      <c r="B710">
        <v>344</v>
      </c>
      <c r="C710" t="s">
        <v>9</v>
      </c>
      <c r="D710" t="s">
        <v>9</v>
      </c>
      <c r="E710">
        <v>2</v>
      </c>
      <c r="F710">
        <v>2</v>
      </c>
      <c r="G710">
        <v>922880</v>
      </c>
      <c r="H710">
        <v>1017957</v>
      </c>
      <c r="I710">
        <v>86.891365051269531</v>
      </c>
      <c r="J710" s="4">
        <f>ConfigSheet!$I$2</f>
        <v>3349.0920000000001</v>
      </c>
      <c r="K710">
        <f>_xlfn.XLOOKUP(D710,ConfigSheet!$A$1:$G$1,ConfigSheet!$A$2:$G$2)</f>
        <v>2.6304883652667002</v>
      </c>
      <c r="L710">
        <f>_xlfn.XLOOKUP(B710,CoinPixels_Config1!A:A,CoinPixels_Config1!I:I)</f>
        <v>1.0125250501002003</v>
      </c>
      <c r="M710">
        <f t="shared" si="88"/>
        <v>934439.11823647283</v>
      </c>
      <c r="N710">
        <f t="shared" si="89"/>
        <v>1030706.9624248496</v>
      </c>
      <c r="O710">
        <f t="shared" si="94"/>
        <v>733.93959573852135</v>
      </c>
      <c r="P710">
        <f t="shared" si="91"/>
        <v>809.55156581483834</v>
      </c>
      <c r="Q710" s="9" cm="1">
        <f t="array" ref="Q710">IF(D710="",_xlfn.XLOOKUP(C710,ConfigSheet!$B$5:$H$5,_xlfn.XLOOKUP(E710,ConfigSheet!$A$6:$A$8,ConfigSheet!$B$6:$H$8)),_xlfn.XLOOKUP(D710,ConfigSheet!$B$5:$H$5,_xlfn.XLOOKUP(F710,ConfigSheet!$A$6:$A$8,ConfigSheet!$B$6:$H$8)))</f>
        <v>937.6</v>
      </c>
      <c r="R710">
        <f t="shared" si="92"/>
        <v>-75.611970076316993</v>
      </c>
      <c r="S710" s="9">
        <f t="shared" si="90"/>
        <v>5717.1700188218565</v>
      </c>
      <c r="W710">
        <f t="shared" si="95"/>
        <v>128.04843418516168</v>
      </c>
      <c r="X710">
        <f t="shared" si="93"/>
        <v>16396.401497271683</v>
      </c>
    </row>
    <row r="711" spans="1:24" x14ac:dyDescent="0.3">
      <c r="A711" s="1">
        <v>709</v>
      </c>
      <c r="B711">
        <v>345</v>
      </c>
      <c r="C711" t="s">
        <v>8</v>
      </c>
      <c r="D711" t="s">
        <v>8</v>
      </c>
      <c r="E711">
        <v>1</v>
      </c>
      <c r="F711">
        <v>1</v>
      </c>
      <c r="G711">
        <v>14087</v>
      </c>
      <c r="H711">
        <v>12671</v>
      </c>
      <c r="I711">
        <v>87.604290246963501</v>
      </c>
      <c r="J711" s="4">
        <f>ConfigSheet!$I$2</f>
        <v>3349.0920000000001</v>
      </c>
      <c r="K711">
        <f>_xlfn.XLOOKUP(D711,ConfigSheet!$A$1:$G$1,ConfigSheet!$A$2:$G$2)</f>
        <v>0</v>
      </c>
      <c r="L711">
        <f>_xlfn.XLOOKUP(B711,CoinPixels_Config1!A:A,CoinPixels_Config1!I:I)</f>
        <v>1.1117512429958172</v>
      </c>
      <c r="M711">
        <f t="shared" si="88"/>
        <v>15661.239760082077</v>
      </c>
      <c r="N711">
        <f t="shared" si="89"/>
        <v>14087</v>
      </c>
      <c r="O711">
        <f t="shared" si="94"/>
        <v>0</v>
      </c>
      <c r="P711">
        <f t="shared" si="91"/>
        <v>0</v>
      </c>
      <c r="Q711" s="9" cm="1">
        <f t="array" ref="Q711">IF(D711="",_xlfn.XLOOKUP(C711,ConfigSheet!$B$5:$H$5,_xlfn.XLOOKUP(E711,ConfigSheet!$A$6:$A$8,ConfigSheet!$B$6:$H$8)),_xlfn.XLOOKUP(D711,ConfigSheet!$B$5:$H$5,_xlfn.XLOOKUP(F711,ConfigSheet!$A$6:$A$8,ConfigSheet!$B$6:$H$8)))</f>
        <v>0</v>
      </c>
      <c r="R711">
        <f t="shared" si="92"/>
        <v>0</v>
      </c>
      <c r="S711" s="9">
        <f t="shared" si="90"/>
        <v>0</v>
      </c>
      <c r="W711">
        <f t="shared" si="95"/>
        <v>0</v>
      </c>
      <c r="X711">
        <f t="shared" si="93"/>
        <v>0</v>
      </c>
    </row>
    <row r="712" spans="1:24" x14ac:dyDescent="0.3">
      <c r="A712" s="1">
        <v>710</v>
      </c>
      <c r="B712">
        <v>345</v>
      </c>
      <c r="C712" t="s">
        <v>9</v>
      </c>
      <c r="D712" t="s">
        <v>9</v>
      </c>
      <c r="E712">
        <v>2</v>
      </c>
      <c r="F712">
        <v>2</v>
      </c>
      <c r="G712">
        <v>889768</v>
      </c>
      <c r="H712">
        <v>865697</v>
      </c>
      <c r="I712">
        <v>94.901740550994873</v>
      </c>
      <c r="J712" s="4">
        <f>ConfigSheet!$I$2</f>
        <v>3349.0920000000001</v>
      </c>
      <c r="K712">
        <f>_xlfn.XLOOKUP(D712,ConfigSheet!$A$1:$G$1,ConfigSheet!$A$2:$G$2)</f>
        <v>2.6304883652667002</v>
      </c>
      <c r="L712">
        <f>_xlfn.XLOOKUP(B712,CoinPixels_Config1!A:A,CoinPixels_Config1!I:I)</f>
        <v>1.1117512429958172</v>
      </c>
      <c r="M712">
        <f t="shared" si="88"/>
        <v>989200.67997790221</v>
      </c>
      <c r="N712">
        <f t="shared" si="89"/>
        <v>962439.71580774989</v>
      </c>
      <c r="O712">
        <f t="shared" si="94"/>
        <v>776.95114962377272</v>
      </c>
      <c r="P712">
        <f t="shared" si="91"/>
        <v>755.93219735464879</v>
      </c>
      <c r="Q712" s="9" cm="1">
        <f t="array" ref="Q712">IF(D712="",_xlfn.XLOOKUP(C712,ConfigSheet!$B$5:$H$5,_xlfn.XLOOKUP(E712,ConfigSheet!$A$6:$A$8,ConfigSheet!$B$6:$H$8)),_xlfn.XLOOKUP(D712,ConfigSheet!$B$5:$H$5,_xlfn.XLOOKUP(F712,ConfigSheet!$A$6:$A$8,ConfigSheet!$B$6:$H$8)))</f>
        <v>937.6</v>
      </c>
      <c r="R712">
        <f t="shared" si="92"/>
        <v>21.018952269123929</v>
      </c>
      <c r="S712" s="9">
        <f t="shared" si="90"/>
        <v>441.79635449170996</v>
      </c>
      <c r="W712">
        <f t="shared" si="95"/>
        <v>181.66780264535123</v>
      </c>
      <c r="X712">
        <f t="shared" si="93"/>
        <v>33003.190517990282</v>
      </c>
    </row>
    <row r="713" spans="1:24" x14ac:dyDescent="0.3">
      <c r="A713" s="1">
        <v>711</v>
      </c>
      <c r="B713">
        <v>346</v>
      </c>
      <c r="C713" t="s">
        <v>8</v>
      </c>
      <c r="D713" t="s">
        <v>8</v>
      </c>
      <c r="E713">
        <v>1</v>
      </c>
      <c r="F713">
        <v>1</v>
      </c>
      <c r="G713">
        <v>14090</v>
      </c>
      <c r="H713">
        <v>13178</v>
      </c>
      <c r="I713">
        <v>91.947066783905029</v>
      </c>
      <c r="J713" s="4">
        <f>ConfigSheet!$I$2</f>
        <v>3349.0920000000001</v>
      </c>
      <c r="K713">
        <f>_xlfn.XLOOKUP(D713,ConfigSheet!$A$1:$G$1,ConfigSheet!$A$2:$G$2)</f>
        <v>0</v>
      </c>
      <c r="L713">
        <f>_xlfn.XLOOKUP(B713,CoinPixels_Config1!A:A,CoinPixels_Config1!I:I)</f>
        <v>1.0692062528456518</v>
      </c>
      <c r="M713">
        <f t="shared" si="88"/>
        <v>15065.116102595235</v>
      </c>
      <c r="N713">
        <f t="shared" si="89"/>
        <v>14090</v>
      </c>
      <c r="O713">
        <f t="shared" si="94"/>
        <v>0</v>
      </c>
      <c r="P713">
        <f t="shared" si="91"/>
        <v>0</v>
      </c>
      <c r="Q713" s="9" cm="1">
        <f t="array" ref="Q713">IF(D713="",_xlfn.XLOOKUP(C713,ConfigSheet!$B$5:$H$5,_xlfn.XLOOKUP(E713,ConfigSheet!$A$6:$A$8,ConfigSheet!$B$6:$H$8)),_xlfn.XLOOKUP(D713,ConfigSheet!$B$5:$H$5,_xlfn.XLOOKUP(F713,ConfigSheet!$A$6:$A$8,ConfigSheet!$B$6:$H$8)))</f>
        <v>0</v>
      </c>
      <c r="R713">
        <f t="shared" si="92"/>
        <v>0</v>
      </c>
      <c r="S713" s="9">
        <f t="shared" si="90"/>
        <v>0</v>
      </c>
      <c r="W713">
        <f t="shared" si="95"/>
        <v>0</v>
      </c>
      <c r="X713">
        <f t="shared" si="93"/>
        <v>0</v>
      </c>
    </row>
    <row r="714" spans="1:24" x14ac:dyDescent="0.3">
      <c r="A714" s="1">
        <v>712</v>
      </c>
      <c r="B714">
        <v>346</v>
      </c>
      <c r="C714" t="s">
        <v>10</v>
      </c>
      <c r="D714" t="s">
        <v>10</v>
      </c>
      <c r="E714">
        <v>3</v>
      </c>
      <c r="F714">
        <v>3</v>
      </c>
      <c r="G714">
        <v>297308</v>
      </c>
      <c r="H714">
        <v>278467</v>
      </c>
      <c r="I714">
        <v>91.728200515111283</v>
      </c>
      <c r="J714" s="4">
        <f>ConfigSheet!$I$2</f>
        <v>3349.0920000000001</v>
      </c>
      <c r="K714">
        <f>_xlfn.XLOOKUP(D714,ConfigSheet!$A$1:$G$1,ConfigSheet!$A$2:$G$2)</f>
        <v>3.5680999999999998</v>
      </c>
      <c r="L714">
        <f>_xlfn.XLOOKUP(B714,CoinPixels_Config1!A:A,CoinPixels_Config1!I:I)</f>
        <v>1.0692062528456518</v>
      </c>
      <c r="M714">
        <f t="shared" si="88"/>
        <v>317883.57262103504</v>
      </c>
      <c r="N714">
        <f t="shared" si="89"/>
        <v>297738.65761117014</v>
      </c>
      <c r="O714">
        <f t="shared" si="94"/>
        <v>338.67101156645293</v>
      </c>
      <c r="P714">
        <f t="shared" si="91"/>
        <v>317.20875515585004</v>
      </c>
      <c r="Q714" s="9" cm="1">
        <f t="array" ref="Q714">IF(D714="",_xlfn.XLOOKUP(C714,ConfigSheet!$B$5:$H$5,_xlfn.XLOOKUP(E714,ConfigSheet!$A$6:$A$8,ConfigSheet!$B$6:$H$8)),_xlfn.XLOOKUP(D714,ConfigSheet!$B$5:$H$5,_xlfn.XLOOKUP(F714,ConfigSheet!$A$6:$A$8,ConfigSheet!$B$6:$H$8)))</f>
        <v>289.92</v>
      </c>
      <c r="R714">
        <f t="shared" si="92"/>
        <v>21.46225641060289</v>
      </c>
      <c r="S714" s="9">
        <f t="shared" si="90"/>
        <v>460.62845023446488</v>
      </c>
      <c r="W714">
        <f t="shared" si="95"/>
        <v>-27.288755155850026</v>
      </c>
      <c r="X714">
        <f t="shared" si="93"/>
        <v>744.67615795593144</v>
      </c>
    </row>
    <row r="715" spans="1:24" x14ac:dyDescent="0.3">
      <c r="A715" s="1">
        <v>713</v>
      </c>
      <c r="B715">
        <v>347</v>
      </c>
      <c r="C715" t="s">
        <v>8</v>
      </c>
      <c r="D715" t="s">
        <v>8</v>
      </c>
      <c r="E715">
        <v>1</v>
      </c>
      <c r="F715">
        <v>1</v>
      </c>
      <c r="G715">
        <v>14754</v>
      </c>
      <c r="H715">
        <v>13405</v>
      </c>
      <c r="I715">
        <v>86.027616262435913</v>
      </c>
      <c r="J715" s="4">
        <f>ConfigSheet!$I$2</f>
        <v>3349.0920000000001</v>
      </c>
      <c r="K715">
        <f>_xlfn.XLOOKUP(D715,ConfigSheet!$A$1:$G$1,ConfigSheet!$A$2:$G$2)</f>
        <v>0</v>
      </c>
      <c r="L715">
        <f>_xlfn.XLOOKUP(B715,CoinPixels_Config1!A:A,CoinPixels_Config1!I:I)</f>
        <v>1.1006340917568072</v>
      </c>
      <c r="M715">
        <f t="shared" si="88"/>
        <v>16238.755389779933</v>
      </c>
      <c r="N715">
        <f t="shared" si="89"/>
        <v>14754</v>
      </c>
      <c r="O715">
        <f t="shared" si="94"/>
        <v>0</v>
      </c>
      <c r="P715">
        <f t="shared" si="91"/>
        <v>0</v>
      </c>
      <c r="Q715" s="9" cm="1">
        <f t="array" ref="Q715">IF(D715="",_xlfn.XLOOKUP(C715,ConfigSheet!$B$5:$H$5,_xlfn.XLOOKUP(E715,ConfigSheet!$A$6:$A$8,ConfigSheet!$B$6:$H$8)),_xlfn.XLOOKUP(D715,ConfigSheet!$B$5:$H$5,_xlfn.XLOOKUP(F715,ConfigSheet!$A$6:$A$8,ConfigSheet!$B$6:$H$8)))</f>
        <v>0</v>
      </c>
      <c r="R715">
        <f t="shared" si="92"/>
        <v>0</v>
      </c>
      <c r="S715" s="9">
        <f t="shared" si="90"/>
        <v>0</v>
      </c>
      <c r="W715">
        <f t="shared" si="95"/>
        <v>0</v>
      </c>
      <c r="X715">
        <f t="shared" si="93"/>
        <v>0</v>
      </c>
    </row>
    <row r="716" spans="1:24" x14ac:dyDescent="0.3">
      <c r="A716" s="1">
        <v>714</v>
      </c>
      <c r="B716">
        <v>347</v>
      </c>
      <c r="C716" t="s">
        <v>10</v>
      </c>
      <c r="D716" t="s">
        <v>10</v>
      </c>
      <c r="E716">
        <v>1</v>
      </c>
      <c r="F716">
        <v>1</v>
      </c>
      <c r="G716">
        <v>88374</v>
      </c>
      <c r="H716">
        <v>84015</v>
      </c>
      <c r="I716">
        <v>92.764174938201904</v>
      </c>
      <c r="J716" s="4">
        <f>ConfigSheet!$I$2</f>
        <v>3349.0920000000001</v>
      </c>
      <c r="K716">
        <f>_xlfn.XLOOKUP(D716,ConfigSheet!$A$1:$G$1,ConfigSheet!$A$2:$G$2)</f>
        <v>3.5680999999999998</v>
      </c>
      <c r="L716">
        <f>_xlfn.XLOOKUP(B716,CoinPixels_Config1!A:A,CoinPixels_Config1!I:I)</f>
        <v>1.1006340917568072</v>
      </c>
      <c r="M716">
        <f t="shared" si="88"/>
        <v>97267.437224916081</v>
      </c>
      <c r="N716">
        <f t="shared" si="89"/>
        <v>92469.773218948147</v>
      </c>
      <c r="O716">
        <f t="shared" si="94"/>
        <v>103.62807076133562</v>
      </c>
      <c r="P716">
        <f t="shared" si="91"/>
        <v>98.516671928549243</v>
      </c>
      <c r="Q716" s="9" cm="1">
        <f t="array" ref="Q716">IF(D716="",_xlfn.XLOOKUP(C716,ConfigSheet!$B$5:$H$5,_xlfn.XLOOKUP(E716,ConfigSheet!$A$6:$A$8,ConfigSheet!$B$6:$H$8)),_xlfn.XLOOKUP(D716,ConfigSheet!$B$5:$H$5,_xlfn.XLOOKUP(F716,ConfigSheet!$A$6:$A$8,ConfigSheet!$B$6:$H$8)))</f>
        <v>96.64</v>
      </c>
      <c r="R716">
        <f t="shared" si="92"/>
        <v>5.111398832786378</v>
      </c>
      <c r="S716" s="9">
        <f t="shared" si="90"/>
        <v>26.126398027809948</v>
      </c>
      <c r="W716">
        <f t="shared" si="95"/>
        <v>-1.8766719285492428</v>
      </c>
      <c r="X716">
        <f t="shared" si="93"/>
        <v>3.5218975274047342</v>
      </c>
    </row>
    <row r="717" spans="1:24" x14ac:dyDescent="0.3">
      <c r="A717" s="1">
        <v>715</v>
      </c>
      <c r="B717">
        <v>348</v>
      </c>
      <c r="C717" t="s">
        <v>8</v>
      </c>
      <c r="D717" t="s">
        <v>8</v>
      </c>
      <c r="E717">
        <v>1</v>
      </c>
      <c r="F717">
        <v>1</v>
      </c>
      <c r="G717">
        <v>14375</v>
      </c>
      <c r="H717">
        <v>12952</v>
      </c>
      <c r="I717">
        <v>89.625978469848633</v>
      </c>
      <c r="J717" s="4">
        <f>ConfigSheet!$I$2</f>
        <v>3349.0920000000001</v>
      </c>
      <c r="K717">
        <f>_xlfn.XLOOKUP(D717,ConfigSheet!$A$1:$G$1,ConfigSheet!$A$2:$G$2)</f>
        <v>0</v>
      </c>
      <c r="L717">
        <f>_xlfn.XLOOKUP(B717,CoinPixels_Config1!A:A,CoinPixels_Config1!I:I)</f>
        <v>1.1098672019765288</v>
      </c>
      <c r="M717">
        <f t="shared" si="88"/>
        <v>15954.3410284126</v>
      </c>
      <c r="N717">
        <f t="shared" si="89"/>
        <v>14375</v>
      </c>
      <c r="O717">
        <f t="shared" si="94"/>
        <v>0</v>
      </c>
      <c r="P717">
        <f t="shared" si="91"/>
        <v>0</v>
      </c>
      <c r="Q717" s="9" cm="1">
        <f t="array" ref="Q717">IF(D717="",_xlfn.XLOOKUP(C717,ConfigSheet!$B$5:$H$5,_xlfn.XLOOKUP(E717,ConfigSheet!$A$6:$A$8,ConfigSheet!$B$6:$H$8)),_xlfn.XLOOKUP(D717,ConfigSheet!$B$5:$H$5,_xlfn.XLOOKUP(F717,ConfigSheet!$A$6:$A$8,ConfigSheet!$B$6:$H$8)))</f>
        <v>0</v>
      </c>
      <c r="R717">
        <f t="shared" si="92"/>
        <v>0</v>
      </c>
      <c r="S717" s="9">
        <f t="shared" si="90"/>
        <v>0</v>
      </c>
      <c r="W717">
        <f t="shared" si="95"/>
        <v>0</v>
      </c>
      <c r="X717">
        <f t="shared" si="93"/>
        <v>0</v>
      </c>
    </row>
    <row r="718" spans="1:24" x14ac:dyDescent="0.3">
      <c r="A718" s="1">
        <v>716</v>
      </c>
      <c r="B718">
        <v>348</v>
      </c>
      <c r="C718" t="s">
        <v>10</v>
      </c>
      <c r="D718" t="s">
        <v>10</v>
      </c>
      <c r="E718">
        <v>1</v>
      </c>
      <c r="F718">
        <v>1</v>
      </c>
      <c r="G718">
        <v>90861</v>
      </c>
      <c r="H718">
        <v>82867</v>
      </c>
      <c r="I718">
        <v>88.072270154953003</v>
      </c>
      <c r="J718" s="4">
        <f>ConfigSheet!$I$2</f>
        <v>3349.0920000000001</v>
      </c>
      <c r="K718">
        <f>_xlfn.XLOOKUP(D718,ConfigSheet!$A$1:$G$1,ConfigSheet!$A$2:$G$2)</f>
        <v>3.5680999999999998</v>
      </c>
      <c r="L718">
        <f>_xlfn.XLOOKUP(B718,CoinPixels_Config1!A:A,CoinPixels_Config1!I:I)</f>
        <v>1.1098672019765288</v>
      </c>
      <c r="M718">
        <f t="shared" si="88"/>
        <v>100843.64383878939</v>
      </c>
      <c r="N718">
        <f t="shared" si="89"/>
        <v>91971.365426189004</v>
      </c>
      <c r="O718">
        <f t="shared" si="94"/>
        <v>107.43813713722537</v>
      </c>
      <c r="P718">
        <f t="shared" si="91"/>
        <v>97.985671631948293</v>
      </c>
      <c r="Q718" s="9" cm="1">
        <f t="array" ref="Q718">IF(D718="",_xlfn.XLOOKUP(C718,ConfigSheet!$B$5:$H$5,_xlfn.XLOOKUP(E718,ConfigSheet!$A$6:$A$8,ConfigSheet!$B$6:$H$8)),_xlfn.XLOOKUP(D718,ConfigSheet!$B$5:$H$5,_xlfn.XLOOKUP(F718,ConfigSheet!$A$6:$A$8,ConfigSheet!$B$6:$H$8)))</f>
        <v>96.64</v>
      </c>
      <c r="R718">
        <f t="shared" si="92"/>
        <v>9.4524655052770754</v>
      </c>
      <c r="S718" s="9">
        <f t="shared" si="90"/>
        <v>89.349104128452993</v>
      </c>
      <c r="W718">
        <f t="shared" si="95"/>
        <v>-1.3456716319482922</v>
      </c>
      <c r="X718">
        <f t="shared" si="93"/>
        <v>1.81083214103038</v>
      </c>
    </row>
    <row r="719" spans="1:24" x14ac:dyDescent="0.3">
      <c r="A719" s="1">
        <v>717</v>
      </c>
      <c r="B719">
        <v>349</v>
      </c>
      <c r="C719" t="s">
        <v>8</v>
      </c>
      <c r="D719" t="s">
        <v>8</v>
      </c>
      <c r="E719">
        <v>1</v>
      </c>
      <c r="F719">
        <v>1</v>
      </c>
      <c r="G719">
        <v>13590</v>
      </c>
      <c r="H719">
        <v>13339</v>
      </c>
      <c r="I719">
        <v>91.883993148803711</v>
      </c>
      <c r="J719" s="4">
        <f>ConfigSheet!$I$2</f>
        <v>3349.0920000000001</v>
      </c>
      <c r="K719">
        <f>_xlfn.XLOOKUP(D719,ConfigSheet!$A$1:$G$1,ConfigSheet!$A$2:$G$2)</f>
        <v>0</v>
      </c>
      <c r="L719">
        <f>_xlfn.XLOOKUP(B719,CoinPixels_Config1!A:A,CoinPixels_Config1!I:I)</f>
        <v>1.018817002773821</v>
      </c>
      <c r="M719">
        <f t="shared" si="88"/>
        <v>13845.723067696228</v>
      </c>
      <c r="N719">
        <f t="shared" si="89"/>
        <v>13589.999999999998</v>
      </c>
      <c r="O719">
        <f t="shared" si="94"/>
        <v>0</v>
      </c>
      <c r="P719">
        <f t="shared" si="91"/>
        <v>0</v>
      </c>
      <c r="Q719" s="9" cm="1">
        <f t="array" ref="Q719">IF(D719="",_xlfn.XLOOKUP(C719,ConfigSheet!$B$5:$H$5,_xlfn.XLOOKUP(E719,ConfigSheet!$A$6:$A$8,ConfigSheet!$B$6:$H$8)),_xlfn.XLOOKUP(D719,ConfigSheet!$B$5:$H$5,_xlfn.XLOOKUP(F719,ConfigSheet!$A$6:$A$8,ConfigSheet!$B$6:$H$8)))</f>
        <v>0</v>
      </c>
      <c r="R719">
        <f t="shared" si="92"/>
        <v>0</v>
      </c>
      <c r="S719" s="9">
        <f t="shared" si="90"/>
        <v>0</v>
      </c>
      <c r="W719">
        <f t="shared" si="95"/>
        <v>0</v>
      </c>
      <c r="X719">
        <f t="shared" si="93"/>
        <v>0</v>
      </c>
    </row>
    <row r="720" spans="1:24" x14ac:dyDescent="0.3">
      <c r="A720" s="1">
        <v>718</v>
      </c>
      <c r="B720">
        <v>349</v>
      </c>
      <c r="C720" t="s">
        <v>11</v>
      </c>
      <c r="D720" t="s">
        <v>11</v>
      </c>
      <c r="E720">
        <v>1</v>
      </c>
      <c r="F720">
        <v>1</v>
      </c>
      <c r="G720">
        <v>191229</v>
      </c>
      <c r="H720">
        <v>189144</v>
      </c>
      <c r="I720">
        <v>95.463025569915771</v>
      </c>
      <c r="J720" s="4">
        <f>ConfigSheet!$I$2</f>
        <v>3349.0920000000001</v>
      </c>
      <c r="K720">
        <f>_xlfn.XLOOKUP(D720,ConfigSheet!$A$1:$G$1,ConfigSheet!$A$2:$G$2)</f>
        <v>5.6936084651916001</v>
      </c>
      <c r="L720">
        <f>_xlfn.XLOOKUP(B720,CoinPixels_Config1!A:A,CoinPixels_Config1!I:I)</f>
        <v>1.018817002773821</v>
      </c>
      <c r="M720">
        <f t="shared" si="88"/>
        <v>194827.35662343501</v>
      </c>
      <c r="N720">
        <f t="shared" si="89"/>
        <v>192703.1231726516</v>
      </c>
      <c r="O720">
        <f t="shared" si="94"/>
        <v>331.21535237673146</v>
      </c>
      <c r="P720">
        <f t="shared" si="91"/>
        <v>327.60405905978956</v>
      </c>
      <c r="Q720" s="9" cm="1">
        <f t="array" ref="Q720">IF(D720="",_xlfn.XLOOKUP(C720,ConfigSheet!$B$5:$H$5,_xlfn.XLOOKUP(E720,ConfigSheet!$A$6:$A$8,ConfigSheet!$B$6:$H$8)),_xlfn.XLOOKUP(D720,ConfigSheet!$B$5:$H$5,_xlfn.XLOOKUP(F720,ConfigSheet!$A$6:$A$8,ConfigSheet!$B$6:$H$8)))</f>
        <v>369.42666666666668</v>
      </c>
      <c r="R720">
        <f t="shared" si="92"/>
        <v>3.6112933169418966</v>
      </c>
      <c r="S720" s="9">
        <f t="shared" si="90"/>
        <v>13.041439420989205</v>
      </c>
      <c r="W720">
        <f t="shared" si="95"/>
        <v>41.822607606877114</v>
      </c>
      <c r="X720">
        <f t="shared" si="93"/>
        <v>1749.1305070388155</v>
      </c>
    </row>
    <row r="721" spans="1:24" x14ac:dyDescent="0.3">
      <c r="A721" s="1">
        <v>719</v>
      </c>
      <c r="B721">
        <v>350</v>
      </c>
      <c r="C721" t="s">
        <v>8</v>
      </c>
      <c r="D721" t="s">
        <v>8</v>
      </c>
      <c r="E721">
        <v>1</v>
      </c>
      <c r="F721">
        <v>1</v>
      </c>
      <c r="G721">
        <v>11501</v>
      </c>
      <c r="H721">
        <v>11450</v>
      </c>
      <c r="I721">
        <v>97.597932815551758</v>
      </c>
      <c r="J721" s="4">
        <f>ConfigSheet!$I$2</f>
        <v>3349.0920000000001</v>
      </c>
      <c r="K721">
        <f>_xlfn.XLOOKUP(D721,ConfigSheet!$A$1:$G$1,ConfigSheet!$A$2:$G$2)</f>
        <v>0</v>
      </c>
      <c r="L721">
        <f>_xlfn.XLOOKUP(B721,CoinPixels_Config1!A:A,CoinPixels_Config1!I:I)</f>
        <v>1.0044541484716156</v>
      </c>
      <c r="M721">
        <f t="shared" si="88"/>
        <v>11552.227161572051</v>
      </c>
      <c r="N721">
        <f t="shared" si="89"/>
        <v>11500.999999999998</v>
      </c>
      <c r="O721">
        <f t="shared" si="94"/>
        <v>0</v>
      </c>
      <c r="P721">
        <f t="shared" si="91"/>
        <v>0</v>
      </c>
      <c r="Q721" s="9" cm="1">
        <f t="array" ref="Q721">IF(D721="",_xlfn.XLOOKUP(C721,ConfigSheet!$B$5:$H$5,_xlfn.XLOOKUP(E721,ConfigSheet!$A$6:$A$8,ConfigSheet!$B$6:$H$8)),_xlfn.XLOOKUP(D721,ConfigSheet!$B$5:$H$5,_xlfn.XLOOKUP(F721,ConfigSheet!$A$6:$A$8,ConfigSheet!$B$6:$H$8)))</f>
        <v>0</v>
      </c>
      <c r="R721">
        <f t="shared" si="92"/>
        <v>0</v>
      </c>
      <c r="S721" s="9">
        <f t="shared" si="90"/>
        <v>0</v>
      </c>
      <c r="W721">
        <f t="shared" si="95"/>
        <v>0</v>
      </c>
      <c r="X721">
        <f t="shared" si="93"/>
        <v>0</v>
      </c>
    </row>
    <row r="722" spans="1:24" x14ac:dyDescent="0.3">
      <c r="A722" s="1">
        <v>720</v>
      </c>
      <c r="B722">
        <v>350</v>
      </c>
      <c r="C722" t="s">
        <v>11</v>
      </c>
      <c r="D722" t="s">
        <v>11</v>
      </c>
      <c r="E722">
        <v>1</v>
      </c>
      <c r="F722">
        <v>1</v>
      </c>
      <c r="G722">
        <v>161338</v>
      </c>
      <c r="H722">
        <v>155773</v>
      </c>
      <c r="I722">
        <v>95.236539840698242</v>
      </c>
      <c r="J722" s="4">
        <f>ConfigSheet!$I$2</f>
        <v>3349.0920000000001</v>
      </c>
      <c r="K722">
        <f>_xlfn.XLOOKUP(D722,ConfigSheet!$A$1:$G$1,ConfigSheet!$A$2:$G$2)</f>
        <v>5.6936084651916001</v>
      </c>
      <c r="L722">
        <f>_xlfn.XLOOKUP(B722,CoinPixels_Config1!A:A,CoinPixels_Config1!I:I)</f>
        <v>1.0044541484716156</v>
      </c>
      <c r="M722">
        <f t="shared" si="88"/>
        <v>162056.62340611353</v>
      </c>
      <c r="N722">
        <f t="shared" si="89"/>
        <v>156466.83606986899</v>
      </c>
      <c r="O722">
        <f t="shared" si="94"/>
        <v>275.50361795537867</v>
      </c>
      <c r="P722">
        <f t="shared" si="91"/>
        <v>266.00072568002088</v>
      </c>
      <c r="Q722" s="9" cm="1">
        <f t="array" ref="Q722">IF(D722="",_xlfn.XLOOKUP(C722,ConfigSheet!$B$5:$H$5,_xlfn.XLOOKUP(E722,ConfigSheet!$A$6:$A$8,ConfigSheet!$B$6:$H$8)),_xlfn.XLOOKUP(D722,ConfigSheet!$B$5:$H$5,_xlfn.XLOOKUP(F722,ConfigSheet!$A$6:$A$8,ConfigSheet!$B$6:$H$8)))</f>
        <v>369.42666666666668</v>
      </c>
      <c r="R722">
        <f t="shared" si="92"/>
        <v>9.5028922753577945</v>
      </c>
      <c r="S722" s="9">
        <f t="shared" si="90"/>
        <v>90.304961597054842</v>
      </c>
      <c r="W722">
        <f t="shared" si="95"/>
        <v>103.4259409866458</v>
      </c>
      <c r="X722">
        <f t="shared" si="93"/>
        <v>10696.92526897314</v>
      </c>
    </row>
    <row r="723" spans="1:24" x14ac:dyDescent="0.3">
      <c r="A723" s="1">
        <v>721</v>
      </c>
      <c r="B723">
        <v>351</v>
      </c>
      <c r="C723" t="s">
        <v>8</v>
      </c>
      <c r="D723" t="s">
        <v>8</v>
      </c>
      <c r="E723">
        <v>1</v>
      </c>
      <c r="F723">
        <v>1</v>
      </c>
      <c r="G723">
        <v>13493</v>
      </c>
      <c r="H723">
        <v>10989</v>
      </c>
      <c r="I723">
        <v>81.039708852767944</v>
      </c>
      <c r="J723" s="4">
        <f>ConfigSheet!$I$2</f>
        <v>3349.0920000000001</v>
      </c>
      <c r="K723">
        <f>_xlfn.XLOOKUP(D723,ConfigSheet!$A$1:$G$1,ConfigSheet!$A$2:$G$2)</f>
        <v>0</v>
      </c>
      <c r="L723">
        <f>_xlfn.XLOOKUP(B723,CoinPixels_Config1!A:A,CoinPixels_Config1!I:I)</f>
        <v>1.2278642278642278</v>
      </c>
      <c r="M723">
        <f t="shared" si="88"/>
        <v>16567.572026572027</v>
      </c>
      <c r="N723">
        <f t="shared" si="89"/>
        <v>13492.999999999998</v>
      </c>
      <c r="O723">
        <f t="shared" si="94"/>
        <v>0</v>
      </c>
      <c r="P723">
        <f t="shared" si="91"/>
        <v>0</v>
      </c>
      <c r="Q723" s="9" cm="1">
        <f t="array" ref="Q723">IF(D723="",_xlfn.XLOOKUP(C723,ConfigSheet!$B$5:$H$5,_xlfn.XLOOKUP(E723,ConfigSheet!$A$6:$A$8,ConfigSheet!$B$6:$H$8)),_xlfn.XLOOKUP(D723,ConfigSheet!$B$5:$H$5,_xlfn.XLOOKUP(F723,ConfigSheet!$A$6:$A$8,ConfigSheet!$B$6:$H$8)))</f>
        <v>0</v>
      </c>
      <c r="R723">
        <f t="shared" si="92"/>
        <v>0</v>
      </c>
      <c r="S723" s="9">
        <f t="shared" si="90"/>
        <v>0</v>
      </c>
      <c r="W723">
        <f t="shared" si="95"/>
        <v>0</v>
      </c>
      <c r="X723">
        <f t="shared" si="93"/>
        <v>0</v>
      </c>
    </row>
    <row r="724" spans="1:24" x14ac:dyDescent="0.3">
      <c r="A724" s="1">
        <v>722</v>
      </c>
      <c r="B724">
        <v>351</v>
      </c>
      <c r="C724" t="s">
        <v>11</v>
      </c>
      <c r="D724" t="s">
        <v>11</v>
      </c>
      <c r="E724">
        <v>2</v>
      </c>
      <c r="F724">
        <v>2</v>
      </c>
      <c r="G724">
        <v>331072</v>
      </c>
      <c r="H724">
        <v>316097</v>
      </c>
      <c r="I724">
        <v>93.314358592033386</v>
      </c>
      <c r="J724" s="4">
        <f>ConfigSheet!$I$2</f>
        <v>3349.0920000000001</v>
      </c>
      <c r="K724">
        <f>_xlfn.XLOOKUP(D724,ConfigSheet!$A$1:$G$1,ConfigSheet!$A$2:$G$2)</f>
        <v>5.6936084651916001</v>
      </c>
      <c r="L724">
        <f>_xlfn.XLOOKUP(B724,CoinPixels_Config1!A:A,CoinPixels_Config1!I:I)</f>
        <v>1.2278642278642278</v>
      </c>
      <c r="M724">
        <f t="shared" si="88"/>
        <v>406511.46564746561</v>
      </c>
      <c r="N724">
        <f t="shared" si="89"/>
        <v>388124.19883519883</v>
      </c>
      <c r="O724">
        <f t="shared" si="94"/>
        <v>691.08794921365393</v>
      </c>
      <c r="P724">
        <f t="shared" si="91"/>
        <v>659.82876076076616</v>
      </c>
      <c r="Q724" s="9" cm="1">
        <f t="array" ref="Q724">IF(D724="",_xlfn.XLOOKUP(C724,ConfigSheet!$B$5:$H$5,_xlfn.XLOOKUP(E724,ConfigSheet!$A$6:$A$8,ConfigSheet!$B$6:$H$8)),_xlfn.XLOOKUP(D724,ConfigSheet!$B$5:$H$5,_xlfn.XLOOKUP(F724,ConfigSheet!$A$6:$A$8,ConfigSheet!$B$6:$H$8)))</f>
        <v>738.85333333333335</v>
      </c>
      <c r="R724">
        <f t="shared" si="92"/>
        <v>31.25918845288777</v>
      </c>
      <c r="S724" s="9">
        <f t="shared" si="90"/>
        <v>977.13686273315204</v>
      </c>
      <c r="W724">
        <f t="shared" si="95"/>
        <v>79.024572572567195</v>
      </c>
      <c r="X724">
        <f t="shared" si="93"/>
        <v>6244.8830702769392</v>
      </c>
    </row>
    <row r="725" spans="1:24" x14ac:dyDescent="0.3">
      <c r="A725" s="1">
        <v>723</v>
      </c>
      <c r="B725">
        <v>352</v>
      </c>
      <c r="C725" t="s">
        <v>8</v>
      </c>
      <c r="D725" t="s">
        <v>8</v>
      </c>
      <c r="E725">
        <v>1</v>
      </c>
      <c r="F725">
        <v>1</v>
      </c>
      <c r="G725">
        <v>13415</v>
      </c>
      <c r="H725">
        <v>11957</v>
      </c>
      <c r="I725">
        <v>86.751067638397217</v>
      </c>
      <c r="J725" s="4">
        <f>ConfigSheet!$I$2</f>
        <v>3349.0920000000001</v>
      </c>
      <c r="K725">
        <f>_xlfn.XLOOKUP(D725,ConfigSheet!$A$1:$G$1,ConfigSheet!$A$2:$G$2)</f>
        <v>0</v>
      </c>
      <c r="L725">
        <f>_xlfn.XLOOKUP(B725,CoinPixels_Config1!A:A,CoinPixels_Config1!I:I)</f>
        <v>1.1219369407041899</v>
      </c>
      <c r="M725">
        <f t="shared" si="88"/>
        <v>15050.784059546708</v>
      </c>
      <c r="N725">
        <f t="shared" si="89"/>
        <v>13414.999999999998</v>
      </c>
      <c r="O725">
        <f t="shared" si="94"/>
        <v>0</v>
      </c>
      <c r="P725">
        <f t="shared" si="91"/>
        <v>0</v>
      </c>
      <c r="Q725" s="9" cm="1">
        <f t="array" ref="Q725">IF(D725="",_xlfn.XLOOKUP(C725,ConfigSheet!$B$5:$H$5,_xlfn.XLOOKUP(E725,ConfigSheet!$A$6:$A$8,ConfigSheet!$B$6:$H$8)),_xlfn.XLOOKUP(D725,ConfigSheet!$B$5:$H$5,_xlfn.XLOOKUP(F725,ConfigSheet!$A$6:$A$8,ConfigSheet!$B$6:$H$8)))</f>
        <v>0</v>
      </c>
      <c r="R725">
        <f t="shared" si="92"/>
        <v>0</v>
      </c>
      <c r="S725" s="9">
        <f t="shared" si="90"/>
        <v>0</v>
      </c>
      <c r="W725">
        <f t="shared" si="95"/>
        <v>0</v>
      </c>
      <c r="X725">
        <f t="shared" si="93"/>
        <v>0</v>
      </c>
    </row>
    <row r="726" spans="1:24" x14ac:dyDescent="0.3">
      <c r="A726" s="1">
        <v>724</v>
      </c>
      <c r="B726">
        <v>352</v>
      </c>
      <c r="C726" t="s">
        <v>11</v>
      </c>
      <c r="D726" t="s">
        <v>11</v>
      </c>
      <c r="E726">
        <v>2</v>
      </c>
      <c r="F726">
        <v>2</v>
      </c>
      <c r="G726">
        <v>355513</v>
      </c>
      <c r="H726">
        <v>342256</v>
      </c>
      <c r="I726">
        <v>94.310063123703003</v>
      </c>
      <c r="J726" s="4">
        <f>ConfigSheet!$I$2</f>
        <v>3349.0920000000001</v>
      </c>
      <c r="K726">
        <f>_xlfn.XLOOKUP(D726,ConfigSheet!$A$1:$G$1,ConfigSheet!$A$2:$G$2)</f>
        <v>5.6936084651916001</v>
      </c>
      <c r="L726">
        <f>_xlfn.XLOOKUP(B726,CoinPixels_Config1!A:A,CoinPixels_Config1!I:I)</f>
        <v>1.1219369407041899</v>
      </c>
      <c r="M726">
        <f t="shared" si="88"/>
        <v>398863.16760056867</v>
      </c>
      <c r="N726">
        <f t="shared" si="89"/>
        <v>383989.64957765321</v>
      </c>
      <c r="O726">
        <f t="shared" si="94"/>
        <v>678.08549526371132</v>
      </c>
      <c r="P726">
        <f t="shared" si="91"/>
        <v>652.79983929413777</v>
      </c>
      <c r="Q726" s="9" cm="1">
        <f t="array" ref="Q726">IF(D726="",_xlfn.XLOOKUP(C726,ConfigSheet!$B$5:$H$5,_xlfn.XLOOKUP(E726,ConfigSheet!$A$6:$A$8,ConfigSheet!$B$6:$H$8)),_xlfn.XLOOKUP(D726,ConfigSheet!$B$5:$H$5,_xlfn.XLOOKUP(F726,ConfigSheet!$A$6:$A$8,ConfigSheet!$B$6:$H$8)))</f>
        <v>738.85333333333335</v>
      </c>
      <c r="R726">
        <f t="shared" si="92"/>
        <v>25.285655969573554</v>
      </c>
      <c r="S726" s="9">
        <f t="shared" si="90"/>
        <v>639.36439781163074</v>
      </c>
      <c r="W726">
        <f t="shared" si="95"/>
        <v>86.053494039195584</v>
      </c>
      <c r="X726">
        <f t="shared" si="93"/>
        <v>7405.2038363538695</v>
      </c>
    </row>
    <row r="727" spans="1:24" x14ac:dyDescent="0.3">
      <c r="A727" s="1">
        <v>725</v>
      </c>
      <c r="B727">
        <v>353</v>
      </c>
      <c r="C727" t="s">
        <v>8</v>
      </c>
      <c r="D727" t="s">
        <v>8</v>
      </c>
      <c r="E727">
        <v>1</v>
      </c>
      <c r="F727">
        <v>1</v>
      </c>
      <c r="G727">
        <v>17273</v>
      </c>
      <c r="H727">
        <v>15171</v>
      </c>
      <c r="I727">
        <v>86.160200834274292</v>
      </c>
      <c r="J727" s="4">
        <f>ConfigSheet!$I$2</f>
        <v>3349.0920000000001</v>
      </c>
      <c r="K727">
        <f>_xlfn.XLOOKUP(D727,ConfigSheet!$A$1:$G$1,ConfigSheet!$A$2:$G$2)</f>
        <v>0</v>
      </c>
      <c r="L727">
        <f>_xlfn.XLOOKUP(B727,CoinPixels_Config1!A:A,CoinPixels_Config1!I:I)</f>
        <v>1.1385538197877529</v>
      </c>
      <c r="M727">
        <f t="shared" si="88"/>
        <v>19666.240129193855</v>
      </c>
      <c r="N727">
        <f t="shared" si="89"/>
        <v>17273</v>
      </c>
      <c r="O727">
        <f t="shared" si="94"/>
        <v>0</v>
      </c>
      <c r="P727">
        <f t="shared" si="91"/>
        <v>0</v>
      </c>
      <c r="Q727" s="9" cm="1">
        <f t="array" ref="Q727">IF(D727="",_xlfn.XLOOKUP(C727,ConfigSheet!$B$5:$H$5,_xlfn.XLOOKUP(E727,ConfigSheet!$A$6:$A$8,ConfigSheet!$B$6:$H$8)),_xlfn.XLOOKUP(D727,ConfigSheet!$B$5:$H$5,_xlfn.XLOOKUP(F727,ConfigSheet!$A$6:$A$8,ConfigSheet!$B$6:$H$8)))</f>
        <v>0</v>
      </c>
      <c r="R727">
        <f t="shared" si="92"/>
        <v>0</v>
      </c>
      <c r="S727" s="9">
        <f t="shared" si="90"/>
        <v>0</v>
      </c>
      <c r="W727">
        <f t="shared" si="95"/>
        <v>0</v>
      </c>
      <c r="X727">
        <f t="shared" si="93"/>
        <v>0</v>
      </c>
    </row>
    <row r="728" spans="1:24" x14ac:dyDescent="0.3">
      <c r="A728" s="1">
        <v>726</v>
      </c>
      <c r="B728">
        <v>353</v>
      </c>
      <c r="C728" t="s">
        <v>12</v>
      </c>
      <c r="D728" t="s">
        <v>12</v>
      </c>
      <c r="E728">
        <v>1</v>
      </c>
      <c r="F728">
        <v>1</v>
      </c>
      <c r="G728">
        <v>188037</v>
      </c>
      <c r="H728">
        <v>178555</v>
      </c>
      <c r="I728">
        <v>91.442853212356567</v>
      </c>
      <c r="J728" s="4">
        <f>ConfigSheet!$I$2</f>
        <v>3349.0920000000001</v>
      </c>
      <c r="K728">
        <f>_xlfn.XLOOKUP(D728,ConfigSheet!$A$1:$G$1,ConfigSheet!$A$2:$G$2)</f>
        <v>4.4826302470744004</v>
      </c>
      <c r="L728">
        <f>_xlfn.XLOOKUP(B728,CoinPixels_Config1!A:A,CoinPixels_Config1!I:I)</f>
        <v>1.1385538197877529</v>
      </c>
      <c r="M728">
        <f t="shared" si="88"/>
        <v>214090.24461142969</v>
      </c>
      <c r="N728">
        <f t="shared" si="89"/>
        <v>203294.47729220224</v>
      </c>
      <c r="O728">
        <f t="shared" si="94"/>
        <v>286.55152085960964</v>
      </c>
      <c r="P728">
        <f t="shared" si="91"/>
        <v>272.10180340617859</v>
      </c>
      <c r="Q728" s="9" cm="1">
        <f t="array" ref="Q728">IF(D728="",_xlfn.XLOOKUP(C728,ConfigSheet!$B$5:$H$5,_xlfn.XLOOKUP(E728,ConfigSheet!$A$6:$A$8,ConfigSheet!$B$6:$H$8)),_xlfn.XLOOKUP(D728,ConfigSheet!$B$5:$H$5,_xlfn.XLOOKUP(F728,ConfigSheet!$A$6:$A$8,ConfigSheet!$B$6:$H$8)))</f>
        <v>236.29999999999998</v>
      </c>
      <c r="R728">
        <f t="shared" si="92"/>
        <v>14.449717453431049</v>
      </c>
      <c r="S728" s="9">
        <f t="shared" si="90"/>
        <v>208.79433448398987</v>
      </c>
      <c r="W728">
        <f t="shared" si="95"/>
        <v>-35.801803406178607</v>
      </c>
      <c r="X728">
        <f t="shared" si="93"/>
        <v>1281.7691271346621</v>
      </c>
    </row>
    <row r="729" spans="1:24" x14ac:dyDescent="0.3">
      <c r="A729" s="1">
        <v>727</v>
      </c>
      <c r="B729">
        <v>354</v>
      </c>
      <c r="C729" t="s">
        <v>8</v>
      </c>
      <c r="D729" t="s">
        <v>8</v>
      </c>
      <c r="E729">
        <v>1</v>
      </c>
      <c r="F729">
        <v>1</v>
      </c>
      <c r="G729">
        <v>16649</v>
      </c>
      <c r="H729">
        <v>15678</v>
      </c>
      <c r="I729">
        <v>94.086217880249023</v>
      </c>
      <c r="J729" s="4">
        <f>ConfigSheet!$I$2</f>
        <v>3349.0920000000001</v>
      </c>
      <c r="K729">
        <f>_xlfn.XLOOKUP(D729,ConfigSheet!$A$1:$G$1,ConfigSheet!$A$2:$G$2)</f>
        <v>0</v>
      </c>
      <c r="L729">
        <f>_xlfn.XLOOKUP(B729,CoinPixels_Config1!A:A,CoinPixels_Config1!I:I)</f>
        <v>1.0619339201428755</v>
      </c>
      <c r="M729">
        <f t="shared" si="88"/>
        <v>17680.137836458733</v>
      </c>
      <c r="N729">
        <f t="shared" si="89"/>
        <v>16649</v>
      </c>
      <c r="O729">
        <f t="shared" si="94"/>
        <v>0</v>
      </c>
      <c r="P729">
        <f t="shared" si="91"/>
        <v>0</v>
      </c>
      <c r="Q729" s="9" cm="1">
        <f t="array" ref="Q729">IF(D729="",_xlfn.XLOOKUP(C729,ConfigSheet!$B$5:$H$5,_xlfn.XLOOKUP(E729,ConfigSheet!$A$6:$A$8,ConfigSheet!$B$6:$H$8)),_xlfn.XLOOKUP(D729,ConfigSheet!$B$5:$H$5,_xlfn.XLOOKUP(F729,ConfigSheet!$A$6:$A$8,ConfigSheet!$B$6:$H$8)))</f>
        <v>0</v>
      </c>
      <c r="R729">
        <f t="shared" si="92"/>
        <v>0</v>
      </c>
      <c r="S729" s="9">
        <f t="shared" si="90"/>
        <v>0</v>
      </c>
      <c r="W729">
        <f t="shared" si="95"/>
        <v>0</v>
      </c>
      <c r="X729">
        <f t="shared" si="93"/>
        <v>0</v>
      </c>
    </row>
    <row r="730" spans="1:24" x14ac:dyDescent="0.3">
      <c r="A730" s="1">
        <v>728</v>
      </c>
      <c r="B730">
        <v>354</v>
      </c>
      <c r="C730" t="s">
        <v>12</v>
      </c>
      <c r="D730" t="s">
        <v>12</v>
      </c>
      <c r="E730">
        <v>2</v>
      </c>
      <c r="F730">
        <v>2</v>
      </c>
      <c r="G730">
        <v>386908</v>
      </c>
      <c r="H730">
        <v>357910</v>
      </c>
      <c r="I730">
        <v>89.68176543712616</v>
      </c>
      <c r="J730" s="4">
        <f>ConfigSheet!$I$2</f>
        <v>3349.0920000000001</v>
      </c>
      <c r="K730">
        <f>_xlfn.XLOOKUP(D730,ConfigSheet!$A$1:$G$1,ConfigSheet!$A$2:$G$2)</f>
        <v>4.4826302470744004</v>
      </c>
      <c r="L730">
        <f>_xlfn.XLOOKUP(B730,CoinPixels_Config1!A:A,CoinPixels_Config1!I:I)</f>
        <v>1.0619339201428755</v>
      </c>
      <c r="M730">
        <f t="shared" si="88"/>
        <v>410870.72917463968</v>
      </c>
      <c r="N730">
        <f t="shared" si="89"/>
        <v>380076.76935833658</v>
      </c>
      <c r="O730">
        <f t="shared" si="94"/>
        <v>549.93459667150205</v>
      </c>
      <c r="P730">
        <f t="shared" si="91"/>
        <v>508.71807120736008</v>
      </c>
      <c r="Q730" s="9" cm="1">
        <f t="array" ref="Q730">IF(D730="",_xlfn.XLOOKUP(C730,ConfigSheet!$B$5:$H$5,_xlfn.XLOOKUP(E730,ConfigSheet!$A$6:$A$8,ConfigSheet!$B$6:$H$8)),_xlfn.XLOOKUP(D730,ConfigSheet!$B$5:$H$5,_xlfn.XLOOKUP(F730,ConfigSheet!$A$6:$A$8,ConfigSheet!$B$6:$H$8)))</f>
        <v>472.59999999999997</v>
      </c>
      <c r="R730">
        <f t="shared" si="92"/>
        <v>41.216525464141966</v>
      </c>
      <c r="S730" s="9">
        <f t="shared" si="90"/>
        <v>1698.8019713362633</v>
      </c>
      <c r="W730">
        <f t="shared" si="95"/>
        <v>-36.118071207360117</v>
      </c>
      <c r="X730">
        <f t="shared" si="93"/>
        <v>1304.5150677399358</v>
      </c>
    </row>
    <row r="731" spans="1:24" x14ac:dyDescent="0.3">
      <c r="A731" s="1">
        <v>729</v>
      </c>
      <c r="B731">
        <v>355</v>
      </c>
      <c r="C731" t="s">
        <v>8</v>
      </c>
      <c r="D731" t="s">
        <v>8</v>
      </c>
      <c r="E731">
        <v>1</v>
      </c>
      <c r="F731">
        <v>1</v>
      </c>
      <c r="G731">
        <v>13844</v>
      </c>
      <c r="H731">
        <v>13538</v>
      </c>
      <c r="I731">
        <v>89.141398668289185</v>
      </c>
      <c r="J731" s="4">
        <f>ConfigSheet!$I$2</f>
        <v>3349.0920000000001</v>
      </c>
      <c r="K731">
        <f>_xlfn.XLOOKUP(D731,ConfigSheet!$A$1:$G$1,ConfigSheet!$A$2:$G$2)</f>
        <v>0</v>
      </c>
      <c r="L731">
        <f>_xlfn.XLOOKUP(B731,CoinPixels_Config1!A:A,CoinPixels_Config1!I:I)</f>
        <v>1.0226030432855666</v>
      </c>
      <c r="M731">
        <f t="shared" si="88"/>
        <v>14156.916531245384</v>
      </c>
      <c r="N731">
        <f t="shared" si="89"/>
        <v>13844</v>
      </c>
      <c r="O731">
        <f t="shared" si="94"/>
        <v>0</v>
      </c>
      <c r="P731">
        <f t="shared" si="91"/>
        <v>0</v>
      </c>
      <c r="Q731" s="9" cm="1">
        <f t="array" ref="Q731">IF(D731="",_xlfn.XLOOKUP(C731,ConfigSheet!$B$5:$H$5,_xlfn.XLOOKUP(E731,ConfigSheet!$A$6:$A$8,ConfigSheet!$B$6:$H$8)),_xlfn.XLOOKUP(D731,ConfigSheet!$B$5:$H$5,_xlfn.XLOOKUP(F731,ConfigSheet!$A$6:$A$8,ConfigSheet!$B$6:$H$8)))</f>
        <v>0</v>
      </c>
      <c r="R731">
        <f t="shared" si="92"/>
        <v>0</v>
      </c>
      <c r="S731" s="9">
        <f t="shared" si="90"/>
        <v>0</v>
      </c>
      <c r="W731">
        <f t="shared" si="95"/>
        <v>0</v>
      </c>
      <c r="X731">
        <f t="shared" si="93"/>
        <v>0</v>
      </c>
    </row>
    <row r="732" spans="1:24" x14ac:dyDescent="0.3">
      <c r="A732" s="1">
        <v>730</v>
      </c>
      <c r="B732">
        <v>355</v>
      </c>
      <c r="C732" t="s">
        <v>13</v>
      </c>
      <c r="D732" t="s">
        <v>13</v>
      </c>
      <c r="E732">
        <v>2</v>
      </c>
      <c r="F732">
        <v>1</v>
      </c>
      <c r="G732">
        <v>240395</v>
      </c>
      <c r="H732">
        <v>141414</v>
      </c>
      <c r="I732">
        <v>58.618038892745972</v>
      </c>
      <c r="J732" s="4">
        <f>ConfigSheet!$I$2</f>
        <v>3349.0920000000001</v>
      </c>
      <c r="K732">
        <f>_xlfn.XLOOKUP(D732,ConfigSheet!$A$1:$G$1,ConfigSheet!$A$2:$G$2)</f>
        <v>6.6983512218829002</v>
      </c>
      <c r="L732">
        <f>_xlfn.XLOOKUP(B732,CoinPixels_Config1!A:A,CoinPixels_Config1!I:I)</f>
        <v>1.0226030432855666</v>
      </c>
      <c r="M732">
        <f t="shared" si="88"/>
        <v>245828.6585906338</v>
      </c>
      <c r="N732">
        <f t="shared" si="89"/>
        <v>144610.38676318512</v>
      </c>
      <c r="O732">
        <f t="shared" si="94"/>
        <v>491.66959153239327</v>
      </c>
      <c r="P732">
        <f t="shared" si="91"/>
        <v>289.22799399722066</v>
      </c>
      <c r="Q732" s="9" cm="1">
        <f t="array" ref="Q732">IF(D732="",_xlfn.XLOOKUP(C732,ConfigSheet!$B$5:$H$5,_xlfn.XLOOKUP(E732,ConfigSheet!$A$6:$A$8,ConfigSheet!$B$6:$H$8)),_xlfn.XLOOKUP(D732,ConfigSheet!$B$5:$H$5,_xlfn.XLOOKUP(F732,ConfigSheet!$A$6:$A$8,ConfigSheet!$B$6:$H$8)))</f>
        <v>207.95500000000001</v>
      </c>
      <c r="R732">
        <f t="shared" si="92"/>
        <v>202.4415975351726</v>
      </c>
      <c r="S732" s="9">
        <f t="shared" si="90"/>
        <v>40982.600412592801</v>
      </c>
      <c r="W732">
        <f t="shared" si="95"/>
        <v>-81.272993997220652</v>
      </c>
      <c r="X732">
        <f t="shared" si="93"/>
        <v>6605.2995532722643</v>
      </c>
    </row>
    <row r="733" spans="1:24" x14ac:dyDescent="0.3">
      <c r="A733" s="1">
        <v>731</v>
      </c>
      <c r="B733">
        <v>356</v>
      </c>
      <c r="C733" t="s">
        <v>8</v>
      </c>
      <c r="D733" t="s">
        <v>8</v>
      </c>
      <c r="E733">
        <v>1</v>
      </c>
      <c r="F733">
        <v>1</v>
      </c>
      <c r="G733">
        <v>14986</v>
      </c>
      <c r="H733">
        <v>14256</v>
      </c>
      <c r="I733">
        <v>92.965555191040039</v>
      </c>
      <c r="J733" s="4">
        <f>ConfigSheet!$I$2</f>
        <v>3349.0920000000001</v>
      </c>
      <c r="K733">
        <f>_xlfn.XLOOKUP(D733,ConfigSheet!$A$1:$G$1,ConfigSheet!$A$2:$G$2)</f>
        <v>0</v>
      </c>
      <c r="L733">
        <f>_xlfn.XLOOKUP(B733,CoinPixels_Config1!A:A,CoinPixels_Config1!I:I)</f>
        <v>1.0512065095398428</v>
      </c>
      <c r="M733">
        <f t="shared" si="88"/>
        <v>15753.380751964085</v>
      </c>
      <c r="N733">
        <f t="shared" si="89"/>
        <v>14986</v>
      </c>
      <c r="O733">
        <f t="shared" si="94"/>
        <v>0</v>
      </c>
      <c r="P733">
        <f t="shared" si="91"/>
        <v>0</v>
      </c>
      <c r="Q733" s="9" cm="1">
        <f t="array" ref="Q733">IF(D733="",_xlfn.XLOOKUP(C733,ConfigSheet!$B$5:$H$5,_xlfn.XLOOKUP(E733,ConfigSheet!$A$6:$A$8,ConfigSheet!$B$6:$H$8)),_xlfn.XLOOKUP(D733,ConfigSheet!$B$5:$H$5,_xlfn.XLOOKUP(F733,ConfigSheet!$A$6:$A$8,ConfigSheet!$B$6:$H$8)))</f>
        <v>0</v>
      </c>
      <c r="R733">
        <f t="shared" si="92"/>
        <v>0</v>
      </c>
      <c r="S733" s="9">
        <f t="shared" si="90"/>
        <v>0</v>
      </c>
      <c r="W733">
        <f t="shared" si="95"/>
        <v>0</v>
      </c>
      <c r="X733">
        <f t="shared" si="93"/>
        <v>0</v>
      </c>
    </row>
    <row r="734" spans="1:24" x14ac:dyDescent="0.3">
      <c r="A734" s="1">
        <v>732</v>
      </c>
      <c r="B734">
        <v>356</v>
      </c>
      <c r="C734" t="s">
        <v>12</v>
      </c>
      <c r="D734" t="s">
        <v>12</v>
      </c>
      <c r="E734">
        <v>2</v>
      </c>
      <c r="F734">
        <v>2</v>
      </c>
      <c r="G734">
        <v>379697</v>
      </c>
      <c r="H734">
        <v>344193</v>
      </c>
      <c r="I734">
        <v>88.717353343963623</v>
      </c>
      <c r="J734" s="4">
        <f>ConfigSheet!$I$2</f>
        <v>3349.0920000000001</v>
      </c>
      <c r="K734">
        <f>_xlfn.XLOOKUP(D734,ConfigSheet!$A$1:$G$1,ConfigSheet!$A$2:$G$2)</f>
        <v>4.4826302470744004</v>
      </c>
      <c r="L734">
        <f>_xlfn.XLOOKUP(B734,CoinPixels_Config1!A:A,CoinPixels_Config1!I:I)</f>
        <v>1.0512065095398428</v>
      </c>
      <c r="M734">
        <f t="shared" si="88"/>
        <v>399139.95805274969</v>
      </c>
      <c r="N734">
        <f t="shared" si="89"/>
        <v>361817.92213804711</v>
      </c>
      <c r="O734">
        <f t="shared" si="94"/>
        <v>534.23341275284861</v>
      </c>
      <c r="P734">
        <f t="shared" si="91"/>
        <v>484.27930964859138</v>
      </c>
      <c r="Q734" s="9" cm="1">
        <f t="array" ref="Q734">IF(D734="",_xlfn.XLOOKUP(C734,ConfigSheet!$B$5:$H$5,_xlfn.XLOOKUP(E734,ConfigSheet!$A$6:$A$8,ConfigSheet!$B$6:$H$8)),_xlfn.XLOOKUP(D734,ConfigSheet!$B$5:$H$5,_xlfn.XLOOKUP(F734,ConfigSheet!$A$6:$A$8,ConfigSheet!$B$6:$H$8)))</f>
        <v>472.59999999999997</v>
      </c>
      <c r="R734">
        <f t="shared" si="92"/>
        <v>49.954103104257229</v>
      </c>
      <c r="S734" s="9">
        <f t="shared" si="90"/>
        <v>2495.4124169507618</v>
      </c>
      <c r="W734">
        <f t="shared" si="95"/>
        <v>-11.679309648591413</v>
      </c>
      <c r="X734">
        <f t="shared" si="93"/>
        <v>136.40627386768048</v>
      </c>
    </row>
    <row r="735" spans="1:24" x14ac:dyDescent="0.3">
      <c r="A735" s="1">
        <v>733</v>
      </c>
      <c r="B735">
        <v>356</v>
      </c>
      <c r="C735" t="s">
        <v>13</v>
      </c>
      <c r="D735" t="s">
        <v>13</v>
      </c>
      <c r="E735">
        <v>2</v>
      </c>
      <c r="F735">
        <v>1</v>
      </c>
      <c r="G735">
        <v>258138</v>
      </c>
      <c r="H735">
        <v>184674</v>
      </c>
      <c r="I735">
        <v>52.797716856002808</v>
      </c>
      <c r="J735" s="4">
        <f>ConfigSheet!$I$2</f>
        <v>3349.0920000000001</v>
      </c>
      <c r="K735">
        <f>_xlfn.XLOOKUP(D735,ConfigSheet!$A$1:$G$1,ConfigSheet!$A$2:$G$2)</f>
        <v>6.6983512218829002</v>
      </c>
      <c r="L735">
        <f>_xlfn.XLOOKUP(B735,CoinPixels_Config1!A:A,CoinPixels_Config1!I:I)</f>
        <v>1.0512065095398428</v>
      </c>
      <c r="M735">
        <f t="shared" si="88"/>
        <v>271356.34595959593</v>
      </c>
      <c r="N735">
        <f t="shared" si="89"/>
        <v>194130.51094276094</v>
      </c>
      <c r="O735">
        <f t="shared" si="94"/>
        <v>542.72624088085308</v>
      </c>
      <c r="P735">
        <f t="shared" si="91"/>
        <v>388.27071492159502</v>
      </c>
      <c r="Q735" s="9" cm="1">
        <f t="array" ref="Q735">IF(D735="",_xlfn.XLOOKUP(C735,ConfigSheet!$B$5:$H$5,_xlfn.XLOOKUP(E735,ConfigSheet!$A$6:$A$8,ConfigSheet!$B$6:$H$8)),_xlfn.XLOOKUP(D735,ConfigSheet!$B$5:$H$5,_xlfn.XLOOKUP(F735,ConfigSheet!$A$6:$A$8,ConfigSheet!$B$6:$H$8)))</f>
        <v>207.95500000000001</v>
      </c>
      <c r="R735">
        <f t="shared" si="92"/>
        <v>154.45552595925807</v>
      </c>
      <c r="S735" s="9">
        <f t="shared" si="90"/>
        <v>23856.509499351043</v>
      </c>
      <c r="W735">
        <f t="shared" si="95"/>
        <v>-180.315714921595</v>
      </c>
      <c r="X735">
        <f t="shared" si="93"/>
        <v>32513.757047685918</v>
      </c>
    </row>
    <row r="736" spans="1:24" x14ac:dyDescent="0.3">
      <c r="A736" s="1">
        <v>734</v>
      </c>
      <c r="B736">
        <v>357</v>
      </c>
      <c r="C736" t="s">
        <v>8</v>
      </c>
      <c r="D736" t="s">
        <v>8</v>
      </c>
      <c r="E736">
        <v>1</v>
      </c>
      <c r="F736">
        <v>1</v>
      </c>
      <c r="G736">
        <v>18660</v>
      </c>
      <c r="H736">
        <v>17482</v>
      </c>
      <c r="I736">
        <v>93.024992942810059</v>
      </c>
      <c r="J736" s="4">
        <f>ConfigSheet!$I$2</f>
        <v>3349.0920000000001</v>
      </c>
      <c r="K736">
        <f>_xlfn.XLOOKUP(D736,ConfigSheet!$A$1:$G$1,ConfigSheet!$A$2:$G$2)</f>
        <v>0</v>
      </c>
      <c r="L736">
        <f>_xlfn.XLOOKUP(B736,CoinPixels_Config1!A:A,CoinPixels_Config1!I:I)</f>
        <v>1.0673835945543988</v>
      </c>
      <c r="M736">
        <f t="shared" si="88"/>
        <v>19917.377874385082</v>
      </c>
      <c r="N736">
        <f t="shared" si="89"/>
        <v>18660</v>
      </c>
      <c r="O736">
        <f t="shared" si="94"/>
        <v>0</v>
      </c>
      <c r="P736">
        <f t="shared" si="91"/>
        <v>0</v>
      </c>
      <c r="Q736" s="9" cm="1">
        <f t="array" ref="Q736">IF(D736="",_xlfn.XLOOKUP(C736,ConfigSheet!$B$5:$H$5,_xlfn.XLOOKUP(E736,ConfigSheet!$A$6:$A$8,ConfigSheet!$B$6:$H$8)),_xlfn.XLOOKUP(D736,ConfigSheet!$B$5:$H$5,_xlfn.XLOOKUP(F736,ConfigSheet!$A$6:$A$8,ConfigSheet!$B$6:$H$8)))</f>
        <v>0</v>
      </c>
      <c r="R736">
        <f t="shared" si="92"/>
        <v>0</v>
      </c>
      <c r="S736" s="9">
        <f t="shared" si="90"/>
        <v>0</v>
      </c>
      <c r="W736">
        <f t="shared" si="95"/>
        <v>0</v>
      </c>
      <c r="X736">
        <f t="shared" si="93"/>
        <v>0</v>
      </c>
    </row>
    <row r="737" spans="1:24" x14ac:dyDescent="0.3">
      <c r="A737" s="1">
        <v>735</v>
      </c>
      <c r="B737">
        <v>357</v>
      </c>
      <c r="C737" t="s">
        <v>10</v>
      </c>
      <c r="D737" t="s">
        <v>10</v>
      </c>
      <c r="E737">
        <v>3</v>
      </c>
      <c r="F737">
        <v>2</v>
      </c>
      <c r="G737">
        <v>276278</v>
      </c>
      <c r="H737">
        <v>215403</v>
      </c>
      <c r="I737">
        <v>91.537755727767944</v>
      </c>
      <c r="J737" s="4">
        <f>ConfigSheet!$I$2</f>
        <v>3349.0920000000001</v>
      </c>
      <c r="K737">
        <f>_xlfn.XLOOKUP(D737,ConfigSheet!$A$1:$G$1,ConfigSheet!$A$2:$G$2)</f>
        <v>3.5680999999999998</v>
      </c>
      <c r="L737">
        <f>_xlfn.XLOOKUP(B737,CoinPixels_Config1!A:A,CoinPixels_Config1!I:I)</f>
        <v>1.0673835945543988</v>
      </c>
      <c r="M737">
        <f t="shared" si="88"/>
        <v>294894.60473630019</v>
      </c>
      <c r="N737">
        <f t="shared" si="89"/>
        <v>229917.62841780117</v>
      </c>
      <c r="O737">
        <f t="shared" si="94"/>
        <v>314.17872042917679</v>
      </c>
      <c r="P737">
        <f t="shared" si="91"/>
        <v>244.95268865637502</v>
      </c>
      <c r="Q737" s="9" cm="1">
        <f t="array" ref="Q737">IF(D737="",_xlfn.XLOOKUP(C737,ConfigSheet!$B$5:$H$5,_xlfn.XLOOKUP(E737,ConfigSheet!$A$6:$A$8,ConfigSheet!$B$6:$H$8)),_xlfn.XLOOKUP(D737,ConfigSheet!$B$5:$H$5,_xlfn.XLOOKUP(F737,ConfigSheet!$A$6:$A$8,ConfigSheet!$B$6:$H$8)))</f>
        <v>193.28</v>
      </c>
      <c r="R737">
        <f t="shared" si="92"/>
        <v>69.226031772801775</v>
      </c>
      <c r="S737" s="9">
        <f t="shared" si="90"/>
        <v>4792.2434750089606</v>
      </c>
      <c r="W737">
        <f t="shared" si="95"/>
        <v>-51.672688656375016</v>
      </c>
      <c r="X737">
        <f t="shared" si="93"/>
        <v>2670.0667529786674</v>
      </c>
    </row>
    <row r="738" spans="1:24" x14ac:dyDescent="0.3">
      <c r="A738" s="1">
        <v>736</v>
      </c>
      <c r="B738">
        <v>358</v>
      </c>
      <c r="C738" t="s">
        <v>8</v>
      </c>
      <c r="D738" t="s">
        <v>8</v>
      </c>
      <c r="E738">
        <v>1</v>
      </c>
      <c r="F738">
        <v>1</v>
      </c>
      <c r="G738">
        <v>14678</v>
      </c>
      <c r="H738">
        <v>14574</v>
      </c>
      <c r="I738">
        <v>90.059125423431396</v>
      </c>
      <c r="J738" s="4">
        <f>ConfigSheet!$I$2</f>
        <v>3349.0920000000001</v>
      </c>
      <c r="K738">
        <f>_xlfn.XLOOKUP(D738,ConfigSheet!$A$1:$G$1,ConfigSheet!$A$2:$G$2)</f>
        <v>0</v>
      </c>
      <c r="L738">
        <f>_xlfn.XLOOKUP(B738,CoinPixels_Config1!A:A,CoinPixels_Config1!I:I)</f>
        <v>1.0071359956086181</v>
      </c>
      <c r="M738">
        <f t="shared" si="88"/>
        <v>14782.742143543297</v>
      </c>
      <c r="N738">
        <f t="shared" si="89"/>
        <v>14678</v>
      </c>
      <c r="O738">
        <f t="shared" si="94"/>
        <v>0</v>
      </c>
      <c r="P738">
        <f t="shared" si="91"/>
        <v>0</v>
      </c>
      <c r="Q738" s="9" cm="1">
        <f t="array" ref="Q738">IF(D738="",_xlfn.XLOOKUP(C738,ConfigSheet!$B$5:$H$5,_xlfn.XLOOKUP(E738,ConfigSheet!$A$6:$A$8,ConfigSheet!$B$6:$H$8)),_xlfn.XLOOKUP(D738,ConfigSheet!$B$5:$H$5,_xlfn.XLOOKUP(F738,ConfigSheet!$A$6:$A$8,ConfigSheet!$B$6:$H$8)))</f>
        <v>0</v>
      </c>
      <c r="R738">
        <f t="shared" si="92"/>
        <v>0</v>
      </c>
      <c r="S738" s="9">
        <f t="shared" si="90"/>
        <v>0</v>
      </c>
      <c r="W738">
        <f t="shared" si="95"/>
        <v>0</v>
      </c>
      <c r="X738">
        <f t="shared" si="93"/>
        <v>0</v>
      </c>
    </row>
    <row r="739" spans="1:24" x14ac:dyDescent="0.3">
      <c r="A739" s="1">
        <v>737</v>
      </c>
      <c r="B739">
        <v>359</v>
      </c>
      <c r="C739" t="s">
        <v>8</v>
      </c>
      <c r="D739" t="s">
        <v>8</v>
      </c>
      <c r="E739">
        <v>1</v>
      </c>
      <c r="F739">
        <v>1</v>
      </c>
      <c r="G739">
        <v>14773</v>
      </c>
      <c r="H739">
        <v>12240</v>
      </c>
      <c r="I739">
        <v>82.853853702545166</v>
      </c>
      <c r="J739" s="4">
        <f>ConfigSheet!$I$2</f>
        <v>3349.0920000000001</v>
      </c>
      <c r="K739">
        <f>_xlfn.XLOOKUP(D739,ConfigSheet!$A$1:$G$1,ConfigSheet!$A$2:$G$2)</f>
        <v>0</v>
      </c>
      <c r="L739">
        <f>_xlfn.XLOOKUP(B739,CoinPixels_Config1!A:A,CoinPixels_Config1!I:I)</f>
        <v>1.2069444444444444</v>
      </c>
      <c r="M739">
        <f t="shared" si="88"/>
        <v>17830.190277777776</v>
      </c>
      <c r="N739">
        <f t="shared" si="89"/>
        <v>14773</v>
      </c>
      <c r="O739">
        <f t="shared" si="94"/>
        <v>0</v>
      </c>
      <c r="P739">
        <f t="shared" si="91"/>
        <v>0</v>
      </c>
      <c r="Q739" s="9" cm="1">
        <f t="array" ref="Q739">IF(D739="",_xlfn.XLOOKUP(C739,ConfigSheet!$B$5:$H$5,_xlfn.XLOOKUP(E739,ConfigSheet!$A$6:$A$8,ConfigSheet!$B$6:$H$8)),_xlfn.XLOOKUP(D739,ConfigSheet!$B$5:$H$5,_xlfn.XLOOKUP(F739,ConfigSheet!$A$6:$A$8,ConfigSheet!$B$6:$H$8)))</f>
        <v>0</v>
      </c>
      <c r="R739">
        <f t="shared" si="92"/>
        <v>0</v>
      </c>
      <c r="S739" s="9">
        <f t="shared" si="90"/>
        <v>0</v>
      </c>
      <c r="W739">
        <f t="shared" si="95"/>
        <v>0</v>
      </c>
      <c r="X739">
        <f t="shared" si="93"/>
        <v>0</v>
      </c>
    </row>
    <row r="740" spans="1:24" x14ac:dyDescent="0.3">
      <c r="A740" s="1">
        <v>738</v>
      </c>
      <c r="B740">
        <v>359</v>
      </c>
      <c r="C740" t="s">
        <v>12</v>
      </c>
      <c r="D740" t="s">
        <v>12</v>
      </c>
      <c r="E740">
        <v>1</v>
      </c>
      <c r="F740">
        <v>1</v>
      </c>
      <c r="G740">
        <v>168188</v>
      </c>
      <c r="H740">
        <v>161925</v>
      </c>
      <c r="I740">
        <v>91.660958528518677</v>
      </c>
      <c r="J740" s="4">
        <f>ConfigSheet!$I$2</f>
        <v>3349.0920000000001</v>
      </c>
      <c r="K740">
        <f>_xlfn.XLOOKUP(D740,ConfigSheet!$A$1:$G$1,ConfigSheet!$A$2:$G$2)</f>
        <v>4.4826302470744004</v>
      </c>
      <c r="L740">
        <f>_xlfn.XLOOKUP(B740,CoinPixels_Config1!A:A,CoinPixels_Config1!I:I)</f>
        <v>1.2069444444444444</v>
      </c>
      <c r="M740">
        <f t="shared" si="88"/>
        <v>202993.57222222222</v>
      </c>
      <c r="N740">
        <f t="shared" si="89"/>
        <v>195434.47916666666</v>
      </c>
      <c r="O740">
        <f t="shared" si="94"/>
        <v>271.69905359572539</v>
      </c>
      <c r="P740">
        <f t="shared" si="91"/>
        <v>261.58149959264529</v>
      </c>
      <c r="Q740" s="9" cm="1">
        <f t="array" ref="Q740">IF(D740="",_xlfn.XLOOKUP(C740,ConfigSheet!$B$5:$H$5,_xlfn.XLOOKUP(E740,ConfigSheet!$A$6:$A$8,ConfigSheet!$B$6:$H$8)),_xlfn.XLOOKUP(D740,ConfigSheet!$B$5:$H$5,_xlfn.XLOOKUP(F740,ConfigSheet!$A$6:$A$8,ConfigSheet!$B$6:$H$8)))</f>
        <v>236.29999999999998</v>
      </c>
      <c r="R740">
        <f t="shared" si="92"/>
        <v>10.117554003080102</v>
      </c>
      <c r="S740" s="9">
        <f t="shared" si="90"/>
        <v>102.36489900524219</v>
      </c>
      <c r="W740">
        <f t="shared" si="95"/>
        <v>-25.281499592645304</v>
      </c>
      <c r="X740">
        <f t="shared" si="93"/>
        <v>639.15422165292466</v>
      </c>
    </row>
    <row r="741" spans="1:24" x14ac:dyDescent="0.3">
      <c r="A741" s="1">
        <v>739</v>
      </c>
      <c r="B741">
        <v>359</v>
      </c>
      <c r="C741" t="s">
        <v>11</v>
      </c>
      <c r="D741" t="s">
        <v>11</v>
      </c>
      <c r="E741">
        <v>1</v>
      </c>
      <c r="F741">
        <v>1</v>
      </c>
      <c r="G741">
        <v>187212</v>
      </c>
      <c r="H741">
        <v>178661</v>
      </c>
      <c r="I741">
        <v>93.297231197357178</v>
      </c>
      <c r="J741" s="4">
        <f>ConfigSheet!$I$2</f>
        <v>3349.0920000000001</v>
      </c>
      <c r="K741">
        <f>_xlfn.XLOOKUP(D741,ConfigSheet!$A$1:$G$1,ConfigSheet!$A$2:$G$2)</f>
        <v>5.6936084651916001</v>
      </c>
      <c r="L741">
        <f>_xlfn.XLOOKUP(B741,CoinPixels_Config1!A:A,CoinPixels_Config1!I:I)</f>
        <v>1.2069444444444444</v>
      </c>
      <c r="M741">
        <f t="shared" si="88"/>
        <v>225954.48333333331</v>
      </c>
      <c r="N741">
        <f t="shared" si="89"/>
        <v>215633.90138888889</v>
      </c>
      <c r="O741">
        <f t="shared" si="94"/>
        <v>384.1328811076736</v>
      </c>
      <c r="P741">
        <f t="shared" si="91"/>
        <v>366.58742319711388</v>
      </c>
      <c r="Q741" s="9" cm="1">
        <f t="array" ref="Q741">IF(D741="",_xlfn.XLOOKUP(C741,ConfigSheet!$B$5:$H$5,_xlfn.XLOOKUP(E741,ConfigSheet!$A$6:$A$8,ConfigSheet!$B$6:$H$8)),_xlfn.XLOOKUP(D741,ConfigSheet!$B$5:$H$5,_xlfn.XLOOKUP(F741,ConfigSheet!$A$6:$A$8,ConfigSheet!$B$6:$H$8)))</f>
        <v>369.42666666666668</v>
      </c>
      <c r="R741">
        <f t="shared" si="92"/>
        <v>17.545457910559719</v>
      </c>
      <c r="S741" s="9">
        <f t="shared" si="90"/>
        <v>307.8430932912226</v>
      </c>
      <c r="W741">
        <f t="shared" si="95"/>
        <v>2.8392434695527982</v>
      </c>
      <c r="X741">
        <f t="shared" si="93"/>
        <v>8.0613034793982106</v>
      </c>
    </row>
    <row r="742" spans="1:24" x14ac:dyDescent="0.3">
      <c r="A742" s="1">
        <v>740</v>
      </c>
      <c r="B742">
        <v>360</v>
      </c>
      <c r="C742" t="s">
        <v>8</v>
      </c>
      <c r="D742" t="s">
        <v>8</v>
      </c>
      <c r="E742">
        <v>1</v>
      </c>
      <c r="F742">
        <v>1</v>
      </c>
      <c r="G742">
        <v>17404</v>
      </c>
      <c r="H742">
        <v>15351</v>
      </c>
      <c r="I742">
        <v>88.203859329223633</v>
      </c>
      <c r="J742" s="4">
        <f>ConfigSheet!$I$2</f>
        <v>3349.0920000000001</v>
      </c>
      <c r="K742">
        <f>_xlfn.XLOOKUP(D742,ConfigSheet!$A$1:$G$1,ConfigSheet!$A$2:$G$2)</f>
        <v>0</v>
      </c>
      <c r="L742">
        <f>_xlfn.XLOOKUP(B742,CoinPixels_Config1!A:A,CoinPixels_Config1!I:I)</f>
        <v>1.1337372158165593</v>
      </c>
      <c r="M742">
        <f t="shared" si="88"/>
        <v>19731.562504071397</v>
      </c>
      <c r="N742">
        <f t="shared" si="89"/>
        <v>17404</v>
      </c>
      <c r="O742">
        <f t="shared" si="94"/>
        <v>0</v>
      </c>
      <c r="P742">
        <f t="shared" si="91"/>
        <v>0</v>
      </c>
      <c r="Q742" s="9" cm="1">
        <f t="array" ref="Q742">IF(D742="",_xlfn.XLOOKUP(C742,ConfigSheet!$B$5:$H$5,_xlfn.XLOOKUP(E742,ConfigSheet!$A$6:$A$8,ConfigSheet!$B$6:$H$8)),_xlfn.XLOOKUP(D742,ConfigSheet!$B$5:$H$5,_xlfn.XLOOKUP(F742,ConfigSheet!$A$6:$A$8,ConfigSheet!$B$6:$H$8)))</f>
        <v>0</v>
      </c>
      <c r="R742">
        <f t="shared" si="92"/>
        <v>0</v>
      </c>
      <c r="S742" s="9">
        <f t="shared" si="90"/>
        <v>0</v>
      </c>
      <c r="W742">
        <f t="shared" si="95"/>
        <v>0</v>
      </c>
      <c r="X742">
        <f t="shared" si="93"/>
        <v>0</v>
      </c>
    </row>
    <row r="743" spans="1:24" x14ac:dyDescent="0.3">
      <c r="A743" s="1">
        <v>741</v>
      </c>
      <c r="B743">
        <v>360</v>
      </c>
      <c r="C743" t="s">
        <v>9</v>
      </c>
      <c r="D743" t="s">
        <v>9</v>
      </c>
      <c r="E743">
        <v>1</v>
      </c>
      <c r="F743">
        <v>1</v>
      </c>
      <c r="G743">
        <v>530812</v>
      </c>
      <c r="H743">
        <v>517974</v>
      </c>
      <c r="I743">
        <v>96.319890022277832</v>
      </c>
      <c r="J743" s="4">
        <f>ConfigSheet!$I$2</f>
        <v>3349.0920000000001</v>
      </c>
      <c r="K743">
        <f>_xlfn.XLOOKUP(D743,ConfigSheet!$A$1:$G$1,ConfigSheet!$A$2:$G$2)</f>
        <v>2.6304883652667002</v>
      </c>
      <c r="L743">
        <f>_xlfn.XLOOKUP(B743,CoinPixels_Config1!A:A,CoinPixels_Config1!I:I)</f>
        <v>1.1337372158165593</v>
      </c>
      <c r="M743">
        <f t="shared" si="88"/>
        <v>601801.31900201947</v>
      </c>
      <c r="N743">
        <f t="shared" si="89"/>
        <v>587246.40062536648</v>
      </c>
      <c r="O743">
        <f t="shared" si="94"/>
        <v>472.67479299970444</v>
      </c>
      <c r="P743">
        <f t="shared" si="91"/>
        <v>461.2428754987244</v>
      </c>
      <c r="Q743" s="9" cm="1">
        <f t="array" ref="Q743">IF(D743="",_xlfn.XLOOKUP(C743,ConfigSheet!$B$5:$H$5,_xlfn.XLOOKUP(E743,ConfigSheet!$A$6:$A$8,ConfigSheet!$B$6:$H$8)),_xlfn.XLOOKUP(D743,ConfigSheet!$B$5:$H$5,_xlfn.XLOOKUP(F743,ConfigSheet!$A$6:$A$8,ConfigSheet!$B$6:$H$8)))</f>
        <v>468.8</v>
      </c>
      <c r="R743">
        <f t="shared" si="92"/>
        <v>11.431917500980035</v>
      </c>
      <c r="S743" s="9">
        <f t="shared" si="90"/>
        <v>130.6887377492136</v>
      </c>
      <c r="W743">
        <f t="shared" si="95"/>
        <v>7.5571245012756094</v>
      </c>
      <c r="X743">
        <f t="shared" si="93"/>
        <v>57.110130727780131</v>
      </c>
    </row>
    <row r="744" spans="1:24" x14ac:dyDescent="0.3">
      <c r="A744" s="1">
        <v>742</v>
      </c>
      <c r="B744">
        <v>361</v>
      </c>
      <c r="C744" t="s">
        <v>8</v>
      </c>
      <c r="D744" t="s">
        <v>8</v>
      </c>
      <c r="E744">
        <v>1</v>
      </c>
      <c r="F744">
        <v>1</v>
      </c>
      <c r="G744">
        <v>17435</v>
      </c>
      <c r="H744">
        <v>15086</v>
      </c>
      <c r="I744">
        <v>85.791820287704468</v>
      </c>
      <c r="J744" s="4">
        <f>ConfigSheet!$I$2</f>
        <v>3349.0920000000001</v>
      </c>
      <c r="K744">
        <f>_xlfn.XLOOKUP(D744,ConfigSheet!$A$1:$G$1,ConfigSheet!$A$2:$G$2)</f>
        <v>0</v>
      </c>
      <c r="L744">
        <f>_xlfn.XLOOKUP(B744,CoinPixels_Config1!A:A,CoinPixels_Config1!I:I)</f>
        <v>1.1557072782712448</v>
      </c>
      <c r="M744">
        <f t="shared" si="88"/>
        <v>20149.756396659152</v>
      </c>
      <c r="N744">
        <f t="shared" si="89"/>
        <v>17435</v>
      </c>
      <c r="O744">
        <f t="shared" si="94"/>
        <v>0</v>
      </c>
      <c r="P744">
        <f t="shared" si="91"/>
        <v>0</v>
      </c>
      <c r="Q744" s="9" cm="1">
        <f t="array" ref="Q744">IF(D744="",_xlfn.XLOOKUP(C744,ConfigSheet!$B$5:$H$5,_xlfn.XLOOKUP(E744,ConfigSheet!$A$6:$A$8,ConfigSheet!$B$6:$H$8)),_xlfn.XLOOKUP(D744,ConfigSheet!$B$5:$H$5,_xlfn.XLOOKUP(F744,ConfigSheet!$A$6:$A$8,ConfigSheet!$B$6:$H$8)))</f>
        <v>0</v>
      </c>
      <c r="R744">
        <f t="shared" si="92"/>
        <v>0</v>
      </c>
      <c r="S744" s="9">
        <f t="shared" si="90"/>
        <v>0</v>
      </c>
      <c r="W744">
        <f t="shared" si="95"/>
        <v>0</v>
      </c>
      <c r="X744">
        <f t="shared" si="93"/>
        <v>0</v>
      </c>
    </row>
    <row r="745" spans="1:24" x14ac:dyDescent="0.3">
      <c r="A745" s="1">
        <v>743</v>
      </c>
      <c r="B745">
        <v>361</v>
      </c>
      <c r="C745" t="s">
        <v>9</v>
      </c>
      <c r="D745" t="s">
        <v>9</v>
      </c>
      <c r="E745">
        <v>1</v>
      </c>
      <c r="F745">
        <v>1</v>
      </c>
      <c r="G745">
        <v>519952</v>
      </c>
      <c r="H745">
        <v>505043</v>
      </c>
      <c r="I745">
        <v>95.891231298446655</v>
      </c>
      <c r="J745" s="4">
        <f>ConfigSheet!$I$2</f>
        <v>3349.0920000000001</v>
      </c>
      <c r="K745">
        <f>_xlfn.XLOOKUP(D745,ConfigSheet!$A$1:$G$1,ConfigSheet!$A$2:$G$2)</f>
        <v>2.6304883652667002</v>
      </c>
      <c r="L745">
        <f>_xlfn.XLOOKUP(B745,CoinPixels_Config1!A:A,CoinPixels_Config1!I:I)</f>
        <v>1.1557072782712448</v>
      </c>
      <c r="M745">
        <f t="shared" si="88"/>
        <v>600912.3107516903</v>
      </c>
      <c r="N745">
        <f t="shared" si="89"/>
        <v>583681.87093994429</v>
      </c>
      <c r="O745">
        <f t="shared" si="94"/>
        <v>471.97653632024708</v>
      </c>
      <c r="P745">
        <f t="shared" si="91"/>
        <v>458.44317520230049</v>
      </c>
      <c r="Q745" s="9" cm="1">
        <f t="array" ref="Q745">IF(D745="",_xlfn.XLOOKUP(C745,ConfigSheet!$B$5:$H$5,_xlfn.XLOOKUP(E745,ConfigSheet!$A$6:$A$8,ConfigSheet!$B$6:$H$8)),_xlfn.XLOOKUP(D745,ConfigSheet!$B$5:$H$5,_xlfn.XLOOKUP(F745,ConfigSheet!$A$6:$A$8,ConfigSheet!$B$6:$H$8)))</f>
        <v>468.8</v>
      </c>
      <c r="R745">
        <f t="shared" si="92"/>
        <v>13.533361117946583</v>
      </c>
      <c r="S745" s="9">
        <f t="shared" si="90"/>
        <v>183.15186314874839</v>
      </c>
      <c r="W745">
        <f t="shared" si="95"/>
        <v>10.356824797699517</v>
      </c>
      <c r="X745">
        <f t="shared" si="93"/>
        <v>107.26381989024364</v>
      </c>
    </row>
    <row r="746" spans="1:24" x14ac:dyDescent="0.3">
      <c r="A746" s="1">
        <v>744</v>
      </c>
      <c r="B746">
        <v>362</v>
      </c>
      <c r="C746" t="s">
        <v>8</v>
      </c>
      <c r="D746" t="s">
        <v>8</v>
      </c>
      <c r="E746">
        <v>1</v>
      </c>
      <c r="F746">
        <v>1</v>
      </c>
      <c r="G746">
        <v>14147</v>
      </c>
      <c r="H746">
        <v>13979</v>
      </c>
      <c r="I746">
        <v>91.620111465454102</v>
      </c>
      <c r="J746" s="4">
        <f>ConfigSheet!$I$2</f>
        <v>3349.0920000000001</v>
      </c>
      <c r="K746">
        <f>_xlfn.XLOOKUP(D746,ConfigSheet!$A$1:$G$1,ConfigSheet!$A$2:$G$2)</f>
        <v>0</v>
      </c>
      <c r="L746">
        <f>_xlfn.XLOOKUP(B746,CoinPixels_Config1!A:A,CoinPixels_Config1!I:I)</f>
        <v>1.0120180270405608</v>
      </c>
      <c r="M746">
        <f t="shared" si="88"/>
        <v>14317.019028542813</v>
      </c>
      <c r="N746">
        <f t="shared" si="89"/>
        <v>14146.999999999998</v>
      </c>
      <c r="O746">
        <f t="shared" si="94"/>
        <v>0</v>
      </c>
      <c r="P746">
        <f t="shared" si="91"/>
        <v>0</v>
      </c>
      <c r="Q746" s="9" cm="1">
        <f t="array" ref="Q746">IF(D746="",_xlfn.XLOOKUP(C746,ConfigSheet!$B$5:$H$5,_xlfn.XLOOKUP(E746,ConfigSheet!$A$6:$A$8,ConfigSheet!$B$6:$H$8)),_xlfn.XLOOKUP(D746,ConfigSheet!$B$5:$H$5,_xlfn.XLOOKUP(F746,ConfigSheet!$A$6:$A$8,ConfigSheet!$B$6:$H$8)))</f>
        <v>0</v>
      </c>
      <c r="R746">
        <f t="shared" si="92"/>
        <v>0</v>
      </c>
      <c r="S746" s="9">
        <f t="shared" si="90"/>
        <v>0</v>
      </c>
      <c r="W746">
        <f t="shared" si="95"/>
        <v>0</v>
      </c>
      <c r="X746">
        <f t="shared" si="93"/>
        <v>0</v>
      </c>
    </row>
    <row r="747" spans="1:24" x14ac:dyDescent="0.3">
      <c r="A747" s="1">
        <v>745</v>
      </c>
      <c r="B747">
        <v>362</v>
      </c>
      <c r="C747" t="s">
        <v>9</v>
      </c>
      <c r="D747" t="s">
        <v>9</v>
      </c>
      <c r="E747">
        <v>2</v>
      </c>
      <c r="F747">
        <v>2</v>
      </c>
      <c r="G747">
        <v>922881</v>
      </c>
      <c r="H747">
        <v>952260</v>
      </c>
      <c r="I747">
        <v>90.348747372627258</v>
      </c>
      <c r="J747" s="4">
        <f>ConfigSheet!$I$2</f>
        <v>3349.0920000000001</v>
      </c>
      <c r="K747">
        <f>_xlfn.XLOOKUP(D747,ConfigSheet!$A$1:$G$1,ConfigSheet!$A$2:$G$2)</f>
        <v>2.6304883652667002</v>
      </c>
      <c r="L747">
        <f>_xlfn.XLOOKUP(B747,CoinPixels_Config1!A:A,CoinPixels_Config1!I:I)</f>
        <v>1.0120180270405608</v>
      </c>
      <c r="M747">
        <f t="shared" si="88"/>
        <v>933972.2088132198</v>
      </c>
      <c r="N747">
        <f t="shared" si="89"/>
        <v>963704.28642964445</v>
      </c>
      <c r="O747">
        <f t="shared" si="94"/>
        <v>733.57286953168671</v>
      </c>
      <c r="P747">
        <f t="shared" si="91"/>
        <v>756.92543322513302</v>
      </c>
      <c r="Q747" s="9" cm="1">
        <f t="array" ref="Q747">IF(D747="",_xlfn.XLOOKUP(C747,ConfigSheet!$B$5:$H$5,_xlfn.XLOOKUP(E747,ConfigSheet!$A$6:$A$8,ConfigSheet!$B$6:$H$8)),_xlfn.XLOOKUP(D747,ConfigSheet!$B$5:$H$5,_xlfn.XLOOKUP(F747,ConfigSheet!$A$6:$A$8,ConfigSheet!$B$6:$H$8)))</f>
        <v>937.6</v>
      </c>
      <c r="R747">
        <f t="shared" si="92"/>
        <v>-23.352563693446314</v>
      </c>
      <c r="S747" s="9">
        <f t="shared" si="90"/>
        <v>545.34223105646697</v>
      </c>
      <c r="W747">
        <f t="shared" si="95"/>
        <v>180.674566774867</v>
      </c>
      <c r="X747">
        <f t="shared" si="93"/>
        <v>32643.299079285876</v>
      </c>
    </row>
    <row r="748" spans="1:24" x14ac:dyDescent="0.3">
      <c r="A748" s="1">
        <v>746</v>
      </c>
      <c r="B748">
        <v>363</v>
      </c>
      <c r="C748" t="s">
        <v>8</v>
      </c>
      <c r="D748" t="s">
        <v>8</v>
      </c>
      <c r="E748">
        <v>1</v>
      </c>
      <c r="F748">
        <v>1</v>
      </c>
      <c r="G748">
        <v>14086</v>
      </c>
      <c r="H748">
        <v>12660</v>
      </c>
      <c r="I748">
        <v>88.737565279006958</v>
      </c>
      <c r="J748" s="4">
        <f>ConfigSheet!$I$2</f>
        <v>3349.0920000000001</v>
      </c>
      <c r="K748">
        <f>_xlfn.XLOOKUP(D748,ConfigSheet!$A$1:$G$1,ConfigSheet!$A$2:$G$2)</f>
        <v>0</v>
      </c>
      <c r="L748">
        <f>_xlfn.XLOOKUP(B748,CoinPixels_Config1!A:A,CoinPixels_Config1!I:I)</f>
        <v>1.1126382306477094</v>
      </c>
      <c r="M748">
        <f t="shared" si="88"/>
        <v>15672.622116903634</v>
      </c>
      <c r="N748">
        <f t="shared" si="89"/>
        <v>14086</v>
      </c>
      <c r="O748">
        <f t="shared" si="94"/>
        <v>0</v>
      </c>
      <c r="P748">
        <f t="shared" si="91"/>
        <v>0</v>
      </c>
      <c r="Q748" s="9" cm="1">
        <f t="array" ref="Q748">IF(D748="",_xlfn.XLOOKUP(C748,ConfigSheet!$B$5:$H$5,_xlfn.XLOOKUP(E748,ConfigSheet!$A$6:$A$8,ConfigSheet!$B$6:$H$8)),_xlfn.XLOOKUP(D748,ConfigSheet!$B$5:$H$5,_xlfn.XLOOKUP(F748,ConfigSheet!$A$6:$A$8,ConfigSheet!$B$6:$H$8)))</f>
        <v>0</v>
      </c>
      <c r="R748">
        <f t="shared" si="92"/>
        <v>0</v>
      </c>
      <c r="S748" s="9">
        <f t="shared" si="90"/>
        <v>0</v>
      </c>
      <c r="W748">
        <f t="shared" si="95"/>
        <v>0</v>
      </c>
      <c r="X748">
        <f t="shared" si="93"/>
        <v>0</v>
      </c>
    </row>
    <row r="749" spans="1:24" x14ac:dyDescent="0.3">
      <c r="A749" s="1">
        <v>747</v>
      </c>
      <c r="B749">
        <v>363</v>
      </c>
      <c r="C749" t="s">
        <v>9</v>
      </c>
      <c r="D749" t="s">
        <v>9</v>
      </c>
      <c r="E749">
        <v>2</v>
      </c>
      <c r="F749">
        <v>2</v>
      </c>
      <c r="G749">
        <v>890158</v>
      </c>
      <c r="H749">
        <v>850246</v>
      </c>
      <c r="I749">
        <v>94.140484929084778</v>
      </c>
      <c r="J749" s="4">
        <f>ConfigSheet!$I$2</f>
        <v>3349.0920000000001</v>
      </c>
      <c r="K749">
        <f>_xlfn.XLOOKUP(D749,ConfigSheet!$A$1:$G$1,ConfigSheet!$A$2:$G$2)</f>
        <v>2.6304883652667002</v>
      </c>
      <c r="L749">
        <f>_xlfn.XLOOKUP(B749,CoinPixels_Config1!A:A,CoinPixels_Config1!I:I)</f>
        <v>1.1126382306477094</v>
      </c>
      <c r="M749">
        <f t="shared" si="88"/>
        <v>990423.82211690373</v>
      </c>
      <c r="N749">
        <f t="shared" si="89"/>
        <v>946016.20505529235</v>
      </c>
      <c r="O749">
        <f t="shared" si="94"/>
        <v>777.91184618442583</v>
      </c>
      <c r="P749">
        <f t="shared" si="91"/>
        <v>743.03262518667839</v>
      </c>
      <c r="Q749" s="9" cm="1">
        <f t="array" ref="Q749">IF(D749="",_xlfn.XLOOKUP(C749,ConfigSheet!$B$5:$H$5,_xlfn.XLOOKUP(E749,ConfigSheet!$A$6:$A$8,ConfigSheet!$B$6:$H$8)),_xlfn.XLOOKUP(D749,ConfigSheet!$B$5:$H$5,_xlfn.XLOOKUP(F749,ConfigSheet!$A$6:$A$8,ConfigSheet!$B$6:$H$8)))</f>
        <v>937.6</v>
      </c>
      <c r="R749">
        <f t="shared" si="92"/>
        <v>34.879220997747439</v>
      </c>
      <c r="S749" s="9">
        <f t="shared" si="90"/>
        <v>1216.5600574097059</v>
      </c>
      <c r="W749">
        <f t="shared" si="95"/>
        <v>194.56737481332163</v>
      </c>
      <c r="X749">
        <f t="shared" si="93"/>
        <v>37856.463341747585</v>
      </c>
    </row>
    <row r="750" spans="1:24" x14ac:dyDescent="0.3">
      <c r="A750" s="1">
        <v>748</v>
      </c>
      <c r="B750">
        <v>364</v>
      </c>
      <c r="C750" t="s">
        <v>8</v>
      </c>
      <c r="D750" t="s">
        <v>8</v>
      </c>
      <c r="E750">
        <v>1</v>
      </c>
      <c r="F750">
        <v>1</v>
      </c>
      <c r="G750">
        <v>14104</v>
      </c>
      <c r="H750">
        <v>13399</v>
      </c>
      <c r="I750">
        <v>93.4378981590271</v>
      </c>
      <c r="J750" s="4">
        <f>ConfigSheet!$I$2</f>
        <v>3349.0920000000001</v>
      </c>
      <c r="K750">
        <f>_xlfn.XLOOKUP(D750,ConfigSheet!$A$1:$G$1,ConfigSheet!$A$2:$G$2)</f>
        <v>0</v>
      </c>
      <c r="L750">
        <f>_xlfn.XLOOKUP(B750,CoinPixels_Config1!A:A,CoinPixels_Config1!I:I)</f>
        <v>1.0526158668557355</v>
      </c>
      <c r="M750">
        <f t="shared" si="88"/>
        <v>14846.094186133294</v>
      </c>
      <c r="N750">
        <f t="shared" si="89"/>
        <v>14104</v>
      </c>
      <c r="O750">
        <f t="shared" si="94"/>
        <v>0</v>
      </c>
      <c r="P750">
        <f t="shared" si="91"/>
        <v>0</v>
      </c>
      <c r="Q750" s="9" cm="1">
        <f t="array" ref="Q750">IF(D750="",_xlfn.XLOOKUP(C750,ConfigSheet!$B$5:$H$5,_xlfn.XLOOKUP(E750,ConfigSheet!$A$6:$A$8,ConfigSheet!$B$6:$H$8)),_xlfn.XLOOKUP(D750,ConfigSheet!$B$5:$H$5,_xlfn.XLOOKUP(F750,ConfigSheet!$A$6:$A$8,ConfigSheet!$B$6:$H$8)))</f>
        <v>0</v>
      </c>
      <c r="R750">
        <f t="shared" si="92"/>
        <v>0</v>
      </c>
      <c r="S750" s="9">
        <f t="shared" si="90"/>
        <v>0</v>
      </c>
      <c r="W750">
        <f t="shared" si="95"/>
        <v>0</v>
      </c>
      <c r="X750">
        <f t="shared" si="93"/>
        <v>0</v>
      </c>
    </row>
    <row r="751" spans="1:24" x14ac:dyDescent="0.3">
      <c r="A751" s="1">
        <v>749</v>
      </c>
      <c r="B751">
        <v>364</v>
      </c>
      <c r="C751" t="s">
        <v>10</v>
      </c>
      <c r="D751" t="s">
        <v>10</v>
      </c>
      <c r="E751">
        <v>3</v>
      </c>
      <c r="F751">
        <v>3</v>
      </c>
      <c r="G751">
        <v>297266</v>
      </c>
      <c r="H751">
        <v>275433</v>
      </c>
      <c r="I751">
        <v>90.92549880345662</v>
      </c>
      <c r="J751" s="4">
        <f>ConfigSheet!$I$2</f>
        <v>3349.0920000000001</v>
      </c>
      <c r="K751">
        <f>_xlfn.XLOOKUP(D751,ConfigSheet!$A$1:$G$1,ConfigSheet!$A$2:$G$2)</f>
        <v>3.5680999999999998</v>
      </c>
      <c r="L751">
        <f>_xlfn.XLOOKUP(B751,CoinPixels_Config1!A:A,CoinPixels_Config1!I:I)</f>
        <v>1.0526158668557355</v>
      </c>
      <c r="M751">
        <f t="shared" si="88"/>
        <v>312906.90827673709</v>
      </c>
      <c r="N751">
        <f t="shared" si="89"/>
        <v>289925.14605567581</v>
      </c>
      <c r="O751">
        <f t="shared" si="94"/>
        <v>333.3689069820195</v>
      </c>
      <c r="P751">
        <f t="shared" si="91"/>
        <v>308.88429271016048</v>
      </c>
      <c r="Q751" s="9" cm="1">
        <f t="array" ref="Q751">IF(D751="",_xlfn.XLOOKUP(C751,ConfigSheet!$B$5:$H$5,_xlfn.XLOOKUP(E751,ConfigSheet!$A$6:$A$8,ConfigSheet!$B$6:$H$8)),_xlfn.XLOOKUP(D751,ConfigSheet!$B$5:$H$5,_xlfn.XLOOKUP(F751,ConfigSheet!$A$6:$A$8,ConfigSheet!$B$6:$H$8)))</f>
        <v>289.92</v>
      </c>
      <c r="R751">
        <f t="shared" si="92"/>
        <v>24.484614271859016</v>
      </c>
      <c r="S751" s="9">
        <f t="shared" si="90"/>
        <v>599.4963360417222</v>
      </c>
      <c r="W751">
        <f t="shared" si="95"/>
        <v>-18.964292710160464</v>
      </c>
      <c r="X751">
        <f t="shared" si="93"/>
        <v>359.6443979966453</v>
      </c>
    </row>
    <row r="752" spans="1:24" x14ac:dyDescent="0.3">
      <c r="A752" s="1">
        <v>750</v>
      </c>
      <c r="B752">
        <v>365</v>
      </c>
      <c r="C752" t="s">
        <v>8</v>
      </c>
      <c r="D752" t="s">
        <v>8</v>
      </c>
      <c r="E752">
        <v>1</v>
      </c>
      <c r="F752">
        <v>1</v>
      </c>
      <c r="G752">
        <v>14812</v>
      </c>
      <c r="H752">
        <v>13732</v>
      </c>
      <c r="I752">
        <v>88.09884786605835</v>
      </c>
      <c r="J752" s="4">
        <f>ConfigSheet!$I$2</f>
        <v>3349.0920000000001</v>
      </c>
      <c r="K752">
        <f>_xlfn.XLOOKUP(D752,ConfigSheet!$A$1:$G$1,ConfigSheet!$A$2:$G$2)</f>
        <v>0</v>
      </c>
      <c r="L752">
        <f>_xlfn.XLOOKUP(B752,CoinPixels_Config1!A:A,CoinPixels_Config1!I:I)</f>
        <v>1.0786484124672298</v>
      </c>
      <c r="M752">
        <f t="shared" si="88"/>
        <v>15976.940285464607</v>
      </c>
      <c r="N752">
        <f t="shared" si="89"/>
        <v>14811.999999999998</v>
      </c>
      <c r="O752">
        <f t="shared" si="94"/>
        <v>0</v>
      </c>
      <c r="P752">
        <f t="shared" si="91"/>
        <v>0</v>
      </c>
      <c r="Q752" s="9" cm="1">
        <f t="array" ref="Q752">IF(D752="",_xlfn.XLOOKUP(C752,ConfigSheet!$B$5:$H$5,_xlfn.XLOOKUP(E752,ConfigSheet!$A$6:$A$8,ConfigSheet!$B$6:$H$8)),_xlfn.XLOOKUP(D752,ConfigSheet!$B$5:$H$5,_xlfn.XLOOKUP(F752,ConfigSheet!$A$6:$A$8,ConfigSheet!$B$6:$H$8)))</f>
        <v>0</v>
      </c>
      <c r="R752">
        <f t="shared" si="92"/>
        <v>0</v>
      </c>
      <c r="S752" s="9">
        <f t="shared" si="90"/>
        <v>0</v>
      </c>
      <c r="W752">
        <f t="shared" si="95"/>
        <v>0</v>
      </c>
      <c r="X752">
        <f t="shared" si="93"/>
        <v>0</v>
      </c>
    </row>
    <row r="753" spans="1:24" x14ac:dyDescent="0.3">
      <c r="A753" s="1">
        <v>751</v>
      </c>
      <c r="B753">
        <v>365</v>
      </c>
      <c r="C753" t="s">
        <v>10</v>
      </c>
      <c r="D753" t="s">
        <v>10</v>
      </c>
      <c r="E753">
        <v>1</v>
      </c>
      <c r="F753">
        <v>1</v>
      </c>
      <c r="G753">
        <v>88399</v>
      </c>
      <c r="H753">
        <v>85538</v>
      </c>
      <c r="I753">
        <v>93.942129611968994</v>
      </c>
      <c r="J753" s="4">
        <f>ConfigSheet!$I$2</f>
        <v>3349.0920000000001</v>
      </c>
      <c r="K753">
        <f>_xlfn.XLOOKUP(D753,ConfigSheet!$A$1:$G$1,ConfigSheet!$A$2:$G$2)</f>
        <v>3.5680999999999998</v>
      </c>
      <c r="L753">
        <f>_xlfn.XLOOKUP(B753,CoinPixels_Config1!A:A,CoinPixels_Config1!I:I)</f>
        <v>1.0786484124672298</v>
      </c>
      <c r="M753">
        <f t="shared" si="88"/>
        <v>95351.441013690637</v>
      </c>
      <c r="N753">
        <f t="shared" si="89"/>
        <v>92265.427905621895</v>
      </c>
      <c r="O753">
        <f t="shared" si="94"/>
        <v>101.58678133683684</v>
      </c>
      <c r="P753">
        <f t="shared" si="91"/>
        <v>98.298963811698655</v>
      </c>
      <c r="Q753" s="9" cm="1">
        <f t="array" ref="Q753">IF(D753="",_xlfn.XLOOKUP(C753,ConfigSheet!$B$5:$H$5,_xlfn.XLOOKUP(E753,ConfigSheet!$A$6:$A$8,ConfigSheet!$B$6:$H$8)),_xlfn.XLOOKUP(D753,ConfigSheet!$B$5:$H$5,_xlfn.XLOOKUP(F753,ConfigSheet!$A$6:$A$8,ConfigSheet!$B$6:$H$8)))</f>
        <v>96.64</v>
      </c>
      <c r="R753">
        <f t="shared" si="92"/>
        <v>3.2878175251381805</v>
      </c>
      <c r="S753" s="9">
        <f t="shared" si="90"/>
        <v>10.80974407860575</v>
      </c>
      <c r="W753">
        <f t="shared" si="95"/>
        <v>-1.6589638116986549</v>
      </c>
      <c r="X753">
        <f t="shared" si="93"/>
        <v>2.75216092852573</v>
      </c>
    </row>
    <row r="754" spans="1:24" x14ac:dyDescent="0.3">
      <c r="A754" s="1">
        <v>752</v>
      </c>
      <c r="B754">
        <v>366</v>
      </c>
      <c r="C754" t="s">
        <v>8</v>
      </c>
      <c r="D754" t="s">
        <v>8</v>
      </c>
      <c r="E754">
        <v>1</v>
      </c>
      <c r="F754">
        <v>1</v>
      </c>
      <c r="G754">
        <v>14403</v>
      </c>
      <c r="H754">
        <v>13311</v>
      </c>
      <c r="I754">
        <v>91.315752267837524</v>
      </c>
      <c r="J754" s="4">
        <f>ConfigSheet!$I$2</f>
        <v>3349.0920000000001</v>
      </c>
      <c r="K754">
        <f>_xlfn.XLOOKUP(D754,ConfigSheet!$A$1:$G$1,ConfigSheet!$A$2:$G$2)</f>
        <v>0</v>
      </c>
      <c r="L754">
        <f>_xlfn.XLOOKUP(B754,CoinPixels_Config1!A:A,CoinPixels_Config1!I:I)</f>
        <v>1.082037412666216</v>
      </c>
      <c r="M754">
        <f t="shared" si="88"/>
        <v>15584.584854631508</v>
      </c>
      <c r="N754">
        <f t="shared" si="89"/>
        <v>14403.000000000002</v>
      </c>
      <c r="O754">
        <f t="shared" si="94"/>
        <v>0</v>
      </c>
      <c r="P754">
        <f t="shared" si="91"/>
        <v>0</v>
      </c>
      <c r="Q754" s="9" cm="1">
        <f t="array" ref="Q754">IF(D754="",_xlfn.XLOOKUP(C754,ConfigSheet!$B$5:$H$5,_xlfn.XLOOKUP(E754,ConfigSheet!$A$6:$A$8,ConfigSheet!$B$6:$H$8)),_xlfn.XLOOKUP(D754,ConfigSheet!$B$5:$H$5,_xlfn.XLOOKUP(F754,ConfigSheet!$A$6:$A$8,ConfigSheet!$B$6:$H$8)))</f>
        <v>0</v>
      </c>
      <c r="R754">
        <f t="shared" si="92"/>
        <v>0</v>
      </c>
      <c r="S754" s="9">
        <f t="shared" si="90"/>
        <v>0</v>
      </c>
      <c r="W754">
        <f t="shared" si="95"/>
        <v>0</v>
      </c>
      <c r="X754">
        <f t="shared" si="93"/>
        <v>0</v>
      </c>
    </row>
    <row r="755" spans="1:24" x14ac:dyDescent="0.3">
      <c r="A755" s="1">
        <v>753</v>
      </c>
      <c r="B755">
        <v>366</v>
      </c>
      <c r="C755" t="s">
        <v>10</v>
      </c>
      <c r="D755" t="s">
        <v>10</v>
      </c>
      <c r="E755">
        <v>1</v>
      </c>
      <c r="F755">
        <v>1</v>
      </c>
      <c r="G755">
        <v>90908</v>
      </c>
      <c r="H755">
        <v>78708</v>
      </c>
      <c r="I755">
        <v>83.113276958465576</v>
      </c>
      <c r="J755" s="4">
        <f>ConfigSheet!$I$2</f>
        <v>3349.0920000000001</v>
      </c>
      <c r="K755">
        <f>_xlfn.XLOOKUP(D755,ConfigSheet!$A$1:$G$1,ConfigSheet!$A$2:$G$2)</f>
        <v>3.5680999999999998</v>
      </c>
      <c r="L755">
        <f>_xlfn.XLOOKUP(B755,CoinPixels_Config1!A:A,CoinPixels_Config1!I:I)</f>
        <v>1.082037412666216</v>
      </c>
      <c r="M755">
        <f t="shared" si="88"/>
        <v>98365.857110660363</v>
      </c>
      <c r="N755">
        <f t="shared" si="89"/>
        <v>85165.000676132535</v>
      </c>
      <c r="O755">
        <f t="shared" si="94"/>
        <v>104.79831988985289</v>
      </c>
      <c r="P755">
        <f t="shared" si="91"/>
        <v>90.734216591395068</v>
      </c>
      <c r="Q755" s="9" cm="1">
        <f t="array" ref="Q755">IF(D755="",_xlfn.XLOOKUP(C755,ConfigSheet!$B$5:$H$5,_xlfn.XLOOKUP(E755,ConfigSheet!$A$6:$A$8,ConfigSheet!$B$6:$H$8)),_xlfn.XLOOKUP(D755,ConfigSheet!$B$5:$H$5,_xlfn.XLOOKUP(F755,ConfigSheet!$A$6:$A$8,ConfigSheet!$B$6:$H$8)))</f>
        <v>96.64</v>
      </c>
      <c r="R755">
        <f t="shared" si="92"/>
        <v>14.064103298457823</v>
      </c>
      <c r="S755" s="9">
        <f t="shared" si="90"/>
        <v>197.79900158969221</v>
      </c>
      <c r="W755">
        <f t="shared" si="95"/>
        <v>5.9057834086049326</v>
      </c>
      <c r="X755">
        <f t="shared" si="93"/>
        <v>34.878277669353295</v>
      </c>
    </row>
    <row r="756" spans="1:24" x14ac:dyDescent="0.3">
      <c r="A756" s="1">
        <v>754</v>
      </c>
      <c r="B756">
        <v>367</v>
      </c>
      <c r="C756" t="s">
        <v>8</v>
      </c>
      <c r="D756" t="s">
        <v>8</v>
      </c>
      <c r="E756">
        <v>1</v>
      </c>
      <c r="F756">
        <v>1</v>
      </c>
      <c r="G756">
        <v>13612</v>
      </c>
      <c r="H756">
        <v>13561</v>
      </c>
      <c r="I756">
        <v>93.567460775375366</v>
      </c>
      <c r="J756" s="4">
        <f>ConfigSheet!$I$2</f>
        <v>3349.0920000000001</v>
      </c>
      <c r="K756">
        <f>_xlfn.XLOOKUP(D756,ConfigSheet!$A$1:$G$1,ConfigSheet!$A$2:$G$2)</f>
        <v>0</v>
      </c>
      <c r="L756">
        <f>_xlfn.XLOOKUP(B756,CoinPixels_Config1!A:A,CoinPixels_Config1!I:I)</f>
        <v>1.0037607846029053</v>
      </c>
      <c r="M756">
        <f t="shared" si="88"/>
        <v>13663.191800014747</v>
      </c>
      <c r="N756">
        <f t="shared" si="89"/>
        <v>13611.999999999998</v>
      </c>
      <c r="O756">
        <f t="shared" si="94"/>
        <v>0</v>
      </c>
      <c r="P756">
        <f t="shared" si="91"/>
        <v>0</v>
      </c>
      <c r="Q756" s="9" cm="1">
        <f t="array" ref="Q756">IF(D756="",_xlfn.XLOOKUP(C756,ConfigSheet!$B$5:$H$5,_xlfn.XLOOKUP(E756,ConfigSheet!$A$6:$A$8,ConfigSheet!$B$6:$H$8)),_xlfn.XLOOKUP(D756,ConfigSheet!$B$5:$H$5,_xlfn.XLOOKUP(F756,ConfigSheet!$A$6:$A$8,ConfigSheet!$B$6:$H$8)))</f>
        <v>0</v>
      </c>
      <c r="R756">
        <f t="shared" si="92"/>
        <v>0</v>
      </c>
      <c r="S756" s="9">
        <f t="shared" si="90"/>
        <v>0</v>
      </c>
      <c r="W756">
        <f t="shared" si="95"/>
        <v>0</v>
      </c>
      <c r="X756">
        <f t="shared" si="93"/>
        <v>0</v>
      </c>
    </row>
    <row r="757" spans="1:24" x14ac:dyDescent="0.3">
      <c r="A757" s="1">
        <v>755</v>
      </c>
      <c r="B757">
        <v>367</v>
      </c>
      <c r="C757" t="s">
        <v>11</v>
      </c>
      <c r="D757" t="s">
        <v>11</v>
      </c>
      <c r="E757">
        <v>1</v>
      </c>
      <c r="F757">
        <v>1</v>
      </c>
      <c r="G757">
        <v>191284</v>
      </c>
      <c r="H757">
        <v>193301</v>
      </c>
      <c r="I757">
        <v>95.627957582473755</v>
      </c>
      <c r="J757" s="4">
        <f>ConfigSheet!$I$2</f>
        <v>3349.0920000000001</v>
      </c>
      <c r="K757">
        <f>_xlfn.XLOOKUP(D757,ConfigSheet!$A$1:$G$1,ConfigSheet!$A$2:$G$2)</f>
        <v>5.6936084651916001</v>
      </c>
      <c r="L757">
        <f>_xlfn.XLOOKUP(B757,CoinPixels_Config1!A:A,CoinPixels_Config1!I:I)</f>
        <v>1.0037607846029053</v>
      </c>
      <c r="M757">
        <f t="shared" si="88"/>
        <v>192003.37792198214</v>
      </c>
      <c r="N757">
        <f t="shared" si="89"/>
        <v>194027.96342452618</v>
      </c>
      <c r="O757">
        <f t="shared" si="94"/>
        <v>326.41446036178746</v>
      </c>
      <c r="P757">
        <f t="shared" si="91"/>
        <v>329.85634764221714</v>
      </c>
      <c r="Q757" s="9" cm="1">
        <f t="array" ref="Q757">IF(D757="",_xlfn.XLOOKUP(C757,ConfigSheet!$B$5:$H$5,_xlfn.XLOOKUP(E757,ConfigSheet!$A$6:$A$8,ConfigSheet!$B$6:$H$8)),_xlfn.XLOOKUP(D757,ConfigSheet!$B$5:$H$5,_xlfn.XLOOKUP(F757,ConfigSheet!$A$6:$A$8,ConfigSheet!$B$6:$H$8)))</f>
        <v>369.42666666666668</v>
      </c>
      <c r="R757">
        <f t="shared" si="92"/>
        <v>-3.4418872804296825</v>
      </c>
      <c r="S757" s="9">
        <f t="shared" si="90"/>
        <v>11.846588051183636</v>
      </c>
      <c r="W757">
        <f t="shared" si="95"/>
        <v>39.570319024449532</v>
      </c>
      <c r="X757">
        <f t="shared" si="93"/>
        <v>1565.8101476967126</v>
      </c>
    </row>
    <row r="758" spans="1:24" x14ac:dyDescent="0.3">
      <c r="A758" s="1">
        <v>756</v>
      </c>
      <c r="B758">
        <v>368</v>
      </c>
      <c r="C758" t="s">
        <v>8</v>
      </c>
      <c r="D758" t="s">
        <v>8</v>
      </c>
      <c r="E758">
        <v>1</v>
      </c>
      <c r="F758">
        <v>1</v>
      </c>
      <c r="G758">
        <v>11491</v>
      </c>
      <c r="H758">
        <v>11330</v>
      </c>
      <c r="I758">
        <v>96.343457698822021</v>
      </c>
      <c r="J758" s="4">
        <f>ConfigSheet!$I$2</f>
        <v>3349.0920000000001</v>
      </c>
      <c r="K758">
        <f>_xlfn.XLOOKUP(D758,ConfigSheet!$A$1:$G$1,ConfigSheet!$A$2:$G$2)</f>
        <v>0</v>
      </c>
      <c r="L758">
        <f>_xlfn.XLOOKUP(B758,CoinPixels_Config1!A:A,CoinPixels_Config1!I:I)</f>
        <v>1.0142100617828773</v>
      </c>
      <c r="M758">
        <f t="shared" si="88"/>
        <v>11654.287819947043</v>
      </c>
      <c r="N758">
        <f t="shared" si="89"/>
        <v>11491</v>
      </c>
      <c r="O758">
        <f t="shared" si="94"/>
        <v>0</v>
      </c>
      <c r="P758">
        <f t="shared" si="91"/>
        <v>0</v>
      </c>
      <c r="Q758" s="9" cm="1">
        <f t="array" ref="Q758">IF(D758="",_xlfn.XLOOKUP(C758,ConfigSheet!$B$5:$H$5,_xlfn.XLOOKUP(E758,ConfigSheet!$A$6:$A$8,ConfigSheet!$B$6:$H$8)),_xlfn.XLOOKUP(D758,ConfigSheet!$B$5:$H$5,_xlfn.XLOOKUP(F758,ConfigSheet!$A$6:$A$8,ConfigSheet!$B$6:$H$8)))</f>
        <v>0</v>
      </c>
      <c r="R758">
        <f t="shared" si="92"/>
        <v>0</v>
      </c>
      <c r="S758" s="9">
        <f t="shared" si="90"/>
        <v>0</v>
      </c>
      <c r="W758">
        <f t="shared" si="95"/>
        <v>0</v>
      </c>
      <c r="X758">
        <f t="shared" si="93"/>
        <v>0</v>
      </c>
    </row>
    <row r="759" spans="1:24" x14ac:dyDescent="0.3">
      <c r="A759" s="1">
        <v>757</v>
      </c>
      <c r="B759">
        <v>368</v>
      </c>
      <c r="C759" t="s">
        <v>11</v>
      </c>
      <c r="D759" t="s">
        <v>11</v>
      </c>
      <c r="E759">
        <v>1</v>
      </c>
      <c r="F759">
        <v>1</v>
      </c>
      <c r="G759">
        <v>161340</v>
      </c>
      <c r="H759">
        <v>156276</v>
      </c>
      <c r="I759">
        <v>95.559495687484741</v>
      </c>
      <c r="J759" s="4">
        <f>ConfigSheet!$I$2</f>
        <v>3349.0920000000001</v>
      </c>
      <c r="K759">
        <f>_xlfn.XLOOKUP(D759,ConfigSheet!$A$1:$G$1,ConfigSheet!$A$2:$G$2)</f>
        <v>5.6936084651916001</v>
      </c>
      <c r="L759">
        <f>_xlfn.XLOOKUP(B759,CoinPixels_Config1!A:A,CoinPixels_Config1!I:I)</f>
        <v>1.0142100617828773</v>
      </c>
      <c r="M759">
        <f t="shared" si="88"/>
        <v>163632.65136804944</v>
      </c>
      <c r="N759">
        <f t="shared" si="89"/>
        <v>158496.69161518093</v>
      </c>
      <c r="O759">
        <f t="shared" si="94"/>
        <v>278.18293705006374</v>
      </c>
      <c r="P759">
        <f t="shared" si="91"/>
        <v>269.45157227244175</v>
      </c>
      <c r="Q759" s="9" cm="1">
        <f t="array" ref="Q759">IF(D759="",_xlfn.XLOOKUP(C759,ConfigSheet!$B$5:$H$5,_xlfn.XLOOKUP(E759,ConfigSheet!$A$6:$A$8,ConfigSheet!$B$6:$H$8)),_xlfn.XLOOKUP(D759,ConfigSheet!$B$5:$H$5,_xlfn.XLOOKUP(F759,ConfigSheet!$A$6:$A$8,ConfigSheet!$B$6:$H$8)))</f>
        <v>369.42666666666668</v>
      </c>
      <c r="R759">
        <f t="shared" si="92"/>
        <v>8.7313647776219909</v>
      </c>
      <c r="S759" s="9">
        <f t="shared" si="90"/>
        <v>76.23673087989792</v>
      </c>
      <c r="W759">
        <f t="shared" si="95"/>
        <v>99.975094394224925</v>
      </c>
      <c r="X759">
        <f t="shared" si="93"/>
        <v>9995.0194991341832</v>
      </c>
    </row>
    <row r="760" spans="1:24" x14ac:dyDescent="0.3">
      <c r="A760" s="1">
        <v>758</v>
      </c>
      <c r="B760">
        <v>369</v>
      </c>
      <c r="C760" t="s">
        <v>8</v>
      </c>
      <c r="D760" t="s">
        <v>8</v>
      </c>
      <c r="E760">
        <v>1</v>
      </c>
      <c r="F760">
        <v>1</v>
      </c>
      <c r="G760">
        <v>13449</v>
      </c>
      <c r="H760">
        <v>11528</v>
      </c>
      <c r="I760">
        <v>83.33088755607605</v>
      </c>
      <c r="J760" s="4">
        <f>ConfigSheet!$I$2</f>
        <v>3349.0920000000001</v>
      </c>
      <c r="K760">
        <f>_xlfn.XLOOKUP(D760,ConfigSheet!$A$1:$G$1,ConfigSheet!$A$2:$G$2)</f>
        <v>0</v>
      </c>
      <c r="L760">
        <f>_xlfn.XLOOKUP(B760,CoinPixels_Config1!A:A,CoinPixels_Config1!I:I)</f>
        <v>1.1666377515614157</v>
      </c>
      <c r="M760">
        <f t="shared" si="88"/>
        <v>15690.11112074948</v>
      </c>
      <c r="N760">
        <f t="shared" si="89"/>
        <v>13449</v>
      </c>
      <c r="O760">
        <f t="shared" si="94"/>
        <v>0</v>
      </c>
      <c r="P760">
        <f t="shared" si="91"/>
        <v>0</v>
      </c>
      <c r="Q760" s="9" cm="1">
        <f t="array" ref="Q760">IF(D760="",_xlfn.XLOOKUP(C760,ConfigSheet!$B$5:$H$5,_xlfn.XLOOKUP(E760,ConfigSheet!$A$6:$A$8,ConfigSheet!$B$6:$H$8)),_xlfn.XLOOKUP(D760,ConfigSheet!$B$5:$H$5,_xlfn.XLOOKUP(F760,ConfigSheet!$A$6:$A$8,ConfigSheet!$B$6:$H$8)))</f>
        <v>0</v>
      </c>
      <c r="R760">
        <f t="shared" si="92"/>
        <v>0</v>
      </c>
      <c r="S760" s="9">
        <f t="shared" si="90"/>
        <v>0</v>
      </c>
      <c r="W760">
        <f t="shared" si="95"/>
        <v>0</v>
      </c>
      <c r="X760">
        <f t="shared" si="93"/>
        <v>0</v>
      </c>
    </row>
    <row r="761" spans="1:24" x14ac:dyDescent="0.3">
      <c r="A761" s="1">
        <v>759</v>
      </c>
      <c r="B761">
        <v>369</v>
      </c>
      <c r="C761" t="s">
        <v>11</v>
      </c>
      <c r="D761" t="s">
        <v>11</v>
      </c>
      <c r="E761">
        <v>2</v>
      </c>
      <c r="F761">
        <v>2</v>
      </c>
      <c r="G761">
        <v>331156</v>
      </c>
      <c r="H761">
        <v>318554</v>
      </c>
      <c r="I761">
        <v>94.448003172874451</v>
      </c>
      <c r="J761" s="4">
        <f>ConfigSheet!$I$2</f>
        <v>3349.0920000000001</v>
      </c>
      <c r="K761">
        <f>_xlfn.XLOOKUP(D761,ConfigSheet!$A$1:$G$1,ConfigSheet!$A$2:$G$2)</f>
        <v>5.6936084651916001</v>
      </c>
      <c r="L761">
        <f>_xlfn.XLOOKUP(B761,CoinPixels_Config1!A:A,CoinPixels_Config1!I:I)</f>
        <v>1.1666377515614157</v>
      </c>
      <c r="M761">
        <f t="shared" si="88"/>
        <v>386339.09125607216</v>
      </c>
      <c r="N761">
        <f t="shared" si="89"/>
        <v>371637.12231089524</v>
      </c>
      <c r="O761">
        <f t="shared" si="94"/>
        <v>656.79399682361748</v>
      </c>
      <c r="P761">
        <f t="shared" si="91"/>
        <v>631.79998207536823</v>
      </c>
      <c r="Q761" s="9" cm="1">
        <f t="array" ref="Q761">IF(D761="",_xlfn.XLOOKUP(C761,ConfigSheet!$B$5:$H$5,_xlfn.XLOOKUP(E761,ConfigSheet!$A$6:$A$8,ConfigSheet!$B$6:$H$8)),_xlfn.XLOOKUP(D761,ConfigSheet!$B$5:$H$5,_xlfn.XLOOKUP(F761,ConfigSheet!$A$6:$A$8,ConfigSheet!$B$6:$H$8)))</f>
        <v>738.85333333333335</v>
      </c>
      <c r="R761">
        <f t="shared" si="92"/>
        <v>24.994014748249242</v>
      </c>
      <c r="S761" s="9">
        <f t="shared" si="90"/>
        <v>624.70077323570058</v>
      </c>
      <c r="W761">
        <f t="shared" si="95"/>
        <v>107.05335125796512</v>
      </c>
      <c r="X761">
        <f t="shared" si="93"/>
        <v>11460.420015561262</v>
      </c>
    </row>
    <row r="762" spans="1:24" x14ac:dyDescent="0.3">
      <c r="A762" s="1">
        <v>760</v>
      </c>
      <c r="B762">
        <v>370</v>
      </c>
      <c r="C762" t="s">
        <v>8</v>
      </c>
      <c r="D762" t="s">
        <v>8</v>
      </c>
      <c r="E762">
        <v>1</v>
      </c>
      <c r="F762">
        <v>1</v>
      </c>
      <c r="G762">
        <v>13443</v>
      </c>
      <c r="H762">
        <v>12159</v>
      </c>
      <c r="I762">
        <v>88.360798358917236</v>
      </c>
      <c r="J762" s="4">
        <f>ConfigSheet!$I$2</f>
        <v>3349.0920000000001</v>
      </c>
      <c r="K762">
        <f>_xlfn.XLOOKUP(D762,ConfigSheet!$A$1:$G$1,ConfigSheet!$A$2:$G$2)</f>
        <v>0</v>
      </c>
      <c r="L762">
        <f>_xlfn.XLOOKUP(B762,CoinPixels_Config1!A:A,CoinPixels_Config1!I:I)</f>
        <v>1.1056007895386133</v>
      </c>
      <c r="M762">
        <f t="shared" si="88"/>
        <v>14862.591413767579</v>
      </c>
      <c r="N762">
        <f t="shared" si="89"/>
        <v>13442.999999999998</v>
      </c>
      <c r="O762">
        <f t="shared" si="94"/>
        <v>0</v>
      </c>
      <c r="P762">
        <f t="shared" si="91"/>
        <v>0</v>
      </c>
      <c r="Q762" s="9" cm="1">
        <f t="array" ref="Q762">IF(D762="",_xlfn.XLOOKUP(C762,ConfigSheet!$B$5:$H$5,_xlfn.XLOOKUP(E762,ConfigSheet!$A$6:$A$8,ConfigSheet!$B$6:$H$8)),_xlfn.XLOOKUP(D762,ConfigSheet!$B$5:$H$5,_xlfn.XLOOKUP(F762,ConfigSheet!$A$6:$A$8,ConfigSheet!$B$6:$H$8)))</f>
        <v>0</v>
      </c>
      <c r="R762">
        <f t="shared" si="92"/>
        <v>0</v>
      </c>
      <c r="S762" s="9">
        <f t="shared" si="90"/>
        <v>0</v>
      </c>
      <c r="W762">
        <f t="shared" si="95"/>
        <v>0</v>
      </c>
      <c r="X762">
        <f t="shared" si="93"/>
        <v>0</v>
      </c>
    </row>
    <row r="763" spans="1:24" x14ac:dyDescent="0.3">
      <c r="A763" s="1">
        <v>761</v>
      </c>
      <c r="B763">
        <v>370</v>
      </c>
      <c r="C763" t="s">
        <v>11</v>
      </c>
      <c r="D763" t="s">
        <v>11</v>
      </c>
      <c r="E763">
        <v>2</v>
      </c>
      <c r="F763">
        <v>2</v>
      </c>
      <c r="G763">
        <v>355396</v>
      </c>
      <c r="H763">
        <v>338012</v>
      </c>
      <c r="I763">
        <v>93.014383316040039</v>
      </c>
      <c r="J763" s="4">
        <f>ConfigSheet!$I$2</f>
        <v>3349.0920000000001</v>
      </c>
      <c r="K763">
        <f>_xlfn.XLOOKUP(D763,ConfigSheet!$A$1:$G$1,ConfigSheet!$A$2:$G$2)</f>
        <v>5.6936084651916001</v>
      </c>
      <c r="L763">
        <f>_xlfn.XLOOKUP(B763,CoinPixels_Config1!A:A,CoinPixels_Config1!I:I)</f>
        <v>1.1056007895386133</v>
      </c>
      <c r="M763">
        <f t="shared" si="88"/>
        <v>392926.09819886502</v>
      </c>
      <c r="N763">
        <f t="shared" si="89"/>
        <v>373706.33407352574</v>
      </c>
      <c r="O763">
        <f t="shared" si="94"/>
        <v>667.99220770876514</v>
      </c>
      <c r="P763">
        <f t="shared" si="91"/>
        <v>635.31773602419582</v>
      </c>
      <c r="Q763" s="9" cm="1">
        <f t="array" ref="Q763">IF(D763="",_xlfn.XLOOKUP(C763,ConfigSheet!$B$5:$H$5,_xlfn.XLOOKUP(E763,ConfigSheet!$A$6:$A$8,ConfigSheet!$B$6:$H$8)),_xlfn.XLOOKUP(D763,ConfigSheet!$B$5:$H$5,_xlfn.XLOOKUP(F763,ConfigSheet!$A$6:$A$8,ConfigSheet!$B$6:$H$8)))</f>
        <v>738.85333333333335</v>
      </c>
      <c r="R763">
        <f t="shared" si="92"/>
        <v>32.674471684569312</v>
      </c>
      <c r="S763" s="9">
        <f t="shared" si="90"/>
        <v>1067.6210998657218</v>
      </c>
      <c r="W763">
        <f t="shared" si="95"/>
        <v>103.53559730913753</v>
      </c>
      <c r="X763">
        <f t="shared" si="93"/>
        <v>10719.619910159887</v>
      </c>
    </row>
    <row r="764" spans="1:24" x14ac:dyDescent="0.3">
      <c r="A764" s="1">
        <v>762</v>
      </c>
      <c r="B764">
        <v>371</v>
      </c>
      <c r="C764" t="s">
        <v>8</v>
      </c>
      <c r="D764" t="s">
        <v>8</v>
      </c>
      <c r="E764">
        <v>1</v>
      </c>
      <c r="F764">
        <v>1</v>
      </c>
      <c r="G764">
        <v>17235</v>
      </c>
      <c r="H764">
        <v>15129</v>
      </c>
      <c r="I764">
        <v>86.192613840103149</v>
      </c>
      <c r="J764" s="4">
        <f>ConfigSheet!$I$2</f>
        <v>3349.0920000000001</v>
      </c>
      <c r="K764">
        <f>_xlfn.XLOOKUP(D764,ConfigSheet!$A$1:$G$1,ConfigSheet!$A$2:$G$2)</f>
        <v>0</v>
      </c>
      <c r="L764">
        <f>_xlfn.XLOOKUP(B764,CoinPixels_Config1!A:A,CoinPixels_Config1!I:I)</f>
        <v>1.1392028554431886</v>
      </c>
      <c r="M764">
        <f t="shared" si="88"/>
        <v>19634.161213563355</v>
      </c>
      <c r="N764">
        <f t="shared" si="89"/>
        <v>17235</v>
      </c>
      <c r="O764">
        <f t="shared" si="94"/>
        <v>0</v>
      </c>
      <c r="P764">
        <f t="shared" si="91"/>
        <v>0</v>
      </c>
      <c r="Q764" s="9" cm="1">
        <f t="array" ref="Q764">IF(D764="",_xlfn.XLOOKUP(C764,ConfigSheet!$B$5:$H$5,_xlfn.XLOOKUP(E764,ConfigSheet!$A$6:$A$8,ConfigSheet!$B$6:$H$8)),_xlfn.XLOOKUP(D764,ConfigSheet!$B$5:$H$5,_xlfn.XLOOKUP(F764,ConfigSheet!$A$6:$A$8,ConfigSheet!$B$6:$H$8)))</f>
        <v>0</v>
      </c>
      <c r="R764">
        <f t="shared" si="92"/>
        <v>0</v>
      </c>
      <c r="S764" s="9">
        <f t="shared" si="90"/>
        <v>0</v>
      </c>
      <c r="W764">
        <f t="shared" si="95"/>
        <v>0</v>
      </c>
      <c r="X764">
        <f t="shared" si="93"/>
        <v>0</v>
      </c>
    </row>
    <row r="765" spans="1:24" x14ac:dyDescent="0.3">
      <c r="A765" s="1">
        <v>763</v>
      </c>
      <c r="B765">
        <v>371</v>
      </c>
      <c r="C765" t="s">
        <v>12</v>
      </c>
      <c r="D765" t="s">
        <v>12</v>
      </c>
      <c r="E765">
        <v>1</v>
      </c>
      <c r="F765">
        <v>1</v>
      </c>
      <c r="G765">
        <v>188100</v>
      </c>
      <c r="H765">
        <v>177513</v>
      </c>
      <c r="I765">
        <v>89.018595218658447</v>
      </c>
      <c r="J765" s="4">
        <f>ConfigSheet!$I$2</f>
        <v>3349.0920000000001</v>
      </c>
      <c r="K765">
        <f>_xlfn.XLOOKUP(D765,ConfigSheet!$A$1:$G$1,ConfigSheet!$A$2:$G$2)</f>
        <v>4.4826302470744004</v>
      </c>
      <c r="L765">
        <f>_xlfn.XLOOKUP(B765,CoinPixels_Config1!A:A,CoinPixels_Config1!I:I)</f>
        <v>1.1392028554431886</v>
      </c>
      <c r="M765">
        <f t="shared" si="88"/>
        <v>214284.05710886378</v>
      </c>
      <c r="N765">
        <f t="shared" si="89"/>
        <v>202223.31647828672</v>
      </c>
      <c r="O765">
        <f t="shared" si="94"/>
        <v>286.81093139931988</v>
      </c>
      <c r="P765">
        <f t="shared" si="91"/>
        <v>270.6680960419323</v>
      </c>
      <c r="Q765" s="9" cm="1">
        <f t="array" ref="Q765">IF(D765="",_xlfn.XLOOKUP(C765,ConfigSheet!$B$5:$H$5,_xlfn.XLOOKUP(E765,ConfigSheet!$A$6:$A$8,ConfigSheet!$B$6:$H$8)),_xlfn.XLOOKUP(D765,ConfigSheet!$B$5:$H$5,_xlfn.XLOOKUP(F765,ConfigSheet!$A$6:$A$8,ConfigSheet!$B$6:$H$8)))</f>
        <v>236.29999999999998</v>
      </c>
      <c r="R765">
        <f t="shared" si="92"/>
        <v>16.142835357387582</v>
      </c>
      <c r="S765" s="9">
        <f t="shared" si="90"/>
        <v>260.59113337572268</v>
      </c>
      <c r="W765">
        <f t="shared" si="95"/>
        <v>-34.368096041932318</v>
      </c>
      <c r="X765">
        <f t="shared" si="93"/>
        <v>1181.166025547484</v>
      </c>
    </row>
    <row r="766" spans="1:24" x14ac:dyDescent="0.3">
      <c r="A766" s="1">
        <v>764</v>
      </c>
      <c r="B766">
        <v>372</v>
      </c>
      <c r="C766" t="s">
        <v>8</v>
      </c>
      <c r="D766" t="s">
        <v>8</v>
      </c>
      <c r="E766">
        <v>1</v>
      </c>
      <c r="F766">
        <v>1</v>
      </c>
      <c r="G766">
        <v>16700</v>
      </c>
      <c r="H766">
        <v>15631</v>
      </c>
      <c r="I766">
        <v>93.182361125946045</v>
      </c>
      <c r="J766" s="4">
        <f>ConfigSheet!$I$2</f>
        <v>3349.0920000000001</v>
      </c>
      <c r="K766">
        <f>_xlfn.XLOOKUP(D766,ConfigSheet!$A$1:$G$1,ConfigSheet!$A$2:$G$2)</f>
        <v>0</v>
      </c>
      <c r="L766">
        <f>_xlfn.XLOOKUP(B766,CoinPixels_Config1!A:A,CoinPixels_Config1!I:I)</f>
        <v>1.0683897383404772</v>
      </c>
      <c r="M766">
        <f t="shared" si="88"/>
        <v>17842.108630285969</v>
      </c>
      <c r="N766">
        <f t="shared" si="89"/>
        <v>16700</v>
      </c>
      <c r="O766">
        <f t="shared" si="94"/>
        <v>0</v>
      </c>
      <c r="P766">
        <f t="shared" si="91"/>
        <v>0</v>
      </c>
      <c r="Q766" s="9" cm="1">
        <f t="array" ref="Q766">IF(D766="",_xlfn.XLOOKUP(C766,ConfigSheet!$B$5:$H$5,_xlfn.XLOOKUP(E766,ConfigSheet!$A$6:$A$8,ConfigSheet!$B$6:$H$8)),_xlfn.XLOOKUP(D766,ConfigSheet!$B$5:$H$5,_xlfn.XLOOKUP(F766,ConfigSheet!$A$6:$A$8,ConfigSheet!$B$6:$H$8)))</f>
        <v>0</v>
      </c>
      <c r="R766">
        <f t="shared" si="92"/>
        <v>0</v>
      </c>
      <c r="S766" s="9">
        <f t="shared" si="90"/>
        <v>0</v>
      </c>
      <c r="W766">
        <f t="shared" si="95"/>
        <v>0</v>
      </c>
      <c r="X766">
        <f t="shared" si="93"/>
        <v>0</v>
      </c>
    </row>
    <row r="767" spans="1:24" x14ac:dyDescent="0.3">
      <c r="A767" s="1">
        <v>765</v>
      </c>
      <c r="B767">
        <v>372</v>
      </c>
      <c r="C767" t="s">
        <v>12</v>
      </c>
      <c r="D767" t="s">
        <v>12</v>
      </c>
      <c r="E767">
        <v>2</v>
      </c>
      <c r="F767">
        <v>2</v>
      </c>
      <c r="G767">
        <v>386831</v>
      </c>
      <c r="H767">
        <v>350650</v>
      </c>
      <c r="I767">
        <v>88.815787434577942</v>
      </c>
      <c r="J767" s="4">
        <f>ConfigSheet!$I$2</f>
        <v>3349.0920000000001</v>
      </c>
      <c r="K767">
        <f>_xlfn.XLOOKUP(D767,ConfigSheet!$A$1:$G$1,ConfigSheet!$A$2:$G$2)</f>
        <v>4.4826302470744004</v>
      </c>
      <c r="L767">
        <f>_xlfn.XLOOKUP(B767,CoinPixels_Config1!A:A,CoinPixels_Config1!I:I)</f>
        <v>1.0683897383404772</v>
      </c>
      <c r="M767">
        <f t="shared" si="88"/>
        <v>413286.27087198512</v>
      </c>
      <c r="N767">
        <f t="shared" si="89"/>
        <v>374630.86174908833</v>
      </c>
      <c r="O767">
        <f t="shared" si="94"/>
        <v>553.16770590695751</v>
      </c>
      <c r="P767">
        <f t="shared" si="91"/>
        <v>501.42893427950361</v>
      </c>
      <c r="Q767" s="9" cm="1">
        <f t="array" ref="Q767">IF(D767="",_xlfn.XLOOKUP(C767,ConfigSheet!$B$5:$H$5,_xlfn.XLOOKUP(E767,ConfigSheet!$A$6:$A$8,ConfigSheet!$B$6:$H$8)),_xlfn.XLOOKUP(D767,ConfigSheet!$B$5:$H$5,_xlfn.XLOOKUP(F767,ConfigSheet!$A$6:$A$8,ConfigSheet!$B$6:$H$8)))</f>
        <v>472.59999999999997</v>
      </c>
      <c r="R767">
        <f t="shared" si="92"/>
        <v>51.7387716274539</v>
      </c>
      <c r="S767" s="9">
        <f t="shared" si="90"/>
        <v>2676.9004895178286</v>
      </c>
      <c r="W767">
        <f t="shared" si="95"/>
        <v>-28.828934279503642</v>
      </c>
      <c r="X767">
        <f t="shared" si="93"/>
        <v>831.10745169194013</v>
      </c>
    </row>
    <row r="768" spans="1:24" x14ac:dyDescent="0.3">
      <c r="A768" s="1">
        <v>766</v>
      </c>
      <c r="B768">
        <v>373</v>
      </c>
      <c r="C768" t="s">
        <v>8</v>
      </c>
      <c r="D768" t="s">
        <v>8</v>
      </c>
      <c r="E768">
        <v>1</v>
      </c>
      <c r="F768">
        <v>1</v>
      </c>
      <c r="G768">
        <v>13816</v>
      </c>
      <c r="H768">
        <v>13690</v>
      </c>
      <c r="I768">
        <v>89.083659648895264</v>
      </c>
      <c r="J768" s="4">
        <f>ConfigSheet!$I$2</f>
        <v>3349.0920000000001</v>
      </c>
      <c r="K768">
        <f>_xlfn.XLOOKUP(D768,ConfigSheet!$A$1:$G$1,ConfigSheet!$A$2:$G$2)</f>
        <v>0</v>
      </c>
      <c r="L768">
        <f>_xlfn.XLOOKUP(B768,CoinPixels_Config1!A:A,CoinPixels_Config1!I:I)</f>
        <v>1.0092037983929876</v>
      </c>
      <c r="M768">
        <f t="shared" si="88"/>
        <v>13943.159678597516</v>
      </c>
      <c r="N768">
        <f t="shared" si="89"/>
        <v>13816</v>
      </c>
      <c r="O768">
        <f t="shared" si="94"/>
        <v>0</v>
      </c>
      <c r="P768">
        <f t="shared" si="91"/>
        <v>0</v>
      </c>
      <c r="Q768" s="9" cm="1">
        <f t="array" ref="Q768">IF(D768="",_xlfn.XLOOKUP(C768,ConfigSheet!$B$5:$H$5,_xlfn.XLOOKUP(E768,ConfigSheet!$A$6:$A$8,ConfigSheet!$B$6:$H$8)),_xlfn.XLOOKUP(D768,ConfigSheet!$B$5:$H$5,_xlfn.XLOOKUP(F768,ConfigSheet!$A$6:$A$8,ConfigSheet!$B$6:$H$8)))</f>
        <v>0</v>
      </c>
      <c r="R768">
        <f t="shared" si="92"/>
        <v>0</v>
      </c>
      <c r="S768" s="9">
        <f t="shared" si="90"/>
        <v>0</v>
      </c>
      <c r="W768">
        <f t="shared" si="95"/>
        <v>0</v>
      </c>
      <c r="X768">
        <f t="shared" si="93"/>
        <v>0</v>
      </c>
    </row>
    <row r="769" spans="1:24" x14ac:dyDescent="0.3">
      <c r="A769" s="1">
        <v>767</v>
      </c>
      <c r="B769">
        <v>373</v>
      </c>
      <c r="C769" t="s">
        <v>13</v>
      </c>
      <c r="D769" t="s">
        <v>13</v>
      </c>
      <c r="E769">
        <v>2</v>
      </c>
      <c r="F769">
        <v>2</v>
      </c>
      <c r="G769">
        <v>240438</v>
      </c>
      <c r="H769">
        <v>218765</v>
      </c>
      <c r="I769">
        <v>76.041439175605774</v>
      </c>
      <c r="J769" s="4">
        <f>ConfigSheet!$I$2</f>
        <v>3349.0920000000001</v>
      </c>
      <c r="K769">
        <f>_xlfn.XLOOKUP(D769,ConfigSheet!$A$1:$G$1,ConfigSheet!$A$2:$G$2)</f>
        <v>6.6983512218829002</v>
      </c>
      <c r="L769">
        <f>_xlfn.XLOOKUP(B769,CoinPixels_Config1!A:A,CoinPixels_Config1!I:I)</f>
        <v>1.0092037983929876</v>
      </c>
      <c r="M769">
        <f t="shared" si="88"/>
        <v>242650.94287801316</v>
      </c>
      <c r="N769">
        <f t="shared" si="89"/>
        <v>220778.46895544193</v>
      </c>
      <c r="O769">
        <f t="shared" si="94"/>
        <v>485.31400144217508</v>
      </c>
      <c r="P769">
        <f t="shared" si="91"/>
        <v>441.56796149318097</v>
      </c>
      <c r="Q769" s="9" cm="1">
        <f t="array" ref="Q769">IF(D769="",_xlfn.XLOOKUP(C769,ConfigSheet!$B$5:$H$5,_xlfn.XLOOKUP(E769,ConfigSheet!$A$6:$A$8,ConfigSheet!$B$6:$H$8)),_xlfn.XLOOKUP(D769,ConfigSheet!$B$5:$H$5,_xlfn.XLOOKUP(F769,ConfigSheet!$A$6:$A$8,ConfigSheet!$B$6:$H$8)))</f>
        <v>415.91</v>
      </c>
      <c r="R769">
        <f t="shared" si="92"/>
        <v>43.74603994899411</v>
      </c>
      <c r="S769" s="9">
        <f t="shared" si="90"/>
        <v>1913.7160112189886</v>
      </c>
      <c r="W769">
        <f t="shared" si="95"/>
        <v>-25.657961493180949</v>
      </c>
      <c r="X769">
        <f t="shared" si="93"/>
        <v>658.33098798555636</v>
      </c>
    </row>
    <row r="770" spans="1:24" x14ac:dyDescent="0.3">
      <c r="A770" s="1">
        <v>768</v>
      </c>
      <c r="B770">
        <v>374</v>
      </c>
      <c r="C770" t="s">
        <v>8</v>
      </c>
      <c r="D770" t="s">
        <v>8</v>
      </c>
      <c r="E770">
        <v>1</v>
      </c>
      <c r="F770">
        <v>1</v>
      </c>
      <c r="G770">
        <v>14944</v>
      </c>
      <c r="H770">
        <v>13726</v>
      </c>
      <c r="I770">
        <v>90.094149112701416</v>
      </c>
      <c r="J770" s="4">
        <f>ConfigSheet!$I$2</f>
        <v>3349.0920000000001</v>
      </c>
      <c r="K770">
        <f>_xlfn.XLOOKUP(D770,ConfigSheet!$A$1:$G$1,ConfigSheet!$A$2:$G$2)</f>
        <v>0</v>
      </c>
      <c r="L770">
        <f>_xlfn.XLOOKUP(B770,CoinPixels_Config1!A:A,CoinPixels_Config1!I:I)</f>
        <v>1.0887367040652776</v>
      </c>
      <c r="M770">
        <f t="shared" ref="M770:M833" si="96">G770*L770</f>
        <v>16270.081305551508</v>
      </c>
      <c r="N770">
        <f t="shared" ref="N770:N833" si="97">L770*H770</f>
        <v>14944</v>
      </c>
      <c r="O770">
        <f t="shared" si="94"/>
        <v>0</v>
      </c>
      <c r="P770">
        <f t="shared" si="91"/>
        <v>0</v>
      </c>
      <c r="Q770" s="9" cm="1">
        <f t="array" ref="Q770">IF(D770="",_xlfn.XLOOKUP(C770,ConfigSheet!$B$5:$H$5,_xlfn.XLOOKUP(E770,ConfigSheet!$A$6:$A$8,ConfigSheet!$B$6:$H$8)),_xlfn.XLOOKUP(D770,ConfigSheet!$B$5:$H$5,_xlfn.XLOOKUP(F770,ConfigSheet!$A$6:$A$8,ConfigSheet!$B$6:$H$8)))</f>
        <v>0</v>
      </c>
      <c r="R770">
        <f t="shared" si="92"/>
        <v>0</v>
      </c>
      <c r="S770" s="9">
        <f t="shared" ref="S770:S833" si="98">R770*R770</f>
        <v>0</v>
      </c>
      <c r="W770">
        <f t="shared" si="95"/>
        <v>0</v>
      </c>
      <c r="X770">
        <f t="shared" si="93"/>
        <v>0</v>
      </c>
    </row>
    <row r="771" spans="1:24" x14ac:dyDescent="0.3">
      <c r="A771" s="1">
        <v>769</v>
      </c>
      <c r="B771">
        <v>374</v>
      </c>
      <c r="C771" t="s">
        <v>12</v>
      </c>
      <c r="D771" t="s">
        <v>12</v>
      </c>
      <c r="E771">
        <v>2</v>
      </c>
      <c r="F771">
        <v>2</v>
      </c>
      <c r="G771">
        <v>379348</v>
      </c>
      <c r="H771">
        <v>328448</v>
      </c>
      <c r="I771">
        <v>85.845932364463806</v>
      </c>
      <c r="J771" s="4">
        <f>ConfigSheet!$I$2</f>
        <v>3349.0920000000001</v>
      </c>
      <c r="K771">
        <f>_xlfn.XLOOKUP(D771,ConfigSheet!$A$1:$G$1,ConfigSheet!$A$2:$G$2)</f>
        <v>4.4826302470744004</v>
      </c>
      <c r="L771">
        <f>_xlfn.XLOOKUP(B771,CoinPixels_Config1!A:A,CoinPixels_Config1!I:I)</f>
        <v>1.0887367040652776</v>
      </c>
      <c r="M771">
        <f t="shared" si="96"/>
        <v>413010.0912137549</v>
      </c>
      <c r="N771">
        <f t="shared" si="97"/>
        <v>357593.39297683229</v>
      </c>
      <c r="O771">
        <f t="shared" si="94"/>
        <v>552.79805010484472</v>
      </c>
      <c r="P771">
        <f t="shared" ref="P771:P834" si="99">(N771/J771)*K771</f>
        <v>478.62494058446612</v>
      </c>
      <c r="Q771" s="9" cm="1">
        <f t="array" ref="Q771">IF(D771="",_xlfn.XLOOKUP(C771,ConfigSheet!$B$5:$H$5,_xlfn.XLOOKUP(E771,ConfigSheet!$A$6:$A$8,ConfigSheet!$B$6:$H$8)),_xlfn.XLOOKUP(D771,ConfigSheet!$B$5:$H$5,_xlfn.XLOOKUP(F771,ConfigSheet!$A$6:$A$8,ConfigSheet!$B$6:$H$8)))</f>
        <v>472.59999999999997</v>
      </c>
      <c r="R771">
        <f t="shared" ref="R771:R834" si="100">O771-P771</f>
        <v>74.173109520378603</v>
      </c>
      <c r="S771" s="9">
        <f t="shared" si="98"/>
        <v>5501.6501759220791</v>
      </c>
      <c r="W771">
        <f t="shared" si="95"/>
        <v>-6.024940584466151</v>
      </c>
      <c r="X771">
        <f t="shared" ref="X771:X834" si="101">W771*W771</f>
        <v>36.299909046347324</v>
      </c>
    </row>
    <row r="772" spans="1:24" x14ac:dyDescent="0.3">
      <c r="A772" s="1">
        <v>770</v>
      </c>
      <c r="B772">
        <v>374</v>
      </c>
      <c r="C772" t="s">
        <v>13</v>
      </c>
      <c r="D772" t="s">
        <v>13</v>
      </c>
      <c r="E772">
        <v>2</v>
      </c>
      <c r="F772">
        <v>1</v>
      </c>
      <c r="G772">
        <v>257852</v>
      </c>
      <c r="H772">
        <v>187873</v>
      </c>
      <c r="I772">
        <v>55.863606929779053</v>
      </c>
      <c r="J772" s="4">
        <f>ConfigSheet!$I$2</f>
        <v>3349.0920000000001</v>
      </c>
      <c r="K772">
        <f>_xlfn.XLOOKUP(D772,ConfigSheet!$A$1:$G$1,ConfigSheet!$A$2:$G$2)</f>
        <v>6.6983512218829002</v>
      </c>
      <c r="L772">
        <f>_xlfn.XLOOKUP(B772,CoinPixels_Config1!A:A,CoinPixels_Config1!I:I)</f>
        <v>1.0887367040652776</v>
      </c>
      <c r="M772">
        <f t="shared" si="96"/>
        <v>280732.93661663996</v>
      </c>
      <c r="N772">
        <f t="shared" si="97"/>
        <v>204544.23080285589</v>
      </c>
      <c r="O772">
        <f t="shared" ref="O772:O835" si="102">(M772/J772)*K772</f>
        <v>561.47989037292643</v>
      </c>
      <c r="P772">
        <f t="shared" si="99"/>
        <v>409.09867460416365</v>
      </c>
      <c r="Q772" s="9" cm="1">
        <f t="array" ref="Q772">IF(D772="",_xlfn.XLOOKUP(C772,ConfigSheet!$B$5:$H$5,_xlfn.XLOOKUP(E772,ConfigSheet!$A$6:$A$8,ConfigSheet!$B$6:$H$8)),_xlfn.XLOOKUP(D772,ConfigSheet!$B$5:$H$5,_xlfn.XLOOKUP(F772,ConfigSheet!$A$6:$A$8,ConfigSheet!$B$6:$H$8)))</f>
        <v>207.95500000000001</v>
      </c>
      <c r="R772">
        <f t="shared" si="100"/>
        <v>152.38121576876279</v>
      </c>
      <c r="S772" s="9">
        <f t="shared" si="98"/>
        <v>23220.034919166239</v>
      </c>
      <c r="W772">
        <f t="shared" si="95"/>
        <v>-201.14367460416364</v>
      </c>
      <c r="X772">
        <f t="shared" si="101"/>
        <v>40458.77783326566</v>
      </c>
    </row>
    <row r="773" spans="1:24" x14ac:dyDescent="0.3">
      <c r="A773" s="1">
        <v>771</v>
      </c>
      <c r="B773">
        <v>375</v>
      </c>
      <c r="C773" t="s">
        <v>8</v>
      </c>
      <c r="D773" t="s">
        <v>8</v>
      </c>
      <c r="E773">
        <v>1</v>
      </c>
      <c r="F773">
        <v>1</v>
      </c>
      <c r="G773">
        <v>18660</v>
      </c>
      <c r="H773">
        <v>17213</v>
      </c>
      <c r="I773">
        <v>91.394120454788208</v>
      </c>
      <c r="J773" s="4">
        <f>ConfigSheet!$I$2</f>
        <v>3349.0920000000001</v>
      </c>
      <c r="K773">
        <f>_xlfn.XLOOKUP(D773,ConfigSheet!$A$1:$G$1,ConfigSheet!$A$2:$G$2)</f>
        <v>0</v>
      </c>
      <c r="L773">
        <f>_xlfn.XLOOKUP(B773,CoinPixels_Config1!A:A,CoinPixels_Config1!I:I)</f>
        <v>1.0840643699529426</v>
      </c>
      <c r="M773">
        <f t="shared" si="96"/>
        <v>20228.641143321911</v>
      </c>
      <c r="N773">
        <f t="shared" si="97"/>
        <v>18660</v>
      </c>
      <c r="O773">
        <f t="shared" si="102"/>
        <v>0</v>
      </c>
      <c r="P773">
        <f t="shared" si="99"/>
        <v>0</v>
      </c>
      <c r="Q773" s="9" cm="1">
        <f t="array" ref="Q773">IF(D773="",_xlfn.XLOOKUP(C773,ConfigSheet!$B$5:$H$5,_xlfn.XLOOKUP(E773,ConfigSheet!$A$6:$A$8,ConfigSheet!$B$6:$H$8)),_xlfn.XLOOKUP(D773,ConfigSheet!$B$5:$H$5,_xlfn.XLOOKUP(F773,ConfigSheet!$A$6:$A$8,ConfigSheet!$B$6:$H$8)))</f>
        <v>0</v>
      </c>
      <c r="R773">
        <f t="shared" si="100"/>
        <v>0</v>
      </c>
      <c r="S773" s="9">
        <f t="shared" si="98"/>
        <v>0</v>
      </c>
      <c r="W773">
        <f t="shared" ref="W773:W836" si="103">Q773-P773</f>
        <v>0</v>
      </c>
      <c r="X773">
        <f t="shared" si="101"/>
        <v>0</v>
      </c>
    </row>
    <row r="774" spans="1:24" x14ac:dyDescent="0.3">
      <c r="A774" s="1">
        <v>772</v>
      </c>
      <c r="B774">
        <v>375</v>
      </c>
      <c r="C774" t="s">
        <v>10</v>
      </c>
      <c r="D774" t="s">
        <v>10</v>
      </c>
      <c r="E774">
        <v>3</v>
      </c>
      <c r="F774">
        <v>2</v>
      </c>
      <c r="G774">
        <v>275965</v>
      </c>
      <c r="H774">
        <v>225887</v>
      </c>
      <c r="I774">
        <v>91.950786113739014</v>
      </c>
      <c r="J774" s="4">
        <f>ConfigSheet!$I$2</f>
        <v>3349.0920000000001</v>
      </c>
      <c r="K774">
        <f>_xlfn.XLOOKUP(D774,ConfigSheet!$A$1:$G$1,ConfigSheet!$A$2:$G$2)</f>
        <v>3.5680999999999998</v>
      </c>
      <c r="L774">
        <f>_xlfn.XLOOKUP(B774,CoinPixels_Config1!A:A,CoinPixels_Config1!I:I)</f>
        <v>1.0840643699529426</v>
      </c>
      <c r="M774">
        <f t="shared" si="96"/>
        <v>299163.82385406381</v>
      </c>
      <c r="N774">
        <f t="shared" si="97"/>
        <v>244876.04833556036</v>
      </c>
      <c r="O774">
        <f t="shared" si="102"/>
        <v>318.72711764671891</v>
      </c>
      <c r="P774">
        <f t="shared" si="99"/>
        <v>260.88928822084102</v>
      </c>
      <c r="Q774" s="9" cm="1">
        <f t="array" ref="Q774">IF(D774="",_xlfn.XLOOKUP(C774,ConfigSheet!$B$5:$H$5,_xlfn.XLOOKUP(E774,ConfigSheet!$A$6:$A$8,ConfigSheet!$B$6:$H$8)),_xlfn.XLOOKUP(D774,ConfigSheet!$B$5:$H$5,_xlfn.XLOOKUP(F774,ConfigSheet!$A$6:$A$8,ConfigSheet!$B$6:$H$8)))</f>
        <v>193.28</v>
      </c>
      <c r="R774">
        <f t="shared" si="100"/>
        <v>57.837829425877885</v>
      </c>
      <c r="S774" s="9">
        <f t="shared" si="98"/>
        <v>3345.2145126969458</v>
      </c>
      <c r="W774">
        <f t="shared" si="103"/>
        <v>-67.609288220841023</v>
      </c>
      <c r="X774">
        <f t="shared" si="101"/>
        <v>4571.0158537287525</v>
      </c>
    </row>
    <row r="775" spans="1:24" x14ac:dyDescent="0.3">
      <c r="A775" s="1">
        <v>773</v>
      </c>
      <c r="B775">
        <v>376</v>
      </c>
      <c r="C775" t="s">
        <v>8</v>
      </c>
      <c r="D775" t="s">
        <v>8</v>
      </c>
      <c r="E775">
        <v>1</v>
      </c>
      <c r="F775">
        <v>1</v>
      </c>
      <c r="G775">
        <v>14708</v>
      </c>
      <c r="H775">
        <v>14510</v>
      </c>
      <c r="I775">
        <v>90.618473291397095</v>
      </c>
      <c r="J775" s="4">
        <f>ConfigSheet!$I$2</f>
        <v>3349.0920000000001</v>
      </c>
      <c r="K775">
        <f>_xlfn.XLOOKUP(D775,ConfigSheet!$A$1:$G$1,ConfigSheet!$A$2:$G$2)</f>
        <v>0</v>
      </c>
      <c r="L775">
        <f>_xlfn.XLOOKUP(B775,CoinPixels_Config1!A:A,CoinPixels_Config1!I:I)</f>
        <v>1.0136457615437628</v>
      </c>
      <c r="M775">
        <f t="shared" si="96"/>
        <v>14908.701860785664</v>
      </c>
      <c r="N775">
        <f t="shared" si="97"/>
        <v>14707.999999999998</v>
      </c>
      <c r="O775">
        <f t="shared" si="102"/>
        <v>0</v>
      </c>
      <c r="P775">
        <f t="shared" si="99"/>
        <v>0</v>
      </c>
      <c r="Q775" s="9" cm="1">
        <f t="array" ref="Q775">IF(D775="",_xlfn.XLOOKUP(C775,ConfigSheet!$B$5:$H$5,_xlfn.XLOOKUP(E775,ConfigSheet!$A$6:$A$8,ConfigSheet!$B$6:$H$8)),_xlfn.XLOOKUP(D775,ConfigSheet!$B$5:$H$5,_xlfn.XLOOKUP(F775,ConfigSheet!$A$6:$A$8,ConfigSheet!$B$6:$H$8)))</f>
        <v>0</v>
      </c>
      <c r="R775">
        <f t="shared" si="100"/>
        <v>0</v>
      </c>
      <c r="S775" s="9">
        <f t="shared" si="98"/>
        <v>0</v>
      </c>
      <c r="W775">
        <f t="shared" si="103"/>
        <v>0</v>
      </c>
      <c r="X775">
        <f t="shared" si="101"/>
        <v>0</v>
      </c>
    </row>
    <row r="776" spans="1:24" x14ac:dyDescent="0.3">
      <c r="A776" s="1">
        <v>774</v>
      </c>
      <c r="B776">
        <v>377</v>
      </c>
      <c r="C776" t="s">
        <v>8</v>
      </c>
      <c r="D776" t="s">
        <v>8</v>
      </c>
      <c r="E776">
        <v>1</v>
      </c>
      <c r="F776">
        <v>1</v>
      </c>
      <c r="G776">
        <v>14730</v>
      </c>
      <c r="H776">
        <v>12662</v>
      </c>
      <c r="I776">
        <v>85.960626602172852</v>
      </c>
      <c r="J776" s="4">
        <f>ConfigSheet!$I$2</f>
        <v>3349.0920000000001</v>
      </c>
      <c r="K776">
        <f>_xlfn.XLOOKUP(D776,ConfigSheet!$A$1:$G$1,ConfigSheet!$A$2:$G$2)</f>
        <v>0</v>
      </c>
      <c r="L776">
        <f>_xlfn.XLOOKUP(B776,CoinPixels_Config1!A:A,CoinPixels_Config1!I:I)</f>
        <v>1.163323329647765</v>
      </c>
      <c r="M776">
        <f t="shared" si="96"/>
        <v>17135.752645711578</v>
      </c>
      <c r="N776">
        <f t="shared" si="97"/>
        <v>14730</v>
      </c>
      <c r="O776">
        <f t="shared" si="102"/>
        <v>0</v>
      </c>
      <c r="P776">
        <f t="shared" si="99"/>
        <v>0</v>
      </c>
      <c r="Q776" s="9" cm="1">
        <f t="array" ref="Q776">IF(D776="",_xlfn.XLOOKUP(C776,ConfigSheet!$B$5:$H$5,_xlfn.XLOOKUP(E776,ConfigSheet!$A$6:$A$8,ConfigSheet!$B$6:$H$8)),_xlfn.XLOOKUP(D776,ConfigSheet!$B$5:$H$5,_xlfn.XLOOKUP(F776,ConfigSheet!$A$6:$A$8,ConfigSheet!$B$6:$H$8)))</f>
        <v>0</v>
      </c>
      <c r="R776">
        <f t="shared" si="100"/>
        <v>0</v>
      </c>
      <c r="S776" s="9">
        <f t="shared" si="98"/>
        <v>0</v>
      </c>
      <c r="W776">
        <f t="shared" si="103"/>
        <v>0</v>
      </c>
      <c r="X776">
        <f t="shared" si="101"/>
        <v>0</v>
      </c>
    </row>
    <row r="777" spans="1:24" x14ac:dyDescent="0.3">
      <c r="A777" s="1">
        <v>775</v>
      </c>
      <c r="B777">
        <v>377</v>
      </c>
      <c r="C777" t="s">
        <v>12</v>
      </c>
      <c r="D777" t="s">
        <v>12</v>
      </c>
      <c r="E777">
        <v>1</v>
      </c>
      <c r="F777">
        <v>1</v>
      </c>
      <c r="G777">
        <v>168011</v>
      </c>
      <c r="H777">
        <v>158123</v>
      </c>
      <c r="I777">
        <v>91.707080602645874</v>
      </c>
      <c r="J777" s="4">
        <f>ConfigSheet!$I$2</f>
        <v>3349.0920000000001</v>
      </c>
      <c r="K777">
        <f>_xlfn.XLOOKUP(D777,ConfigSheet!$A$1:$G$1,ConfigSheet!$A$2:$G$2)</f>
        <v>4.4826302470744004</v>
      </c>
      <c r="L777">
        <f>_xlfn.XLOOKUP(B777,CoinPixels_Config1!A:A,CoinPixels_Config1!I:I)</f>
        <v>1.163323329647765</v>
      </c>
      <c r="M777">
        <f t="shared" si="96"/>
        <v>195451.11593745064</v>
      </c>
      <c r="N777">
        <f t="shared" si="97"/>
        <v>183948.17485389355</v>
      </c>
      <c r="O777">
        <f t="shared" si="102"/>
        <v>261.60376726756431</v>
      </c>
      <c r="P777">
        <f t="shared" si="99"/>
        <v>246.20752505281845</v>
      </c>
      <c r="Q777" s="9" cm="1">
        <f t="array" ref="Q777">IF(D777="",_xlfn.XLOOKUP(C777,ConfigSheet!$B$5:$H$5,_xlfn.XLOOKUP(E777,ConfigSheet!$A$6:$A$8,ConfigSheet!$B$6:$H$8)),_xlfn.XLOOKUP(D777,ConfigSheet!$B$5:$H$5,_xlfn.XLOOKUP(F777,ConfigSheet!$A$6:$A$8,ConfigSheet!$B$6:$H$8)))</f>
        <v>236.29999999999998</v>
      </c>
      <c r="R777">
        <f t="shared" si="100"/>
        <v>15.396242214745854</v>
      </c>
      <c r="S777" s="9">
        <f t="shared" si="98"/>
        <v>237.04427433512231</v>
      </c>
      <c r="W777">
        <f t="shared" si="103"/>
        <v>-9.9075250528184711</v>
      </c>
      <c r="X777">
        <f t="shared" si="101"/>
        <v>98.159052672225641</v>
      </c>
    </row>
    <row r="778" spans="1:24" x14ac:dyDescent="0.3">
      <c r="A778" s="1">
        <v>776</v>
      </c>
      <c r="B778">
        <v>377</v>
      </c>
      <c r="C778" t="s">
        <v>11</v>
      </c>
      <c r="D778" t="s">
        <v>11</v>
      </c>
      <c r="E778">
        <v>1</v>
      </c>
      <c r="F778">
        <v>1</v>
      </c>
      <c r="G778">
        <v>187105</v>
      </c>
      <c r="H778">
        <v>181781</v>
      </c>
      <c r="I778">
        <v>93.870943784713745</v>
      </c>
      <c r="J778" s="4">
        <f>ConfigSheet!$I$2</f>
        <v>3349.0920000000001</v>
      </c>
      <c r="K778">
        <f>_xlfn.XLOOKUP(D778,ConfigSheet!$A$1:$G$1,ConfigSheet!$A$2:$G$2)</f>
        <v>5.6936084651916001</v>
      </c>
      <c r="L778">
        <f>_xlfn.XLOOKUP(B778,CoinPixels_Config1!A:A,CoinPixels_Config1!I:I)</f>
        <v>1.163323329647765</v>
      </c>
      <c r="M778">
        <f t="shared" si="96"/>
        <v>217663.61159374507</v>
      </c>
      <c r="N778">
        <f t="shared" si="97"/>
        <v>211470.07818670035</v>
      </c>
      <c r="O778">
        <f t="shared" si="102"/>
        <v>370.03802270416082</v>
      </c>
      <c r="P778">
        <f t="shared" si="99"/>
        <v>359.50873469541199</v>
      </c>
      <c r="Q778" s="9" cm="1">
        <f t="array" ref="Q778">IF(D778="",_xlfn.XLOOKUP(C778,ConfigSheet!$B$5:$H$5,_xlfn.XLOOKUP(E778,ConfigSheet!$A$6:$A$8,ConfigSheet!$B$6:$H$8)),_xlfn.XLOOKUP(D778,ConfigSheet!$B$5:$H$5,_xlfn.XLOOKUP(F778,ConfigSheet!$A$6:$A$8,ConfigSheet!$B$6:$H$8)))</f>
        <v>369.42666666666668</v>
      </c>
      <c r="R778">
        <f t="shared" si="100"/>
        <v>10.529288008748836</v>
      </c>
      <c r="S778" s="9">
        <f t="shared" si="98"/>
        <v>110.86590597118202</v>
      </c>
      <c r="W778">
        <f t="shared" si="103"/>
        <v>9.9179319712546885</v>
      </c>
      <c r="X778">
        <f t="shared" si="101"/>
        <v>98.365374586435905</v>
      </c>
    </row>
    <row r="779" spans="1:24" x14ac:dyDescent="0.3">
      <c r="A779" s="1">
        <v>777</v>
      </c>
      <c r="B779">
        <v>378</v>
      </c>
      <c r="C779" t="s">
        <v>8</v>
      </c>
      <c r="D779" t="s">
        <v>8</v>
      </c>
      <c r="E779">
        <v>1</v>
      </c>
      <c r="F779">
        <v>1</v>
      </c>
      <c r="G779">
        <v>17405</v>
      </c>
      <c r="H779">
        <v>15482</v>
      </c>
      <c r="I779">
        <v>88.95145058631897</v>
      </c>
      <c r="J779" s="4">
        <f>ConfigSheet!$I$2</f>
        <v>3349.0920000000001</v>
      </c>
      <c r="K779">
        <f>_xlfn.XLOOKUP(D779,ConfigSheet!$A$1:$G$1,ConfigSheet!$A$2:$G$2)</f>
        <v>0</v>
      </c>
      <c r="L779">
        <f>_xlfn.XLOOKUP(B779,CoinPixels_Config1!A:A,CoinPixels_Config1!I:I)</f>
        <v>1.1242087585583258</v>
      </c>
      <c r="M779">
        <f t="shared" si="96"/>
        <v>19566.853442707659</v>
      </c>
      <c r="N779">
        <f t="shared" si="97"/>
        <v>17405</v>
      </c>
      <c r="O779">
        <f t="shared" si="102"/>
        <v>0</v>
      </c>
      <c r="P779">
        <f t="shared" si="99"/>
        <v>0</v>
      </c>
      <c r="Q779" s="9" cm="1">
        <f t="array" ref="Q779">IF(D779="",_xlfn.XLOOKUP(C779,ConfigSheet!$B$5:$H$5,_xlfn.XLOOKUP(E779,ConfigSheet!$A$6:$A$8,ConfigSheet!$B$6:$H$8)),_xlfn.XLOOKUP(D779,ConfigSheet!$B$5:$H$5,_xlfn.XLOOKUP(F779,ConfigSheet!$A$6:$A$8,ConfigSheet!$B$6:$H$8)))</f>
        <v>0</v>
      </c>
      <c r="R779">
        <f t="shared" si="100"/>
        <v>0</v>
      </c>
      <c r="S779" s="9">
        <f t="shared" si="98"/>
        <v>0</v>
      </c>
      <c r="W779">
        <f t="shared" si="103"/>
        <v>0</v>
      </c>
      <c r="X779">
        <f t="shared" si="101"/>
        <v>0</v>
      </c>
    </row>
    <row r="780" spans="1:24" x14ac:dyDescent="0.3">
      <c r="A780" s="1">
        <v>778</v>
      </c>
      <c r="B780">
        <v>378</v>
      </c>
      <c r="C780" t="s">
        <v>9</v>
      </c>
      <c r="D780" t="s">
        <v>9</v>
      </c>
      <c r="E780">
        <v>1</v>
      </c>
      <c r="F780">
        <v>1</v>
      </c>
      <c r="G780">
        <v>530665</v>
      </c>
      <c r="H780">
        <v>510312</v>
      </c>
      <c r="I780">
        <v>94.49007511138916</v>
      </c>
      <c r="J780" s="4">
        <f>ConfigSheet!$I$2</f>
        <v>3349.0920000000001</v>
      </c>
      <c r="K780">
        <f>_xlfn.XLOOKUP(D780,ConfigSheet!$A$1:$G$1,ConfigSheet!$A$2:$G$2)</f>
        <v>2.6304883652667002</v>
      </c>
      <c r="L780">
        <f>_xlfn.XLOOKUP(B780,CoinPixels_Config1!A:A,CoinPixels_Config1!I:I)</f>
        <v>1.1242087585583258</v>
      </c>
      <c r="M780">
        <f t="shared" si="96"/>
        <v>596578.24086035392</v>
      </c>
      <c r="N780">
        <f t="shared" si="97"/>
        <v>573697.21999741637</v>
      </c>
      <c r="O780">
        <f t="shared" si="102"/>
        <v>468.572413524154</v>
      </c>
      <c r="P780">
        <f t="shared" si="99"/>
        <v>450.60089791174869</v>
      </c>
      <c r="Q780" s="9" cm="1">
        <f t="array" ref="Q780">IF(D780="",_xlfn.XLOOKUP(C780,ConfigSheet!$B$5:$H$5,_xlfn.XLOOKUP(E780,ConfigSheet!$A$6:$A$8,ConfigSheet!$B$6:$H$8)),_xlfn.XLOOKUP(D780,ConfigSheet!$B$5:$H$5,_xlfn.XLOOKUP(F780,ConfigSheet!$A$6:$A$8,ConfigSheet!$B$6:$H$8)))</f>
        <v>468.8</v>
      </c>
      <c r="R780">
        <f t="shared" si="100"/>
        <v>17.971515612405312</v>
      </c>
      <c r="S780" s="9">
        <f t="shared" si="98"/>
        <v>322.97537340692787</v>
      </c>
      <c r="W780">
        <f t="shared" si="103"/>
        <v>18.199102088251323</v>
      </c>
      <c r="X780">
        <f t="shared" si="101"/>
        <v>331.20731681859365</v>
      </c>
    </row>
    <row r="781" spans="1:24" x14ac:dyDescent="0.3">
      <c r="A781" s="1">
        <v>779</v>
      </c>
      <c r="B781">
        <v>379</v>
      </c>
      <c r="C781" t="s">
        <v>8</v>
      </c>
      <c r="D781" t="s">
        <v>8</v>
      </c>
      <c r="E781">
        <v>1</v>
      </c>
      <c r="F781">
        <v>1</v>
      </c>
      <c r="G781">
        <v>17416</v>
      </c>
      <c r="H781">
        <v>15955</v>
      </c>
      <c r="I781">
        <v>90.549874305725098</v>
      </c>
      <c r="J781" s="4">
        <f>ConfigSheet!$I$2</f>
        <v>3349.0920000000001</v>
      </c>
      <c r="K781">
        <f>_xlfn.XLOOKUP(D781,ConfigSheet!$A$1:$G$1,ConfigSheet!$A$2:$G$2)</f>
        <v>0</v>
      </c>
      <c r="L781">
        <f>_xlfn.XLOOKUP(B781,CoinPixels_Config1!A:A,CoinPixels_Config1!I:I)</f>
        <v>1.0915700407395801</v>
      </c>
      <c r="M781">
        <f t="shared" si="96"/>
        <v>19010.783829520526</v>
      </c>
      <c r="N781">
        <f t="shared" si="97"/>
        <v>17416</v>
      </c>
      <c r="O781">
        <f t="shared" si="102"/>
        <v>0</v>
      </c>
      <c r="P781">
        <f t="shared" si="99"/>
        <v>0</v>
      </c>
      <c r="Q781" s="9" cm="1">
        <f t="array" ref="Q781">IF(D781="",_xlfn.XLOOKUP(C781,ConfigSheet!$B$5:$H$5,_xlfn.XLOOKUP(E781,ConfigSheet!$A$6:$A$8,ConfigSheet!$B$6:$H$8)),_xlfn.XLOOKUP(D781,ConfigSheet!$B$5:$H$5,_xlfn.XLOOKUP(F781,ConfigSheet!$A$6:$A$8,ConfigSheet!$B$6:$H$8)))</f>
        <v>0</v>
      </c>
      <c r="R781">
        <f t="shared" si="100"/>
        <v>0</v>
      </c>
      <c r="S781" s="9">
        <f t="shared" si="98"/>
        <v>0</v>
      </c>
      <c r="W781">
        <f t="shared" si="103"/>
        <v>0</v>
      </c>
      <c r="X781">
        <f t="shared" si="101"/>
        <v>0</v>
      </c>
    </row>
    <row r="782" spans="1:24" x14ac:dyDescent="0.3">
      <c r="A782" s="1">
        <v>780</v>
      </c>
      <c r="B782">
        <v>379</v>
      </c>
      <c r="C782" t="s">
        <v>9</v>
      </c>
      <c r="D782" t="s">
        <v>9</v>
      </c>
      <c r="E782">
        <v>1</v>
      </c>
      <c r="F782">
        <v>1</v>
      </c>
      <c r="G782">
        <v>519961</v>
      </c>
      <c r="H782">
        <v>510453</v>
      </c>
      <c r="I782">
        <v>96.204680204391479</v>
      </c>
      <c r="J782" s="4">
        <f>ConfigSheet!$I$2</f>
        <v>3349.0920000000001</v>
      </c>
      <c r="K782">
        <f>_xlfn.XLOOKUP(D782,ConfigSheet!$A$1:$G$1,ConfigSheet!$A$2:$G$2)</f>
        <v>2.6304883652667002</v>
      </c>
      <c r="L782">
        <f>_xlfn.XLOOKUP(B782,CoinPixels_Config1!A:A,CoinPixels_Config1!I:I)</f>
        <v>1.0915700407395801</v>
      </c>
      <c r="M782">
        <f t="shared" si="96"/>
        <v>567573.84995299275</v>
      </c>
      <c r="N782">
        <f t="shared" si="97"/>
        <v>557195.20200564084</v>
      </c>
      <c r="O782">
        <f t="shared" si="102"/>
        <v>445.79139920043258</v>
      </c>
      <c r="P782">
        <f t="shared" si="99"/>
        <v>437.63966354410894</v>
      </c>
      <c r="Q782" s="9" cm="1">
        <f t="array" ref="Q782">IF(D782="",_xlfn.XLOOKUP(C782,ConfigSheet!$B$5:$H$5,_xlfn.XLOOKUP(E782,ConfigSheet!$A$6:$A$8,ConfigSheet!$B$6:$H$8)),_xlfn.XLOOKUP(D782,ConfigSheet!$B$5:$H$5,_xlfn.XLOOKUP(F782,ConfigSheet!$A$6:$A$8,ConfigSheet!$B$6:$H$8)))</f>
        <v>468.8</v>
      </c>
      <c r="R782">
        <f t="shared" si="100"/>
        <v>8.1517356563236376</v>
      </c>
      <c r="S782" s="9">
        <f t="shared" si="98"/>
        <v>66.450794210578167</v>
      </c>
      <c r="W782">
        <f t="shared" si="103"/>
        <v>31.16033645589107</v>
      </c>
      <c r="X782">
        <f t="shared" si="101"/>
        <v>970.96656804433405</v>
      </c>
    </row>
    <row r="783" spans="1:24" x14ac:dyDescent="0.3">
      <c r="A783" s="1">
        <v>781</v>
      </c>
      <c r="B783">
        <v>380</v>
      </c>
      <c r="C783" t="s">
        <v>8</v>
      </c>
      <c r="D783" t="s">
        <v>8</v>
      </c>
      <c r="E783">
        <v>1</v>
      </c>
      <c r="F783">
        <v>1</v>
      </c>
      <c r="G783">
        <v>14157</v>
      </c>
      <c r="H783">
        <v>14208</v>
      </c>
      <c r="I783">
        <v>94.400656223297119</v>
      </c>
      <c r="J783" s="4">
        <f>ConfigSheet!$I$2</f>
        <v>3349.0920000000001</v>
      </c>
      <c r="K783">
        <f>_xlfn.XLOOKUP(D783,ConfigSheet!$A$1:$G$1,ConfigSheet!$A$2:$G$2)</f>
        <v>0</v>
      </c>
      <c r="L783">
        <f>_xlfn.XLOOKUP(B783,CoinPixels_Config1!A:A,CoinPixels_Config1!I:I)</f>
        <v>0.99641047297297303</v>
      </c>
      <c r="M783">
        <f t="shared" si="96"/>
        <v>14106.183065878378</v>
      </c>
      <c r="N783">
        <f t="shared" si="97"/>
        <v>14157</v>
      </c>
      <c r="O783">
        <f t="shared" si="102"/>
        <v>0</v>
      </c>
      <c r="P783">
        <f t="shared" si="99"/>
        <v>0</v>
      </c>
      <c r="Q783" s="9" cm="1">
        <f t="array" ref="Q783">IF(D783="",_xlfn.XLOOKUP(C783,ConfigSheet!$B$5:$H$5,_xlfn.XLOOKUP(E783,ConfigSheet!$A$6:$A$8,ConfigSheet!$B$6:$H$8)),_xlfn.XLOOKUP(D783,ConfigSheet!$B$5:$H$5,_xlfn.XLOOKUP(F783,ConfigSheet!$A$6:$A$8,ConfigSheet!$B$6:$H$8)))</f>
        <v>0</v>
      </c>
      <c r="R783">
        <f t="shared" si="100"/>
        <v>0</v>
      </c>
      <c r="S783" s="9">
        <f t="shared" si="98"/>
        <v>0</v>
      </c>
      <c r="W783">
        <f t="shared" si="103"/>
        <v>0</v>
      </c>
      <c r="X783">
        <f t="shared" si="101"/>
        <v>0</v>
      </c>
    </row>
    <row r="784" spans="1:24" x14ac:dyDescent="0.3">
      <c r="A784" s="1">
        <v>782</v>
      </c>
      <c r="B784">
        <v>380</v>
      </c>
      <c r="C784" t="s">
        <v>9</v>
      </c>
      <c r="D784" t="s">
        <v>9</v>
      </c>
      <c r="E784">
        <v>2</v>
      </c>
      <c r="F784">
        <v>2</v>
      </c>
      <c r="G784">
        <v>922901</v>
      </c>
      <c r="H784">
        <v>855522</v>
      </c>
      <c r="I784">
        <v>82.321226596832275</v>
      </c>
      <c r="J784" s="4">
        <f>ConfigSheet!$I$2</f>
        <v>3349.0920000000001</v>
      </c>
      <c r="K784">
        <f>_xlfn.XLOOKUP(D784,ConfigSheet!$A$1:$G$1,ConfigSheet!$A$2:$G$2)</f>
        <v>2.6304883652667002</v>
      </c>
      <c r="L784">
        <f>_xlfn.XLOOKUP(B784,CoinPixels_Config1!A:A,CoinPixels_Config1!I:I)</f>
        <v>0.99641047297297303</v>
      </c>
      <c r="M784">
        <f t="shared" si="96"/>
        <v>919588.22191722982</v>
      </c>
      <c r="N784">
        <f t="shared" si="97"/>
        <v>852451.08065878379</v>
      </c>
      <c r="O784">
        <f t="shared" si="102"/>
        <v>722.2752073068059</v>
      </c>
      <c r="P784">
        <f t="shared" si="99"/>
        <v>669.5434612223122</v>
      </c>
      <c r="Q784" s="9" cm="1">
        <f t="array" ref="Q784">IF(D784="",_xlfn.XLOOKUP(C784,ConfigSheet!$B$5:$H$5,_xlfn.XLOOKUP(E784,ConfigSheet!$A$6:$A$8,ConfigSheet!$B$6:$H$8)),_xlfn.XLOOKUP(D784,ConfigSheet!$B$5:$H$5,_xlfn.XLOOKUP(F784,ConfigSheet!$A$6:$A$8,ConfigSheet!$B$6:$H$8)))</f>
        <v>937.6</v>
      </c>
      <c r="R784">
        <f t="shared" si="100"/>
        <v>52.731746084493693</v>
      </c>
      <c r="S784" s="9">
        <f t="shared" si="98"/>
        <v>2780.6370451195157</v>
      </c>
      <c r="W784">
        <f t="shared" si="103"/>
        <v>268.05653877768782</v>
      </c>
      <c r="X784">
        <f t="shared" si="101"/>
        <v>71854.307981474049</v>
      </c>
    </row>
    <row r="785" spans="1:24" x14ac:dyDescent="0.3">
      <c r="A785" s="1">
        <v>783</v>
      </c>
      <c r="B785">
        <v>381</v>
      </c>
      <c r="C785" t="s">
        <v>8</v>
      </c>
      <c r="D785" t="s">
        <v>8</v>
      </c>
      <c r="E785">
        <v>1</v>
      </c>
      <c r="F785">
        <v>1</v>
      </c>
      <c r="G785">
        <v>14147</v>
      </c>
      <c r="H785">
        <v>12835</v>
      </c>
      <c r="I785">
        <v>90.027469396591187</v>
      </c>
      <c r="J785" s="4">
        <f>ConfigSheet!$I$2</f>
        <v>3349.0920000000001</v>
      </c>
      <c r="K785">
        <f>_xlfn.XLOOKUP(D785,ConfigSheet!$A$1:$G$1,ConfigSheet!$A$2:$G$2)</f>
        <v>0</v>
      </c>
      <c r="L785">
        <f>_xlfn.XLOOKUP(B785,CoinPixels_Config1!A:A,CoinPixels_Config1!I:I)</f>
        <v>1.1022204908453448</v>
      </c>
      <c r="M785">
        <f t="shared" si="96"/>
        <v>15593.113283989092</v>
      </c>
      <c r="N785">
        <f t="shared" si="97"/>
        <v>14147</v>
      </c>
      <c r="O785">
        <f t="shared" si="102"/>
        <v>0</v>
      </c>
      <c r="P785">
        <f t="shared" si="99"/>
        <v>0</v>
      </c>
      <c r="Q785" s="9" cm="1">
        <f t="array" ref="Q785">IF(D785="",_xlfn.XLOOKUP(C785,ConfigSheet!$B$5:$H$5,_xlfn.XLOOKUP(E785,ConfigSheet!$A$6:$A$8,ConfigSheet!$B$6:$H$8)),_xlfn.XLOOKUP(D785,ConfigSheet!$B$5:$H$5,_xlfn.XLOOKUP(F785,ConfigSheet!$A$6:$A$8,ConfigSheet!$B$6:$H$8)))</f>
        <v>0</v>
      </c>
      <c r="R785">
        <f t="shared" si="100"/>
        <v>0</v>
      </c>
      <c r="S785" s="9">
        <f t="shared" si="98"/>
        <v>0</v>
      </c>
      <c r="W785">
        <f t="shared" si="103"/>
        <v>0</v>
      </c>
      <c r="X785">
        <f t="shared" si="101"/>
        <v>0</v>
      </c>
    </row>
    <row r="786" spans="1:24" x14ac:dyDescent="0.3">
      <c r="A786" s="1">
        <v>784</v>
      </c>
      <c r="B786">
        <v>381</v>
      </c>
      <c r="C786" t="s">
        <v>9</v>
      </c>
      <c r="D786" t="s">
        <v>9</v>
      </c>
      <c r="E786">
        <v>2</v>
      </c>
      <c r="F786">
        <v>2</v>
      </c>
      <c r="G786">
        <v>889886</v>
      </c>
      <c r="H786">
        <v>829065</v>
      </c>
      <c r="I786">
        <v>90.77872633934021</v>
      </c>
      <c r="J786" s="4">
        <f>ConfigSheet!$I$2</f>
        <v>3349.0920000000001</v>
      </c>
      <c r="K786">
        <f>_xlfn.XLOOKUP(D786,ConfigSheet!$A$1:$G$1,ConfigSheet!$A$2:$G$2)</f>
        <v>2.6304883652667002</v>
      </c>
      <c r="L786">
        <f>_xlfn.XLOOKUP(B786,CoinPixels_Config1!A:A,CoinPixels_Config1!I:I)</f>
        <v>1.1022204908453448</v>
      </c>
      <c r="M786">
        <f t="shared" si="96"/>
        <v>980850.58371640055</v>
      </c>
      <c r="N786">
        <f t="shared" si="97"/>
        <v>913812.43124269578</v>
      </c>
      <c r="O786">
        <f t="shared" si="102"/>
        <v>770.39270600241593</v>
      </c>
      <c r="P786">
        <f t="shared" si="99"/>
        <v>717.73870900530289</v>
      </c>
      <c r="Q786" s="9" cm="1">
        <f t="array" ref="Q786">IF(D786="",_xlfn.XLOOKUP(C786,ConfigSheet!$B$5:$H$5,_xlfn.XLOOKUP(E786,ConfigSheet!$A$6:$A$8,ConfigSheet!$B$6:$H$8)),_xlfn.XLOOKUP(D786,ConfigSheet!$B$5:$H$5,_xlfn.XLOOKUP(F786,ConfigSheet!$A$6:$A$8,ConfigSheet!$B$6:$H$8)))</f>
        <v>937.6</v>
      </c>
      <c r="R786">
        <f t="shared" si="100"/>
        <v>52.65399699711304</v>
      </c>
      <c r="S786" s="9">
        <f t="shared" si="98"/>
        <v>2772.4433997719889</v>
      </c>
      <c r="W786">
        <f t="shared" si="103"/>
        <v>219.86129099469713</v>
      </c>
      <c r="X786">
        <f t="shared" si="101"/>
        <v>48338.987277854889</v>
      </c>
    </row>
    <row r="787" spans="1:24" x14ac:dyDescent="0.3">
      <c r="A787" s="1">
        <v>785</v>
      </c>
      <c r="B787">
        <v>382</v>
      </c>
      <c r="C787" t="s">
        <v>8</v>
      </c>
      <c r="D787" t="s">
        <v>8</v>
      </c>
      <c r="E787">
        <v>1</v>
      </c>
      <c r="F787">
        <v>1</v>
      </c>
      <c r="G787">
        <v>14130</v>
      </c>
      <c r="H787">
        <v>13862</v>
      </c>
      <c r="I787">
        <v>94.361895322799683</v>
      </c>
      <c r="J787" s="4">
        <f>ConfigSheet!$I$2</f>
        <v>3349.0920000000001</v>
      </c>
      <c r="K787">
        <f>_xlfn.XLOOKUP(D787,ConfigSheet!$A$1:$G$1,ConfigSheet!$A$2:$G$2)</f>
        <v>0</v>
      </c>
      <c r="L787">
        <f>_xlfn.XLOOKUP(B787,CoinPixels_Config1!A:A,CoinPixels_Config1!I:I)</f>
        <v>1.0193334295195497</v>
      </c>
      <c r="M787">
        <f t="shared" si="96"/>
        <v>14403.181359111239</v>
      </c>
      <c r="N787">
        <f t="shared" si="97"/>
        <v>14129.999999999998</v>
      </c>
      <c r="O787">
        <f t="shared" si="102"/>
        <v>0</v>
      </c>
      <c r="P787">
        <f t="shared" si="99"/>
        <v>0</v>
      </c>
      <c r="Q787" s="9" cm="1">
        <f t="array" ref="Q787">IF(D787="",_xlfn.XLOOKUP(C787,ConfigSheet!$B$5:$H$5,_xlfn.XLOOKUP(E787,ConfigSheet!$A$6:$A$8,ConfigSheet!$B$6:$H$8)),_xlfn.XLOOKUP(D787,ConfigSheet!$B$5:$H$5,_xlfn.XLOOKUP(F787,ConfigSheet!$A$6:$A$8,ConfigSheet!$B$6:$H$8)))</f>
        <v>0</v>
      </c>
      <c r="R787">
        <f t="shared" si="100"/>
        <v>0</v>
      </c>
      <c r="S787" s="9">
        <f t="shared" si="98"/>
        <v>0</v>
      </c>
      <c r="W787">
        <f t="shared" si="103"/>
        <v>0</v>
      </c>
      <c r="X787">
        <f t="shared" si="101"/>
        <v>0</v>
      </c>
    </row>
    <row r="788" spans="1:24" x14ac:dyDescent="0.3">
      <c r="A788" s="1">
        <v>786</v>
      </c>
      <c r="B788">
        <v>382</v>
      </c>
      <c r="C788" t="s">
        <v>10</v>
      </c>
      <c r="D788" t="s">
        <v>10</v>
      </c>
      <c r="E788">
        <v>3</v>
      </c>
      <c r="F788">
        <v>3</v>
      </c>
      <c r="G788">
        <v>297650</v>
      </c>
      <c r="H788">
        <v>265412</v>
      </c>
      <c r="I788">
        <v>88.35858305295308</v>
      </c>
      <c r="J788" s="4">
        <f>ConfigSheet!$I$2</f>
        <v>3349.0920000000001</v>
      </c>
      <c r="K788">
        <f>_xlfn.XLOOKUP(D788,ConfigSheet!$A$1:$G$1,ConfigSheet!$A$2:$G$2)</f>
        <v>3.5680999999999998</v>
      </c>
      <c r="L788">
        <f>_xlfn.XLOOKUP(B788,CoinPixels_Config1!A:A,CoinPixels_Config1!I:I)</f>
        <v>1.0193334295195497</v>
      </c>
      <c r="M788">
        <f t="shared" si="96"/>
        <v>303404.59529649396</v>
      </c>
      <c r="N788">
        <f t="shared" si="97"/>
        <v>270543.32419564272</v>
      </c>
      <c r="O788">
        <f t="shared" si="102"/>
        <v>323.24520690307105</v>
      </c>
      <c r="P788">
        <f t="shared" si="99"/>
        <v>288.23503058813338</v>
      </c>
      <c r="Q788" s="9" cm="1">
        <f t="array" ref="Q788">IF(D788="",_xlfn.XLOOKUP(C788,ConfigSheet!$B$5:$H$5,_xlfn.XLOOKUP(E788,ConfigSheet!$A$6:$A$8,ConfigSheet!$B$6:$H$8)),_xlfn.XLOOKUP(D788,ConfigSheet!$B$5:$H$5,_xlfn.XLOOKUP(F788,ConfigSheet!$A$6:$A$8,ConfigSheet!$B$6:$H$8)))</f>
        <v>289.92</v>
      </c>
      <c r="R788">
        <f t="shared" si="100"/>
        <v>35.010176314937667</v>
      </c>
      <c r="S788" s="9">
        <f t="shared" si="98"/>
        <v>1225.7124456030224</v>
      </c>
      <c r="W788">
        <f t="shared" si="103"/>
        <v>1.6849694118666321</v>
      </c>
      <c r="X788">
        <f t="shared" si="101"/>
        <v>2.839121918926184</v>
      </c>
    </row>
    <row r="789" spans="1:24" x14ac:dyDescent="0.3">
      <c r="A789" s="1">
        <v>787</v>
      </c>
      <c r="B789">
        <v>383</v>
      </c>
      <c r="C789" t="s">
        <v>8</v>
      </c>
      <c r="D789" t="s">
        <v>8</v>
      </c>
      <c r="E789">
        <v>1</v>
      </c>
      <c r="F789">
        <v>1</v>
      </c>
      <c r="G789">
        <v>14742</v>
      </c>
      <c r="H789">
        <v>13604</v>
      </c>
      <c r="I789">
        <v>87.448751926422119</v>
      </c>
      <c r="J789" s="4">
        <f>ConfigSheet!$I$2</f>
        <v>3349.0920000000001</v>
      </c>
      <c r="K789">
        <f>_xlfn.XLOOKUP(D789,ConfigSheet!$A$1:$G$1,ConfigSheet!$A$2:$G$2)</f>
        <v>0</v>
      </c>
      <c r="L789">
        <f>_xlfn.XLOOKUP(B789,CoinPixels_Config1!A:A,CoinPixels_Config1!I:I)</f>
        <v>1.0836518670979123</v>
      </c>
      <c r="M789">
        <f t="shared" si="96"/>
        <v>15975.195824757422</v>
      </c>
      <c r="N789">
        <f t="shared" si="97"/>
        <v>14741.999999999998</v>
      </c>
      <c r="O789">
        <f t="shared" si="102"/>
        <v>0</v>
      </c>
      <c r="P789">
        <f t="shared" si="99"/>
        <v>0</v>
      </c>
      <c r="Q789" s="9" cm="1">
        <f t="array" ref="Q789">IF(D789="",_xlfn.XLOOKUP(C789,ConfigSheet!$B$5:$H$5,_xlfn.XLOOKUP(E789,ConfigSheet!$A$6:$A$8,ConfigSheet!$B$6:$H$8)),_xlfn.XLOOKUP(D789,ConfigSheet!$B$5:$H$5,_xlfn.XLOOKUP(F789,ConfigSheet!$A$6:$A$8,ConfigSheet!$B$6:$H$8)))</f>
        <v>0</v>
      </c>
      <c r="R789">
        <f t="shared" si="100"/>
        <v>0</v>
      </c>
      <c r="S789" s="9">
        <f t="shared" si="98"/>
        <v>0</v>
      </c>
      <c r="W789">
        <f t="shared" si="103"/>
        <v>0</v>
      </c>
      <c r="X789">
        <f t="shared" si="101"/>
        <v>0</v>
      </c>
    </row>
    <row r="790" spans="1:24" x14ac:dyDescent="0.3">
      <c r="A790" s="1">
        <v>788</v>
      </c>
      <c r="B790">
        <v>383</v>
      </c>
      <c r="C790" t="s">
        <v>10</v>
      </c>
      <c r="D790" t="s">
        <v>10</v>
      </c>
      <c r="E790">
        <v>1</v>
      </c>
      <c r="F790">
        <v>1</v>
      </c>
      <c r="G790">
        <v>88341</v>
      </c>
      <c r="H790">
        <v>81863</v>
      </c>
      <c r="I790">
        <v>91.664695739746094</v>
      </c>
      <c r="J790" s="4">
        <f>ConfigSheet!$I$2</f>
        <v>3349.0920000000001</v>
      </c>
      <c r="K790">
        <f>_xlfn.XLOOKUP(D790,ConfigSheet!$A$1:$G$1,ConfigSheet!$A$2:$G$2)</f>
        <v>3.5680999999999998</v>
      </c>
      <c r="L790">
        <f>_xlfn.XLOOKUP(B790,CoinPixels_Config1!A:A,CoinPixels_Config1!I:I)</f>
        <v>1.0836518670979123</v>
      </c>
      <c r="M790">
        <f t="shared" si="96"/>
        <v>95730.889591296669</v>
      </c>
      <c r="N790">
        <f t="shared" si="97"/>
        <v>88710.992796236387</v>
      </c>
      <c r="O790">
        <f t="shared" si="102"/>
        <v>101.99104328895881</v>
      </c>
      <c r="P790">
        <f t="shared" si="99"/>
        <v>94.512092649664751</v>
      </c>
      <c r="Q790" s="9" cm="1">
        <f t="array" ref="Q790">IF(D790="",_xlfn.XLOOKUP(C790,ConfigSheet!$B$5:$H$5,_xlfn.XLOOKUP(E790,ConfigSheet!$A$6:$A$8,ConfigSheet!$B$6:$H$8)),_xlfn.XLOOKUP(D790,ConfigSheet!$B$5:$H$5,_xlfn.XLOOKUP(F790,ConfigSheet!$A$6:$A$8,ConfigSheet!$B$6:$H$8)))</f>
        <v>96.64</v>
      </c>
      <c r="R790">
        <f t="shared" si="100"/>
        <v>7.4789506392940552</v>
      </c>
      <c r="S790" s="9">
        <f t="shared" si="98"/>
        <v>55.934702664996955</v>
      </c>
      <c r="W790">
        <f t="shared" si="103"/>
        <v>2.1279073503352492</v>
      </c>
      <c r="X790">
        <f t="shared" si="101"/>
        <v>4.5279896916107809</v>
      </c>
    </row>
    <row r="791" spans="1:24" x14ac:dyDescent="0.3">
      <c r="A791" s="1">
        <v>789</v>
      </c>
      <c r="B791">
        <v>384</v>
      </c>
      <c r="C791" t="s">
        <v>8</v>
      </c>
      <c r="D791" t="s">
        <v>8</v>
      </c>
      <c r="E791">
        <v>1</v>
      </c>
      <c r="F791">
        <v>1</v>
      </c>
      <c r="G791">
        <v>14403</v>
      </c>
      <c r="H791">
        <v>13227</v>
      </c>
      <c r="I791">
        <v>89.936071634292603</v>
      </c>
      <c r="J791" s="4">
        <f>ConfigSheet!$I$2</f>
        <v>3349.0920000000001</v>
      </c>
      <c r="K791">
        <f>_xlfn.XLOOKUP(D791,ConfigSheet!$A$1:$G$1,ConfigSheet!$A$2:$G$2)</f>
        <v>0</v>
      </c>
      <c r="L791">
        <f>_xlfn.XLOOKUP(B791,CoinPixels_Config1!A:A,CoinPixels_Config1!I:I)</f>
        <v>1.0889090496711273</v>
      </c>
      <c r="M791">
        <f t="shared" si="96"/>
        <v>15683.557042413247</v>
      </c>
      <c r="N791">
        <f t="shared" si="97"/>
        <v>14403.000000000002</v>
      </c>
      <c r="O791">
        <f t="shared" si="102"/>
        <v>0</v>
      </c>
      <c r="P791">
        <f t="shared" si="99"/>
        <v>0</v>
      </c>
      <c r="Q791" s="9" cm="1">
        <f t="array" ref="Q791">IF(D791="",_xlfn.XLOOKUP(C791,ConfigSheet!$B$5:$H$5,_xlfn.XLOOKUP(E791,ConfigSheet!$A$6:$A$8,ConfigSheet!$B$6:$H$8)),_xlfn.XLOOKUP(D791,ConfigSheet!$B$5:$H$5,_xlfn.XLOOKUP(F791,ConfigSheet!$A$6:$A$8,ConfigSheet!$B$6:$H$8)))</f>
        <v>0</v>
      </c>
      <c r="R791">
        <f t="shared" si="100"/>
        <v>0</v>
      </c>
      <c r="S791" s="9">
        <f t="shared" si="98"/>
        <v>0</v>
      </c>
      <c r="W791">
        <f t="shared" si="103"/>
        <v>0</v>
      </c>
      <c r="X791">
        <f t="shared" si="101"/>
        <v>0</v>
      </c>
    </row>
    <row r="792" spans="1:24" x14ac:dyDescent="0.3">
      <c r="A792" s="1">
        <v>790</v>
      </c>
      <c r="B792">
        <v>384</v>
      </c>
      <c r="C792" t="s">
        <v>10</v>
      </c>
      <c r="D792" t="s">
        <v>10</v>
      </c>
      <c r="E792">
        <v>1</v>
      </c>
      <c r="F792">
        <v>1</v>
      </c>
      <c r="G792">
        <v>90905</v>
      </c>
      <c r="H792">
        <v>85463</v>
      </c>
      <c r="I792">
        <v>90.798056125640869</v>
      </c>
      <c r="J792" s="4">
        <f>ConfigSheet!$I$2</f>
        <v>3349.0920000000001</v>
      </c>
      <c r="K792">
        <f>_xlfn.XLOOKUP(D792,ConfigSheet!$A$1:$G$1,ConfigSheet!$A$2:$G$2)</f>
        <v>3.5680999999999998</v>
      </c>
      <c r="L792">
        <f>_xlfn.XLOOKUP(B792,CoinPixels_Config1!A:A,CoinPixels_Config1!I:I)</f>
        <v>1.0889090496711273</v>
      </c>
      <c r="M792">
        <f t="shared" si="96"/>
        <v>98987.277160353828</v>
      </c>
      <c r="N792">
        <f t="shared" si="97"/>
        <v>93061.434112043557</v>
      </c>
      <c r="O792">
        <f t="shared" si="102"/>
        <v>105.46037661427589</v>
      </c>
      <c r="P792">
        <f t="shared" si="99"/>
        <v>99.147023448499652</v>
      </c>
      <c r="Q792" s="9" cm="1">
        <f t="array" ref="Q792">IF(D792="",_xlfn.XLOOKUP(C792,ConfigSheet!$B$5:$H$5,_xlfn.XLOOKUP(E792,ConfigSheet!$A$6:$A$8,ConfigSheet!$B$6:$H$8)),_xlfn.XLOOKUP(D792,ConfigSheet!$B$5:$H$5,_xlfn.XLOOKUP(F792,ConfigSheet!$A$6:$A$8,ConfigSheet!$B$6:$H$8)))</f>
        <v>96.64</v>
      </c>
      <c r="R792">
        <f t="shared" si="100"/>
        <v>6.3133531657762347</v>
      </c>
      <c r="S792" s="9">
        <f t="shared" si="98"/>
        <v>39.858428195816806</v>
      </c>
      <c r="W792">
        <f t="shared" si="103"/>
        <v>-2.5070234484996519</v>
      </c>
      <c r="X792">
        <f t="shared" si="101"/>
        <v>6.2851665713270863</v>
      </c>
    </row>
    <row r="793" spans="1:24" x14ac:dyDescent="0.3">
      <c r="A793" s="1">
        <v>791</v>
      </c>
      <c r="B793">
        <v>385</v>
      </c>
      <c r="C793" t="s">
        <v>8</v>
      </c>
      <c r="D793" t="s">
        <v>8</v>
      </c>
      <c r="E793">
        <v>1</v>
      </c>
      <c r="F793">
        <v>1</v>
      </c>
      <c r="G793">
        <v>13561</v>
      </c>
      <c r="H793">
        <v>13493</v>
      </c>
      <c r="I793">
        <v>94.731158018112183</v>
      </c>
      <c r="J793" s="4">
        <f>ConfigSheet!$I$2</f>
        <v>3349.0920000000001</v>
      </c>
      <c r="K793">
        <f>_xlfn.XLOOKUP(D793,ConfigSheet!$A$1:$G$1,ConfigSheet!$A$2:$G$2)</f>
        <v>0</v>
      </c>
      <c r="L793">
        <f>_xlfn.XLOOKUP(B793,CoinPixels_Config1!A:A,CoinPixels_Config1!I:I)</f>
        <v>1.0050396501889869</v>
      </c>
      <c r="M793">
        <f t="shared" si="96"/>
        <v>13629.342696212851</v>
      </c>
      <c r="N793">
        <f t="shared" si="97"/>
        <v>13561</v>
      </c>
      <c r="O793">
        <f t="shared" si="102"/>
        <v>0</v>
      </c>
      <c r="P793">
        <f t="shared" si="99"/>
        <v>0</v>
      </c>
      <c r="Q793" s="9" cm="1">
        <f t="array" ref="Q793">IF(D793="",_xlfn.XLOOKUP(C793,ConfigSheet!$B$5:$H$5,_xlfn.XLOOKUP(E793,ConfigSheet!$A$6:$A$8,ConfigSheet!$B$6:$H$8)),_xlfn.XLOOKUP(D793,ConfigSheet!$B$5:$H$5,_xlfn.XLOOKUP(F793,ConfigSheet!$A$6:$A$8,ConfigSheet!$B$6:$H$8)))</f>
        <v>0</v>
      </c>
      <c r="R793">
        <f t="shared" si="100"/>
        <v>0</v>
      </c>
      <c r="S793" s="9">
        <f t="shared" si="98"/>
        <v>0</v>
      </c>
      <c r="W793">
        <f t="shared" si="103"/>
        <v>0</v>
      </c>
      <c r="X793">
        <f t="shared" si="101"/>
        <v>0</v>
      </c>
    </row>
    <row r="794" spans="1:24" x14ac:dyDescent="0.3">
      <c r="A794" s="1">
        <v>792</v>
      </c>
      <c r="B794">
        <v>385</v>
      </c>
      <c r="C794" t="s">
        <v>11</v>
      </c>
      <c r="D794" t="s">
        <v>11</v>
      </c>
      <c r="E794">
        <v>1</v>
      </c>
      <c r="F794">
        <v>1</v>
      </c>
      <c r="G794">
        <v>191183</v>
      </c>
      <c r="H794">
        <v>191117</v>
      </c>
      <c r="I794">
        <v>95.863455533981323</v>
      </c>
      <c r="J794" s="4">
        <f>ConfigSheet!$I$2</f>
        <v>3349.0920000000001</v>
      </c>
      <c r="K794">
        <f>_xlfn.XLOOKUP(D794,ConfigSheet!$A$1:$G$1,ConfigSheet!$A$2:$G$2)</f>
        <v>5.6936084651916001</v>
      </c>
      <c r="L794">
        <f>_xlfn.XLOOKUP(B794,CoinPixels_Config1!A:A,CoinPixels_Config1!I:I)</f>
        <v>1.0050396501889869</v>
      </c>
      <c r="M794">
        <f t="shared" si="96"/>
        <v>192146.49544208107</v>
      </c>
      <c r="N794">
        <f t="shared" si="97"/>
        <v>192080.16282516861</v>
      </c>
      <c r="O794">
        <f t="shared" si="102"/>
        <v>326.65776664419246</v>
      </c>
      <c r="P794">
        <f t="shared" si="99"/>
        <v>326.54499818361541</v>
      </c>
      <c r="Q794" s="9" cm="1">
        <f t="array" ref="Q794">IF(D794="",_xlfn.XLOOKUP(C794,ConfigSheet!$B$5:$H$5,_xlfn.XLOOKUP(E794,ConfigSheet!$A$6:$A$8,ConfigSheet!$B$6:$H$8)),_xlfn.XLOOKUP(D794,ConfigSheet!$B$5:$H$5,_xlfn.XLOOKUP(F794,ConfigSheet!$A$6:$A$8,ConfigSheet!$B$6:$H$8)))</f>
        <v>369.42666666666668</v>
      </c>
      <c r="R794">
        <f t="shared" si="100"/>
        <v>0.11276846057705825</v>
      </c>
      <c r="S794" s="9">
        <f t="shared" si="98"/>
        <v>1.2716725700919541E-2</v>
      </c>
      <c r="W794">
        <f t="shared" si="103"/>
        <v>42.881668483051271</v>
      </c>
      <c r="X794">
        <f t="shared" si="101"/>
        <v>1838.8374918903128</v>
      </c>
    </row>
    <row r="795" spans="1:24" x14ac:dyDescent="0.3">
      <c r="A795" s="1">
        <v>793</v>
      </c>
      <c r="B795">
        <v>386</v>
      </c>
      <c r="C795" t="s">
        <v>8</v>
      </c>
      <c r="D795" t="s">
        <v>8</v>
      </c>
      <c r="E795">
        <v>1</v>
      </c>
      <c r="F795">
        <v>1</v>
      </c>
      <c r="G795">
        <v>11476</v>
      </c>
      <c r="H795">
        <v>11134</v>
      </c>
      <c r="I795">
        <v>96.165192127227783</v>
      </c>
      <c r="J795" s="4">
        <f>ConfigSheet!$I$2</f>
        <v>3349.0920000000001</v>
      </c>
      <c r="K795">
        <f>_xlfn.XLOOKUP(D795,ConfigSheet!$A$1:$G$1,ConfigSheet!$A$2:$G$2)</f>
        <v>0</v>
      </c>
      <c r="L795">
        <f>_xlfn.XLOOKUP(B795,CoinPixels_Config1!A:A,CoinPixels_Config1!I:I)</f>
        <v>1.0307167235494881</v>
      </c>
      <c r="M795">
        <f t="shared" si="96"/>
        <v>11828.505119453925</v>
      </c>
      <c r="N795">
        <f t="shared" si="97"/>
        <v>11476</v>
      </c>
      <c r="O795">
        <f t="shared" si="102"/>
        <v>0</v>
      </c>
      <c r="P795">
        <f t="shared" si="99"/>
        <v>0</v>
      </c>
      <c r="Q795" s="9" cm="1">
        <f t="array" ref="Q795">IF(D795="",_xlfn.XLOOKUP(C795,ConfigSheet!$B$5:$H$5,_xlfn.XLOOKUP(E795,ConfigSheet!$A$6:$A$8,ConfigSheet!$B$6:$H$8)),_xlfn.XLOOKUP(D795,ConfigSheet!$B$5:$H$5,_xlfn.XLOOKUP(F795,ConfigSheet!$A$6:$A$8,ConfigSheet!$B$6:$H$8)))</f>
        <v>0</v>
      </c>
      <c r="R795">
        <f t="shared" si="100"/>
        <v>0</v>
      </c>
      <c r="S795" s="9">
        <f t="shared" si="98"/>
        <v>0</v>
      </c>
      <c r="W795">
        <f t="shared" si="103"/>
        <v>0</v>
      </c>
      <c r="X795">
        <f t="shared" si="101"/>
        <v>0</v>
      </c>
    </row>
    <row r="796" spans="1:24" x14ac:dyDescent="0.3">
      <c r="A796" s="1">
        <v>794</v>
      </c>
      <c r="B796">
        <v>386</v>
      </c>
      <c r="C796" t="s">
        <v>11</v>
      </c>
      <c r="D796" t="s">
        <v>11</v>
      </c>
      <c r="E796">
        <v>1</v>
      </c>
      <c r="F796">
        <v>1</v>
      </c>
      <c r="G796">
        <v>161331</v>
      </c>
      <c r="H796">
        <v>156485</v>
      </c>
      <c r="I796">
        <v>95.287048816680908</v>
      </c>
      <c r="J796" s="4">
        <f>ConfigSheet!$I$2</f>
        <v>3349.0920000000001</v>
      </c>
      <c r="K796">
        <f>_xlfn.XLOOKUP(D796,ConfigSheet!$A$1:$G$1,ConfigSheet!$A$2:$G$2)</f>
        <v>5.6936084651916001</v>
      </c>
      <c r="L796">
        <f>_xlfn.XLOOKUP(B796,CoinPixels_Config1!A:A,CoinPixels_Config1!I:I)</f>
        <v>1.0307167235494881</v>
      </c>
      <c r="M796">
        <f t="shared" si="96"/>
        <v>166286.55972696247</v>
      </c>
      <c r="N796">
        <f t="shared" si="97"/>
        <v>161291.70648464165</v>
      </c>
      <c r="O796">
        <f t="shared" si="102"/>
        <v>282.69470176066289</v>
      </c>
      <c r="P796">
        <f t="shared" si="99"/>
        <v>274.20322445789918</v>
      </c>
      <c r="Q796" s="9" cm="1">
        <f t="array" ref="Q796">IF(D796="",_xlfn.XLOOKUP(C796,ConfigSheet!$B$5:$H$5,_xlfn.XLOOKUP(E796,ConfigSheet!$A$6:$A$8,ConfigSheet!$B$6:$H$8)),_xlfn.XLOOKUP(D796,ConfigSheet!$B$5:$H$5,_xlfn.XLOOKUP(F796,ConfigSheet!$A$6:$A$8,ConfigSheet!$B$6:$H$8)))</f>
        <v>369.42666666666668</v>
      </c>
      <c r="R796">
        <f t="shared" si="100"/>
        <v>8.4914773027637125</v>
      </c>
      <c r="S796" s="9">
        <f t="shared" si="98"/>
        <v>72.1051867833513</v>
      </c>
      <c r="W796">
        <f t="shared" si="103"/>
        <v>95.223442208767494</v>
      </c>
      <c r="X796">
        <f t="shared" si="101"/>
        <v>9067.5039460864828</v>
      </c>
    </row>
    <row r="797" spans="1:24" x14ac:dyDescent="0.3">
      <c r="A797" s="1">
        <v>795</v>
      </c>
      <c r="B797">
        <v>387</v>
      </c>
      <c r="C797" t="s">
        <v>8</v>
      </c>
      <c r="D797" t="s">
        <v>8</v>
      </c>
      <c r="E797">
        <v>1</v>
      </c>
      <c r="F797">
        <v>1</v>
      </c>
      <c r="G797">
        <v>13495</v>
      </c>
      <c r="H797">
        <v>11505</v>
      </c>
      <c r="I797">
        <v>84.216344356536865</v>
      </c>
      <c r="J797" s="4">
        <f>ConfigSheet!$I$2</f>
        <v>3349.0920000000001</v>
      </c>
      <c r="K797">
        <f>_xlfn.XLOOKUP(D797,ConfigSheet!$A$1:$G$1,ConfigSheet!$A$2:$G$2)</f>
        <v>0</v>
      </c>
      <c r="L797">
        <f>_xlfn.XLOOKUP(B797,CoinPixels_Config1!A:A,CoinPixels_Config1!I:I)</f>
        <v>1.17296827466319</v>
      </c>
      <c r="M797">
        <f t="shared" si="96"/>
        <v>15829.206866579749</v>
      </c>
      <c r="N797">
        <f t="shared" si="97"/>
        <v>13495</v>
      </c>
      <c r="O797">
        <f t="shared" si="102"/>
        <v>0</v>
      </c>
      <c r="P797">
        <f t="shared" si="99"/>
        <v>0</v>
      </c>
      <c r="Q797" s="9" cm="1">
        <f t="array" ref="Q797">IF(D797="",_xlfn.XLOOKUP(C797,ConfigSheet!$B$5:$H$5,_xlfn.XLOOKUP(E797,ConfigSheet!$A$6:$A$8,ConfigSheet!$B$6:$H$8)),_xlfn.XLOOKUP(D797,ConfigSheet!$B$5:$H$5,_xlfn.XLOOKUP(F797,ConfigSheet!$A$6:$A$8,ConfigSheet!$B$6:$H$8)))</f>
        <v>0</v>
      </c>
      <c r="R797">
        <f t="shared" si="100"/>
        <v>0</v>
      </c>
      <c r="S797" s="9">
        <f t="shared" si="98"/>
        <v>0</v>
      </c>
      <c r="W797">
        <f t="shared" si="103"/>
        <v>0</v>
      </c>
      <c r="X797">
        <f t="shared" si="101"/>
        <v>0</v>
      </c>
    </row>
    <row r="798" spans="1:24" x14ac:dyDescent="0.3">
      <c r="A798" s="1">
        <v>796</v>
      </c>
      <c r="B798">
        <v>387</v>
      </c>
      <c r="C798" t="s">
        <v>11</v>
      </c>
      <c r="D798" t="s">
        <v>11</v>
      </c>
      <c r="E798">
        <v>2</v>
      </c>
      <c r="F798">
        <v>2</v>
      </c>
      <c r="G798">
        <v>331241</v>
      </c>
      <c r="H798">
        <v>320492</v>
      </c>
      <c r="I798">
        <v>94.007688760757446</v>
      </c>
      <c r="J798" s="4">
        <f>ConfigSheet!$I$2</f>
        <v>3349.0920000000001</v>
      </c>
      <c r="K798">
        <f>_xlfn.XLOOKUP(D798,ConfigSheet!$A$1:$G$1,ConfigSheet!$A$2:$G$2)</f>
        <v>5.6936084651916001</v>
      </c>
      <c r="L798">
        <f>_xlfn.XLOOKUP(B798,CoinPixels_Config1!A:A,CoinPixels_Config1!I:I)</f>
        <v>1.17296827466319</v>
      </c>
      <c r="M798">
        <f t="shared" si="96"/>
        <v>388535.18426770973</v>
      </c>
      <c r="N798">
        <f t="shared" si="97"/>
        <v>375926.9482833551</v>
      </c>
      <c r="O798">
        <f t="shared" si="102"/>
        <v>660.52745465678765</v>
      </c>
      <c r="P798">
        <f t="shared" si="99"/>
        <v>639.09288100767481</v>
      </c>
      <c r="Q798" s="9" cm="1">
        <f t="array" ref="Q798">IF(D798="",_xlfn.XLOOKUP(C798,ConfigSheet!$B$5:$H$5,_xlfn.XLOOKUP(E798,ConfigSheet!$A$6:$A$8,ConfigSheet!$B$6:$H$8)),_xlfn.XLOOKUP(D798,ConfigSheet!$B$5:$H$5,_xlfn.XLOOKUP(F798,ConfigSheet!$A$6:$A$8,ConfigSheet!$B$6:$H$8)))</f>
        <v>738.85333333333335</v>
      </c>
      <c r="R798">
        <f t="shared" si="100"/>
        <v>21.434573649112849</v>
      </c>
      <c r="S798" s="9">
        <f t="shared" si="98"/>
        <v>459.44094751924291</v>
      </c>
      <c r="W798">
        <f t="shared" si="103"/>
        <v>99.760452325658548</v>
      </c>
      <c r="X798">
        <f t="shared" si="101"/>
        <v>9952.1478482199927</v>
      </c>
    </row>
    <row r="799" spans="1:24" x14ac:dyDescent="0.3">
      <c r="A799" s="1">
        <v>797</v>
      </c>
      <c r="B799">
        <v>388</v>
      </c>
      <c r="C799" t="s">
        <v>8</v>
      </c>
      <c r="D799" t="s">
        <v>8</v>
      </c>
      <c r="E799">
        <v>1</v>
      </c>
      <c r="F799">
        <v>1</v>
      </c>
      <c r="G799">
        <v>13447</v>
      </c>
      <c r="H799">
        <v>12087</v>
      </c>
      <c r="I799">
        <v>87.048566341400146</v>
      </c>
      <c r="J799" s="4">
        <f>ConfigSheet!$I$2</f>
        <v>3349.0920000000001</v>
      </c>
      <c r="K799">
        <f>_xlfn.XLOOKUP(D799,ConfigSheet!$A$1:$G$1,ConfigSheet!$A$2:$G$2)</f>
        <v>0</v>
      </c>
      <c r="L799">
        <f>_xlfn.XLOOKUP(B799,CoinPixels_Config1!A:A,CoinPixels_Config1!I:I)</f>
        <v>1.1125175808720114</v>
      </c>
      <c r="M799">
        <f t="shared" si="96"/>
        <v>14960.023909985937</v>
      </c>
      <c r="N799">
        <f t="shared" si="97"/>
        <v>13447.000000000002</v>
      </c>
      <c r="O799">
        <f t="shared" si="102"/>
        <v>0</v>
      </c>
      <c r="P799">
        <f t="shared" si="99"/>
        <v>0</v>
      </c>
      <c r="Q799" s="9" cm="1">
        <f t="array" ref="Q799">IF(D799="",_xlfn.XLOOKUP(C799,ConfigSheet!$B$5:$H$5,_xlfn.XLOOKUP(E799,ConfigSheet!$A$6:$A$8,ConfigSheet!$B$6:$H$8)),_xlfn.XLOOKUP(D799,ConfigSheet!$B$5:$H$5,_xlfn.XLOOKUP(F799,ConfigSheet!$A$6:$A$8,ConfigSheet!$B$6:$H$8)))</f>
        <v>0</v>
      </c>
      <c r="R799">
        <f t="shared" si="100"/>
        <v>0</v>
      </c>
      <c r="S799" s="9">
        <f t="shared" si="98"/>
        <v>0</v>
      </c>
      <c r="W799">
        <f t="shared" si="103"/>
        <v>0</v>
      </c>
      <c r="X799">
        <f t="shared" si="101"/>
        <v>0</v>
      </c>
    </row>
    <row r="800" spans="1:24" x14ac:dyDescent="0.3">
      <c r="A800" s="1">
        <v>798</v>
      </c>
      <c r="B800">
        <v>388</v>
      </c>
      <c r="C800" t="s">
        <v>11</v>
      </c>
      <c r="D800" t="s">
        <v>11</v>
      </c>
      <c r="E800">
        <v>2</v>
      </c>
      <c r="F800">
        <v>2</v>
      </c>
      <c r="G800">
        <v>355677</v>
      </c>
      <c r="H800">
        <v>341030</v>
      </c>
      <c r="I800">
        <v>93.370059132575989</v>
      </c>
      <c r="J800" s="4">
        <f>ConfigSheet!$I$2</f>
        <v>3349.0920000000001</v>
      </c>
      <c r="K800">
        <f>_xlfn.XLOOKUP(D800,ConfigSheet!$A$1:$G$1,ConfigSheet!$A$2:$G$2)</f>
        <v>5.6936084651916001</v>
      </c>
      <c r="L800">
        <f>_xlfn.XLOOKUP(B800,CoinPixels_Config1!A:A,CoinPixels_Config1!I:I)</f>
        <v>1.1125175808720114</v>
      </c>
      <c r="M800">
        <f t="shared" si="96"/>
        <v>395696.91561181436</v>
      </c>
      <c r="N800">
        <f t="shared" si="97"/>
        <v>379401.87060478202</v>
      </c>
      <c r="O800">
        <f t="shared" si="102"/>
        <v>672.70272311947019</v>
      </c>
      <c r="P800">
        <f t="shared" si="99"/>
        <v>645.00040673260537</v>
      </c>
      <c r="Q800" s="9" cm="1">
        <f t="array" ref="Q800">IF(D800="",_xlfn.XLOOKUP(C800,ConfigSheet!$B$5:$H$5,_xlfn.XLOOKUP(E800,ConfigSheet!$A$6:$A$8,ConfigSheet!$B$6:$H$8)),_xlfn.XLOOKUP(D800,ConfigSheet!$B$5:$H$5,_xlfn.XLOOKUP(F800,ConfigSheet!$A$6:$A$8,ConfigSheet!$B$6:$H$8)))</f>
        <v>738.85333333333335</v>
      </c>
      <c r="R800">
        <f t="shared" si="100"/>
        <v>27.702316386864823</v>
      </c>
      <c r="S800" s="9">
        <f t="shared" si="98"/>
        <v>767.41833319795933</v>
      </c>
      <c r="W800">
        <f t="shared" si="103"/>
        <v>93.852926600727983</v>
      </c>
      <c r="X800">
        <f t="shared" si="101"/>
        <v>8808.3718315216338</v>
      </c>
    </row>
    <row r="801" spans="1:24" x14ac:dyDescent="0.3">
      <c r="A801" s="1">
        <v>799</v>
      </c>
      <c r="B801">
        <v>389</v>
      </c>
      <c r="C801" t="s">
        <v>8</v>
      </c>
      <c r="D801" t="s">
        <v>8</v>
      </c>
      <c r="E801">
        <v>1</v>
      </c>
      <c r="F801">
        <v>1</v>
      </c>
      <c r="G801">
        <v>17228</v>
      </c>
      <c r="H801">
        <v>15217</v>
      </c>
      <c r="I801">
        <v>86.347711086273193</v>
      </c>
      <c r="J801" s="4">
        <f>ConfigSheet!$I$2</f>
        <v>3349.0920000000001</v>
      </c>
      <c r="K801">
        <f>_xlfn.XLOOKUP(D801,ConfigSheet!$A$1:$G$1,ConfigSheet!$A$2:$G$2)</f>
        <v>0</v>
      </c>
      <c r="L801">
        <f>_xlfn.XLOOKUP(B801,CoinPixels_Config1!A:A,CoinPixels_Config1!I:I)</f>
        <v>1.1321548268384045</v>
      </c>
      <c r="M801">
        <f t="shared" si="96"/>
        <v>19504.763356772033</v>
      </c>
      <c r="N801">
        <f t="shared" si="97"/>
        <v>17228</v>
      </c>
      <c r="O801">
        <f t="shared" si="102"/>
        <v>0</v>
      </c>
      <c r="P801">
        <f t="shared" si="99"/>
        <v>0</v>
      </c>
      <c r="Q801" s="9" cm="1">
        <f t="array" ref="Q801">IF(D801="",_xlfn.XLOOKUP(C801,ConfigSheet!$B$5:$H$5,_xlfn.XLOOKUP(E801,ConfigSheet!$A$6:$A$8,ConfigSheet!$B$6:$H$8)),_xlfn.XLOOKUP(D801,ConfigSheet!$B$5:$H$5,_xlfn.XLOOKUP(F801,ConfigSheet!$A$6:$A$8,ConfigSheet!$B$6:$H$8)))</f>
        <v>0</v>
      </c>
      <c r="R801">
        <f t="shared" si="100"/>
        <v>0</v>
      </c>
      <c r="S801" s="9">
        <f t="shared" si="98"/>
        <v>0</v>
      </c>
      <c r="W801">
        <f t="shared" si="103"/>
        <v>0</v>
      </c>
      <c r="X801">
        <f t="shared" si="101"/>
        <v>0</v>
      </c>
    </row>
    <row r="802" spans="1:24" x14ac:dyDescent="0.3">
      <c r="A802" s="1">
        <v>800</v>
      </c>
      <c r="B802">
        <v>389</v>
      </c>
      <c r="C802" t="s">
        <v>12</v>
      </c>
      <c r="D802" t="s">
        <v>12</v>
      </c>
      <c r="E802">
        <v>1</v>
      </c>
      <c r="F802">
        <v>1</v>
      </c>
      <c r="G802">
        <v>187895</v>
      </c>
      <c r="H802">
        <v>177420</v>
      </c>
      <c r="I802">
        <v>89.947694540023804</v>
      </c>
      <c r="J802" s="4">
        <f>ConfigSheet!$I$2</f>
        <v>3349.0920000000001</v>
      </c>
      <c r="K802">
        <f>_xlfn.XLOOKUP(D802,ConfigSheet!$A$1:$G$1,ConfigSheet!$A$2:$G$2)</f>
        <v>4.4826302470744004</v>
      </c>
      <c r="L802">
        <f>_xlfn.XLOOKUP(B802,CoinPixels_Config1!A:A,CoinPixels_Config1!I:I)</f>
        <v>1.1321548268384045</v>
      </c>
      <c r="M802">
        <f t="shared" si="96"/>
        <v>212726.23118880202</v>
      </c>
      <c r="N802">
        <f t="shared" si="97"/>
        <v>200866.90937766974</v>
      </c>
      <c r="O802">
        <f t="shared" si="102"/>
        <v>284.72584159320365</v>
      </c>
      <c r="P802">
        <f t="shared" si="99"/>
        <v>268.85259754366103</v>
      </c>
      <c r="Q802" s="9" cm="1">
        <f t="array" ref="Q802">IF(D802="",_xlfn.XLOOKUP(C802,ConfigSheet!$B$5:$H$5,_xlfn.XLOOKUP(E802,ConfigSheet!$A$6:$A$8,ConfigSheet!$B$6:$H$8)),_xlfn.XLOOKUP(D802,ConfigSheet!$B$5:$H$5,_xlfn.XLOOKUP(F802,ConfigSheet!$A$6:$A$8,ConfigSheet!$B$6:$H$8)))</f>
        <v>236.29999999999998</v>
      </c>
      <c r="R802">
        <f t="shared" si="100"/>
        <v>15.87324404954262</v>
      </c>
      <c r="S802" s="9">
        <f t="shared" si="98"/>
        <v>251.95987665634021</v>
      </c>
      <c r="W802">
        <f t="shared" si="103"/>
        <v>-32.552597543661051</v>
      </c>
      <c r="X802">
        <f t="shared" si="101"/>
        <v>1059.6716068395674</v>
      </c>
    </row>
    <row r="803" spans="1:24" x14ac:dyDescent="0.3">
      <c r="A803" s="1">
        <v>801</v>
      </c>
      <c r="B803">
        <v>390</v>
      </c>
      <c r="C803" t="s">
        <v>8</v>
      </c>
      <c r="D803" t="s">
        <v>8</v>
      </c>
      <c r="E803">
        <v>1</v>
      </c>
      <c r="F803">
        <v>1</v>
      </c>
      <c r="G803">
        <v>16696</v>
      </c>
      <c r="H803">
        <v>15851</v>
      </c>
      <c r="I803">
        <v>93.801355361938477</v>
      </c>
      <c r="J803" s="4">
        <f>ConfigSheet!$I$2</f>
        <v>3349.0920000000001</v>
      </c>
      <c r="K803">
        <f>_xlfn.XLOOKUP(D803,ConfigSheet!$A$1:$G$1,ConfigSheet!$A$2:$G$2)</f>
        <v>0</v>
      </c>
      <c r="L803">
        <f>_xlfn.XLOOKUP(B803,CoinPixels_Config1!A:A,CoinPixels_Config1!I:I)</f>
        <v>1.0533089394990853</v>
      </c>
      <c r="M803">
        <f t="shared" si="96"/>
        <v>17586.046053876729</v>
      </c>
      <c r="N803">
        <f t="shared" si="97"/>
        <v>16696</v>
      </c>
      <c r="O803">
        <f t="shared" si="102"/>
        <v>0</v>
      </c>
      <c r="P803">
        <f t="shared" si="99"/>
        <v>0</v>
      </c>
      <c r="Q803" s="9" cm="1">
        <f t="array" ref="Q803">IF(D803="",_xlfn.XLOOKUP(C803,ConfigSheet!$B$5:$H$5,_xlfn.XLOOKUP(E803,ConfigSheet!$A$6:$A$8,ConfigSheet!$B$6:$H$8)),_xlfn.XLOOKUP(D803,ConfigSheet!$B$5:$H$5,_xlfn.XLOOKUP(F803,ConfigSheet!$A$6:$A$8,ConfigSheet!$B$6:$H$8)))</f>
        <v>0</v>
      </c>
      <c r="R803">
        <f t="shared" si="100"/>
        <v>0</v>
      </c>
      <c r="S803" s="9">
        <f t="shared" si="98"/>
        <v>0</v>
      </c>
      <c r="W803">
        <f t="shared" si="103"/>
        <v>0</v>
      </c>
      <c r="X803">
        <f t="shared" si="101"/>
        <v>0</v>
      </c>
    </row>
    <row r="804" spans="1:24" x14ac:dyDescent="0.3">
      <c r="A804" s="1">
        <v>802</v>
      </c>
      <c r="B804">
        <v>390</v>
      </c>
      <c r="C804" t="s">
        <v>12</v>
      </c>
      <c r="D804" t="s">
        <v>12</v>
      </c>
      <c r="E804">
        <v>2</v>
      </c>
      <c r="F804">
        <v>2</v>
      </c>
      <c r="G804">
        <v>386724</v>
      </c>
      <c r="H804">
        <v>349241</v>
      </c>
      <c r="I804">
        <v>89.194181561470032</v>
      </c>
      <c r="J804" s="4">
        <f>ConfigSheet!$I$2</f>
        <v>3349.0920000000001</v>
      </c>
      <c r="K804">
        <f>_xlfn.XLOOKUP(D804,ConfigSheet!$A$1:$G$1,ConfigSheet!$A$2:$G$2)</f>
        <v>4.4826302470744004</v>
      </c>
      <c r="L804">
        <f>_xlfn.XLOOKUP(B804,CoinPixels_Config1!A:A,CoinPixels_Config1!I:I)</f>
        <v>1.0533089394990853</v>
      </c>
      <c r="M804">
        <f t="shared" si="96"/>
        <v>407339.8463188443</v>
      </c>
      <c r="N804">
        <f t="shared" si="97"/>
        <v>367858.66733960004</v>
      </c>
      <c r="O804">
        <f t="shared" si="102"/>
        <v>545.20864638758485</v>
      </c>
      <c r="P804">
        <f t="shared" si="99"/>
        <v>492.36461371170776</v>
      </c>
      <c r="Q804" s="9" cm="1">
        <f t="array" ref="Q804">IF(D804="",_xlfn.XLOOKUP(C804,ConfigSheet!$B$5:$H$5,_xlfn.XLOOKUP(E804,ConfigSheet!$A$6:$A$8,ConfigSheet!$B$6:$H$8)),_xlfn.XLOOKUP(D804,ConfigSheet!$B$5:$H$5,_xlfn.XLOOKUP(F804,ConfigSheet!$A$6:$A$8,ConfigSheet!$B$6:$H$8)))</f>
        <v>472.59999999999997</v>
      </c>
      <c r="R804">
        <f t="shared" si="100"/>
        <v>52.844032675877088</v>
      </c>
      <c r="S804" s="9">
        <f t="shared" si="98"/>
        <v>2792.4917894491655</v>
      </c>
      <c r="W804">
        <f t="shared" si="103"/>
        <v>-19.764613711707796</v>
      </c>
      <c r="X804">
        <f t="shared" si="101"/>
        <v>390.63995517302783</v>
      </c>
    </row>
    <row r="805" spans="1:24" x14ac:dyDescent="0.3">
      <c r="A805" s="1">
        <v>803</v>
      </c>
      <c r="B805">
        <v>391</v>
      </c>
      <c r="C805" t="s">
        <v>8</v>
      </c>
      <c r="D805" t="s">
        <v>8</v>
      </c>
      <c r="E805">
        <v>1</v>
      </c>
      <c r="F805">
        <v>1</v>
      </c>
      <c r="G805">
        <v>13826</v>
      </c>
      <c r="H805">
        <v>13414</v>
      </c>
      <c r="I805">
        <v>90.236747264862061</v>
      </c>
      <c r="J805" s="4">
        <f>ConfigSheet!$I$2</f>
        <v>3349.0920000000001</v>
      </c>
      <c r="K805">
        <f>_xlfn.XLOOKUP(D805,ConfigSheet!$A$1:$G$1,ConfigSheet!$A$2:$G$2)</f>
        <v>0</v>
      </c>
      <c r="L805">
        <f>_xlfn.XLOOKUP(B805,CoinPixels_Config1!A:A,CoinPixels_Config1!I:I)</f>
        <v>1.0307141792157448</v>
      </c>
      <c r="M805">
        <f t="shared" si="96"/>
        <v>14250.654241836888</v>
      </c>
      <c r="N805">
        <f t="shared" si="97"/>
        <v>13826.000000000002</v>
      </c>
      <c r="O805">
        <f t="shared" si="102"/>
        <v>0</v>
      </c>
      <c r="P805">
        <f t="shared" si="99"/>
        <v>0</v>
      </c>
      <c r="Q805" s="9" cm="1">
        <f t="array" ref="Q805">IF(D805="",_xlfn.XLOOKUP(C805,ConfigSheet!$B$5:$H$5,_xlfn.XLOOKUP(E805,ConfigSheet!$A$6:$A$8,ConfigSheet!$B$6:$H$8)),_xlfn.XLOOKUP(D805,ConfigSheet!$B$5:$H$5,_xlfn.XLOOKUP(F805,ConfigSheet!$A$6:$A$8,ConfigSheet!$B$6:$H$8)))</f>
        <v>0</v>
      </c>
      <c r="R805">
        <f t="shared" si="100"/>
        <v>0</v>
      </c>
      <c r="S805" s="9">
        <f t="shared" si="98"/>
        <v>0</v>
      </c>
      <c r="W805">
        <f t="shared" si="103"/>
        <v>0</v>
      </c>
      <c r="X805">
        <f t="shared" si="101"/>
        <v>0</v>
      </c>
    </row>
    <row r="806" spans="1:24" x14ac:dyDescent="0.3">
      <c r="A806" s="1">
        <v>804</v>
      </c>
      <c r="B806">
        <v>391</v>
      </c>
      <c r="C806" t="s">
        <v>13</v>
      </c>
      <c r="D806" t="s">
        <v>13</v>
      </c>
      <c r="E806">
        <v>2</v>
      </c>
      <c r="F806">
        <v>2</v>
      </c>
      <c r="G806">
        <v>240089</v>
      </c>
      <c r="H806">
        <v>218941</v>
      </c>
      <c r="I806">
        <v>78.751137852668762</v>
      </c>
      <c r="J806" s="4">
        <f>ConfigSheet!$I$2</f>
        <v>3349.0920000000001</v>
      </c>
      <c r="K806">
        <f>_xlfn.XLOOKUP(D806,ConfigSheet!$A$1:$G$1,ConfigSheet!$A$2:$G$2)</f>
        <v>6.6983512218829002</v>
      </c>
      <c r="L806">
        <f>_xlfn.XLOOKUP(B806,CoinPixels_Config1!A:A,CoinPixels_Config1!I:I)</f>
        <v>1.0307141792157448</v>
      </c>
      <c r="M806">
        <f t="shared" si="96"/>
        <v>247463.13657372896</v>
      </c>
      <c r="N806">
        <f t="shared" si="97"/>
        <v>225665.59311167439</v>
      </c>
      <c r="O806">
        <f t="shared" si="102"/>
        <v>494.93862910890846</v>
      </c>
      <c r="P806">
        <f t="shared" si="99"/>
        <v>451.34245382226396</v>
      </c>
      <c r="Q806" s="9" cm="1">
        <f t="array" ref="Q806">IF(D806="",_xlfn.XLOOKUP(C806,ConfigSheet!$B$5:$H$5,_xlfn.XLOOKUP(E806,ConfigSheet!$A$6:$A$8,ConfigSheet!$B$6:$H$8)),_xlfn.XLOOKUP(D806,ConfigSheet!$B$5:$H$5,_xlfn.XLOOKUP(F806,ConfigSheet!$A$6:$A$8,ConfigSheet!$B$6:$H$8)))</f>
        <v>415.91</v>
      </c>
      <c r="R806">
        <f t="shared" si="100"/>
        <v>43.596175286644495</v>
      </c>
      <c r="S806" s="9">
        <f t="shared" si="98"/>
        <v>1900.6264996238322</v>
      </c>
      <c r="W806">
        <f t="shared" si="103"/>
        <v>-35.432453822263938</v>
      </c>
      <c r="X806">
        <f t="shared" si="101"/>
        <v>1255.4587838668663</v>
      </c>
    </row>
    <row r="807" spans="1:24" x14ac:dyDescent="0.3">
      <c r="A807" s="1">
        <v>805</v>
      </c>
      <c r="B807">
        <v>392</v>
      </c>
      <c r="C807" t="s">
        <v>8</v>
      </c>
      <c r="D807" t="s">
        <v>8</v>
      </c>
      <c r="E807">
        <v>1</v>
      </c>
      <c r="F807">
        <v>1</v>
      </c>
      <c r="G807">
        <v>15023</v>
      </c>
      <c r="H807">
        <v>14229</v>
      </c>
      <c r="I807">
        <v>93.580836057662964</v>
      </c>
      <c r="J807" s="4">
        <f>ConfigSheet!$I$2</f>
        <v>3349.0920000000001</v>
      </c>
      <c r="K807">
        <f>_xlfn.XLOOKUP(D807,ConfigSheet!$A$1:$G$1,ConfigSheet!$A$2:$G$2)</f>
        <v>0</v>
      </c>
      <c r="L807">
        <f>_xlfn.XLOOKUP(B807,CoinPixels_Config1!A:A,CoinPixels_Config1!I:I)</f>
        <v>1.055801532082367</v>
      </c>
      <c r="M807">
        <f t="shared" si="96"/>
        <v>15861.306416473401</v>
      </c>
      <c r="N807">
        <f t="shared" si="97"/>
        <v>15023</v>
      </c>
      <c r="O807">
        <f t="shared" si="102"/>
        <v>0</v>
      </c>
      <c r="P807">
        <f t="shared" si="99"/>
        <v>0</v>
      </c>
      <c r="Q807" s="9" cm="1">
        <f t="array" ref="Q807">IF(D807="",_xlfn.XLOOKUP(C807,ConfigSheet!$B$5:$H$5,_xlfn.XLOOKUP(E807,ConfigSheet!$A$6:$A$8,ConfigSheet!$B$6:$H$8)),_xlfn.XLOOKUP(D807,ConfigSheet!$B$5:$H$5,_xlfn.XLOOKUP(F807,ConfigSheet!$A$6:$A$8,ConfigSheet!$B$6:$H$8)))</f>
        <v>0</v>
      </c>
      <c r="R807">
        <f t="shared" si="100"/>
        <v>0</v>
      </c>
      <c r="S807" s="9">
        <f t="shared" si="98"/>
        <v>0</v>
      </c>
      <c r="W807">
        <f t="shared" si="103"/>
        <v>0</v>
      </c>
      <c r="X807">
        <f t="shared" si="101"/>
        <v>0</v>
      </c>
    </row>
    <row r="808" spans="1:24" x14ac:dyDescent="0.3">
      <c r="A808" s="1">
        <v>806</v>
      </c>
      <c r="B808">
        <v>392</v>
      </c>
      <c r="C808" t="s">
        <v>12</v>
      </c>
      <c r="D808" t="s">
        <v>12</v>
      </c>
      <c r="E808">
        <v>2</v>
      </c>
      <c r="F808">
        <v>2</v>
      </c>
      <c r="G808">
        <v>379504</v>
      </c>
      <c r="H808">
        <v>329692</v>
      </c>
      <c r="I808">
        <v>85.518458485603333</v>
      </c>
      <c r="J808" s="4">
        <f>ConfigSheet!$I$2</f>
        <v>3349.0920000000001</v>
      </c>
      <c r="K808">
        <f>_xlfn.XLOOKUP(D808,ConfigSheet!$A$1:$G$1,ConfigSheet!$A$2:$G$2)</f>
        <v>4.4826302470744004</v>
      </c>
      <c r="L808">
        <f>_xlfn.XLOOKUP(B808,CoinPixels_Config1!A:A,CoinPixels_Config1!I:I)</f>
        <v>1.055801532082367</v>
      </c>
      <c r="M808">
        <f t="shared" si="96"/>
        <v>400680.90463138663</v>
      </c>
      <c r="N808">
        <f t="shared" si="97"/>
        <v>348089.31871529977</v>
      </c>
      <c r="O808">
        <f t="shared" si="102"/>
        <v>536.2959102126149</v>
      </c>
      <c r="P808">
        <f t="shared" si="99"/>
        <v>465.90410438313546</v>
      </c>
      <c r="Q808" s="9" cm="1">
        <f t="array" ref="Q808">IF(D808="",_xlfn.XLOOKUP(C808,ConfigSheet!$B$5:$H$5,_xlfn.XLOOKUP(E808,ConfigSheet!$A$6:$A$8,ConfigSheet!$B$6:$H$8)),_xlfn.XLOOKUP(D808,ConfigSheet!$B$5:$H$5,_xlfn.XLOOKUP(F808,ConfigSheet!$A$6:$A$8,ConfigSheet!$B$6:$H$8)))</f>
        <v>472.59999999999997</v>
      </c>
      <c r="R808">
        <f t="shared" si="100"/>
        <v>70.391805829479438</v>
      </c>
      <c r="S808" s="9">
        <f t="shared" si="98"/>
        <v>4955.0063279351352</v>
      </c>
      <c r="W808">
        <f t="shared" si="103"/>
        <v>6.6958956168645045</v>
      </c>
      <c r="X808">
        <f t="shared" si="101"/>
        <v>44.835018111945281</v>
      </c>
    </row>
    <row r="809" spans="1:24" x14ac:dyDescent="0.3">
      <c r="A809" s="1">
        <v>807</v>
      </c>
      <c r="B809">
        <v>392</v>
      </c>
      <c r="C809" t="s">
        <v>13</v>
      </c>
      <c r="D809" t="s">
        <v>13</v>
      </c>
      <c r="E809">
        <v>2</v>
      </c>
      <c r="F809">
        <v>2</v>
      </c>
      <c r="G809">
        <v>257658</v>
      </c>
      <c r="H809">
        <v>220648</v>
      </c>
      <c r="I809">
        <v>71.413549780845642</v>
      </c>
      <c r="J809" s="4">
        <f>ConfigSheet!$I$2</f>
        <v>3349.0920000000001</v>
      </c>
      <c r="K809">
        <f>_xlfn.XLOOKUP(D809,ConfigSheet!$A$1:$G$1,ConfigSheet!$A$2:$G$2)</f>
        <v>6.6983512218829002</v>
      </c>
      <c r="L809">
        <f>_xlfn.XLOOKUP(B809,CoinPixels_Config1!A:A,CoinPixels_Config1!I:I)</f>
        <v>1.055801532082367</v>
      </c>
      <c r="M809">
        <f t="shared" si="96"/>
        <v>272035.71115327853</v>
      </c>
      <c r="N809">
        <f t="shared" si="97"/>
        <v>232960.49645091011</v>
      </c>
      <c r="O809">
        <f t="shared" si="102"/>
        <v>544.08500518927133</v>
      </c>
      <c r="P809">
        <f t="shared" si="99"/>
        <v>465.9326247390041</v>
      </c>
      <c r="Q809" s="9" cm="1">
        <f t="array" ref="Q809">IF(D809="",_xlfn.XLOOKUP(C809,ConfigSheet!$B$5:$H$5,_xlfn.XLOOKUP(E809,ConfigSheet!$A$6:$A$8,ConfigSheet!$B$6:$H$8)),_xlfn.XLOOKUP(D809,ConfigSheet!$B$5:$H$5,_xlfn.XLOOKUP(F809,ConfigSheet!$A$6:$A$8,ConfigSheet!$B$6:$H$8)))</f>
        <v>415.91</v>
      </c>
      <c r="R809">
        <f t="shared" si="100"/>
        <v>78.152380450267231</v>
      </c>
      <c r="S809" s="9">
        <f t="shared" si="98"/>
        <v>6107.794570043312</v>
      </c>
      <c r="W809">
        <f t="shared" si="103"/>
        <v>-50.022624739004073</v>
      </c>
      <c r="X809">
        <f t="shared" si="101"/>
        <v>2502.2629857792222</v>
      </c>
    </row>
    <row r="810" spans="1:24" x14ac:dyDescent="0.3">
      <c r="A810" s="1">
        <v>808</v>
      </c>
      <c r="B810">
        <v>393</v>
      </c>
      <c r="C810" t="s">
        <v>8</v>
      </c>
      <c r="D810" t="s">
        <v>8</v>
      </c>
      <c r="E810">
        <v>1</v>
      </c>
      <c r="F810">
        <v>1</v>
      </c>
      <c r="G810">
        <v>18677</v>
      </c>
      <c r="H810">
        <v>17116</v>
      </c>
      <c r="I810">
        <v>91.048836708068848</v>
      </c>
      <c r="J810" s="4">
        <f>ConfigSheet!$I$2</f>
        <v>3349.0920000000001</v>
      </c>
      <c r="K810">
        <f>_xlfn.XLOOKUP(D810,ConfigSheet!$A$1:$G$1,ConfigSheet!$A$2:$G$2)</f>
        <v>0</v>
      </c>
      <c r="L810">
        <f>_xlfn.XLOOKUP(B810,CoinPixels_Config1!A:A,CoinPixels_Config1!I:I)</f>
        <v>1.091201215237205</v>
      </c>
      <c r="M810">
        <f t="shared" si="96"/>
        <v>20380.365096985279</v>
      </c>
      <c r="N810">
        <f t="shared" si="97"/>
        <v>18677</v>
      </c>
      <c r="O810">
        <f t="shared" si="102"/>
        <v>0</v>
      </c>
      <c r="P810">
        <f t="shared" si="99"/>
        <v>0</v>
      </c>
      <c r="Q810" s="9" cm="1">
        <f t="array" ref="Q810">IF(D810="",_xlfn.XLOOKUP(C810,ConfigSheet!$B$5:$H$5,_xlfn.XLOOKUP(E810,ConfigSheet!$A$6:$A$8,ConfigSheet!$B$6:$H$8)),_xlfn.XLOOKUP(D810,ConfigSheet!$B$5:$H$5,_xlfn.XLOOKUP(F810,ConfigSheet!$A$6:$A$8,ConfigSheet!$B$6:$H$8)))</f>
        <v>0</v>
      </c>
      <c r="R810">
        <f t="shared" si="100"/>
        <v>0</v>
      </c>
      <c r="S810" s="9">
        <f t="shared" si="98"/>
        <v>0</v>
      </c>
      <c r="W810">
        <f t="shared" si="103"/>
        <v>0</v>
      </c>
      <c r="X810">
        <f t="shared" si="101"/>
        <v>0</v>
      </c>
    </row>
    <row r="811" spans="1:24" x14ac:dyDescent="0.3">
      <c r="A811" s="1">
        <v>809</v>
      </c>
      <c r="B811">
        <v>393</v>
      </c>
      <c r="C811" t="s">
        <v>10</v>
      </c>
      <c r="D811" t="s">
        <v>10</v>
      </c>
      <c r="E811">
        <v>3</v>
      </c>
      <c r="F811">
        <v>2</v>
      </c>
      <c r="G811">
        <v>275999</v>
      </c>
      <c r="H811">
        <v>198752</v>
      </c>
      <c r="I811">
        <v>83.518204092979431</v>
      </c>
      <c r="J811" s="4">
        <f>ConfigSheet!$I$2</f>
        <v>3349.0920000000001</v>
      </c>
      <c r="K811">
        <f>_xlfn.XLOOKUP(D811,ConfigSheet!$A$1:$G$1,ConfigSheet!$A$2:$G$2)</f>
        <v>3.5680999999999998</v>
      </c>
      <c r="L811">
        <f>_xlfn.XLOOKUP(B811,CoinPixels_Config1!A:A,CoinPixels_Config1!I:I)</f>
        <v>1.091201215237205</v>
      </c>
      <c r="M811">
        <f t="shared" si="96"/>
        <v>301170.44420425338</v>
      </c>
      <c r="N811">
        <f t="shared" si="97"/>
        <v>216878.42393082497</v>
      </c>
      <c r="O811">
        <f t="shared" si="102"/>
        <v>320.86495741687492</v>
      </c>
      <c r="P811">
        <f t="shared" si="99"/>
        <v>231.06080825118462</v>
      </c>
      <c r="Q811" s="9" cm="1">
        <f t="array" ref="Q811">IF(D811="",_xlfn.XLOOKUP(C811,ConfigSheet!$B$5:$H$5,_xlfn.XLOOKUP(E811,ConfigSheet!$A$6:$A$8,ConfigSheet!$B$6:$H$8)),_xlfn.XLOOKUP(D811,ConfigSheet!$B$5:$H$5,_xlfn.XLOOKUP(F811,ConfigSheet!$A$6:$A$8,ConfigSheet!$B$6:$H$8)))</f>
        <v>193.28</v>
      </c>
      <c r="R811">
        <f t="shared" si="100"/>
        <v>89.804149165690291</v>
      </c>
      <c r="S811" s="9">
        <f t="shared" si="98"/>
        <v>8064.7852073735521</v>
      </c>
      <c r="W811">
        <f t="shared" si="103"/>
        <v>-37.780808251184624</v>
      </c>
      <c r="X811">
        <f t="shared" si="101"/>
        <v>1427.3894721127801</v>
      </c>
    </row>
    <row r="812" spans="1:24" x14ac:dyDescent="0.3">
      <c r="A812" s="1">
        <v>810</v>
      </c>
      <c r="B812">
        <v>394</v>
      </c>
      <c r="C812" t="s">
        <v>8</v>
      </c>
      <c r="D812" t="s">
        <v>8</v>
      </c>
      <c r="E812">
        <v>1</v>
      </c>
      <c r="F812">
        <v>1</v>
      </c>
      <c r="G812">
        <v>14631</v>
      </c>
      <c r="H812">
        <v>15067</v>
      </c>
      <c r="I812">
        <v>90.628409385681152</v>
      </c>
      <c r="J812" s="4">
        <f>ConfigSheet!$I$2</f>
        <v>3349.0920000000001</v>
      </c>
      <c r="K812">
        <f>_xlfn.XLOOKUP(D812,ConfigSheet!$A$1:$G$1,ConfigSheet!$A$2:$G$2)</f>
        <v>0</v>
      </c>
      <c r="L812">
        <f>_xlfn.XLOOKUP(B812,CoinPixels_Config1!A:A,CoinPixels_Config1!I:I)</f>
        <v>0.97106258711090465</v>
      </c>
      <c r="M812">
        <f t="shared" si="96"/>
        <v>14207.616712019646</v>
      </c>
      <c r="N812">
        <f t="shared" si="97"/>
        <v>14631</v>
      </c>
      <c r="O812">
        <f t="shared" si="102"/>
        <v>0</v>
      </c>
      <c r="P812">
        <f t="shared" si="99"/>
        <v>0</v>
      </c>
      <c r="Q812" s="9" cm="1">
        <f t="array" ref="Q812">IF(D812="",_xlfn.XLOOKUP(C812,ConfigSheet!$B$5:$H$5,_xlfn.XLOOKUP(E812,ConfigSheet!$A$6:$A$8,ConfigSheet!$B$6:$H$8)),_xlfn.XLOOKUP(D812,ConfigSheet!$B$5:$H$5,_xlfn.XLOOKUP(F812,ConfigSheet!$A$6:$A$8,ConfigSheet!$B$6:$H$8)))</f>
        <v>0</v>
      </c>
      <c r="R812">
        <f t="shared" si="100"/>
        <v>0</v>
      </c>
      <c r="S812" s="9">
        <f t="shared" si="98"/>
        <v>0</v>
      </c>
      <c r="W812">
        <f t="shared" si="103"/>
        <v>0</v>
      </c>
      <c r="X812">
        <f t="shared" si="101"/>
        <v>0</v>
      </c>
    </row>
    <row r="813" spans="1:24" x14ac:dyDescent="0.3">
      <c r="A813" s="1">
        <v>811</v>
      </c>
      <c r="B813">
        <v>395</v>
      </c>
      <c r="C813" t="s">
        <v>8</v>
      </c>
      <c r="D813" t="s">
        <v>8</v>
      </c>
      <c r="E813">
        <v>1</v>
      </c>
      <c r="F813">
        <v>1</v>
      </c>
      <c r="G813">
        <v>14784</v>
      </c>
      <c r="H813">
        <v>12782</v>
      </c>
      <c r="I813">
        <v>86.458331346511841</v>
      </c>
      <c r="J813" s="4">
        <f>ConfigSheet!$I$2</f>
        <v>3349.0920000000001</v>
      </c>
      <c r="K813">
        <f>_xlfn.XLOOKUP(D813,ConfigSheet!$A$1:$G$1,ConfigSheet!$A$2:$G$2)</f>
        <v>0</v>
      </c>
      <c r="L813">
        <f>_xlfn.XLOOKUP(B813,CoinPixels_Config1!A:A,CoinPixels_Config1!I:I)</f>
        <v>1.1566265060240963</v>
      </c>
      <c r="M813">
        <f t="shared" si="96"/>
        <v>17099.566265060239</v>
      </c>
      <c r="N813">
        <f t="shared" si="97"/>
        <v>14784</v>
      </c>
      <c r="O813">
        <f t="shared" si="102"/>
        <v>0</v>
      </c>
      <c r="P813">
        <f t="shared" si="99"/>
        <v>0</v>
      </c>
      <c r="Q813" s="9" cm="1">
        <f t="array" ref="Q813">IF(D813="",_xlfn.XLOOKUP(C813,ConfigSheet!$B$5:$H$5,_xlfn.XLOOKUP(E813,ConfigSheet!$A$6:$A$8,ConfigSheet!$B$6:$H$8)),_xlfn.XLOOKUP(D813,ConfigSheet!$B$5:$H$5,_xlfn.XLOOKUP(F813,ConfigSheet!$A$6:$A$8,ConfigSheet!$B$6:$H$8)))</f>
        <v>0</v>
      </c>
      <c r="R813">
        <f t="shared" si="100"/>
        <v>0</v>
      </c>
      <c r="S813" s="9">
        <f t="shared" si="98"/>
        <v>0</v>
      </c>
      <c r="W813">
        <f t="shared" si="103"/>
        <v>0</v>
      </c>
      <c r="X813">
        <f t="shared" si="101"/>
        <v>0</v>
      </c>
    </row>
    <row r="814" spans="1:24" x14ac:dyDescent="0.3">
      <c r="A814" s="1">
        <v>812</v>
      </c>
      <c r="B814">
        <v>395</v>
      </c>
      <c r="C814" t="s">
        <v>12</v>
      </c>
      <c r="D814" t="s">
        <v>12</v>
      </c>
      <c r="E814">
        <v>1</v>
      </c>
      <c r="F814">
        <v>1</v>
      </c>
      <c r="G814">
        <v>168212</v>
      </c>
      <c r="H814">
        <v>158310</v>
      </c>
      <c r="I814">
        <v>90.180033445358276</v>
      </c>
      <c r="J814" s="4">
        <f>ConfigSheet!$I$2</f>
        <v>3349.0920000000001</v>
      </c>
      <c r="K814">
        <f>_xlfn.XLOOKUP(D814,ConfigSheet!$A$1:$G$1,ConfigSheet!$A$2:$G$2)</f>
        <v>4.4826302470744004</v>
      </c>
      <c r="L814">
        <f>_xlfn.XLOOKUP(B814,CoinPixels_Config1!A:A,CoinPixels_Config1!I:I)</f>
        <v>1.1566265060240963</v>
      </c>
      <c r="M814">
        <f t="shared" si="96"/>
        <v>194558.4578313253</v>
      </c>
      <c r="N814">
        <f t="shared" si="97"/>
        <v>183105.5421686747</v>
      </c>
      <c r="O814">
        <f t="shared" si="102"/>
        <v>260.40897888109612</v>
      </c>
      <c r="P814">
        <f t="shared" si="99"/>
        <v>245.07969375946027</v>
      </c>
      <c r="Q814" s="9" cm="1">
        <f t="array" ref="Q814">IF(D814="",_xlfn.XLOOKUP(C814,ConfigSheet!$B$5:$H$5,_xlfn.XLOOKUP(E814,ConfigSheet!$A$6:$A$8,ConfigSheet!$B$6:$H$8)),_xlfn.XLOOKUP(D814,ConfigSheet!$B$5:$H$5,_xlfn.XLOOKUP(F814,ConfigSheet!$A$6:$A$8,ConfigSheet!$B$6:$H$8)))</f>
        <v>236.29999999999998</v>
      </c>
      <c r="R814">
        <f t="shared" si="100"/>
        <v>15.329285121635849</v>
      </c>
      <c r="S814" s="9">
        <f t="shared" si="98"/>
        <v>234.9869823404062</v>
      </c>
      <c r="W814">
        <f t="shared" si="103"/>
        <v>-8.7796937594602866</v>
      </c>
      <c r="X814">
        <f t="shared" si="101"/>
        <v>77.083022509905902</v>
      </c>
    </row>
    <row r="815" spans="1:24" x14ac:dyDescent="0.3">
      <c r="A815" s="1">
        <v>813</v>
      </c>
      <c r="B815">
        <v>395</v>
      </c>
      <c r="C815" t="s">
        <v>11</v>
      </c>
      <c r="D815" t="s">
        <v>11</v>
      </c>
      <c r="E815">
        <v>1</v>
      </c>
      <c r="F815">
        <v>1</v>
      </c>
      <c r="G815">
        <v>187131</v>
      </c>
      <c r="H815">
        <v>167798</v>
      </c>
      <c r="I815">
        <v>89.471298456192017</v>
      </c>
      <c r="J815" s="4">
        <f>ConfigSheet!$I$2</f>
        <v>3349.0920000000001</v>
      </c>
      <c r="K815">
        <f>_xlfn.XLOOKUP(D815,ConfigSheet!$A$1:$G$1,ConfigSheet!$A$2:$G$2)</f>
        <v>5.6936084651916001</v>
      </c>
      <c r="L815">
        <f>_xlfn.XLOOKUP(B815,CoinPixels_Config1!A:A,CoinPixels_Config1!I:I)</f>
        <v>1.1566265060240963</v>
      </c>
      <c r="M815">
        <f t="shared" si="96"/>
        <v>216440.67469879516</v>
      </c>
      <c r="N815">
        <f t="shared" si="97"/>
        <v>194079.61445783131</v>
      </c>
      <c r="O815">
        <f t="shared" si="102"/>
        <v>367.95897445541698</v>
      </c>
      <c r="P815">
        <f t="shared" si="99"/>
        <v>329.94415674404598</v>
      </c>
      <c r="Q815" s="9" cm="1">
        <f t="array" ref="Q815">IF(D815="",_xlfn.XLOOKUP(C815,ConfigSheet!$B$5:$H$5,_xlfn.XLOOKUP(E815,ConfigSheet!$A$6:$A$8,ConfigSheet!$B$6:$H$8)),_xlfn.XLOOKUP(D815,ConfigSheet!$B$5:$H$5,_xlfn.XLOOKUP(F815,ConfigSheet!$A$6:$A$8,ConfigSheet!$B$6:$H$8)))</f>
        <v>369.42666666666668</v>
      </c>
      <c r="R815">
        <f t="shared" si="100"/>
        <v>38.014817711370995</v>
      </c>
      <c r="S815" s="9">
        <f t="shared" si="98"/>
        <v>1445.1263656287658</v>
      </c>
      <c r="W815">
        <f t="shared" si="103"/>
        <v>39.482509922620693</v>
      </c>
      <c r="X815">
        <f t="shared" si="101"/>
        <v>1558.8685897898415</v>
      </c>
    </row>
    <row r="816" spans="1:24" x14ac:dyDescent="0.3">
      <c r="A816" s="1">
        <v>814</v>
      </c>
      <c r="B816">
        <v>396</v>
      </c>
      <c r="C816" t="s">
        <v>8</v>
      </c>
      <c r="D816" t="s">
        <v>8</v>
      </c>
      <c r="E816">
        <v>1</v>
      </c>
      <c r="F816">
        <v>1</v>
      </c>
      <c r="G816">
        <v>17432</v>
      </c>
      <c r="H816">
        <v>15401</v>
      </c>
      <c r="I816">
        <v>88.219445943832397</v>
      </c>
      <c r="J816" s="4">
        <f>ConfigSheet!$I$2</f>
        <v>3349.0920000000001</v>
      </c>
      <c r="K816">
        <f>_xlfn.XLOOKUP(D816,ConfigSheet!$A$1:$G$1,ConfigSheet!$A$2:$G$2)</f>
        <v>0</v>
      </c>
      <c r="L816">
        <f>_xlfn.XLOOKUP(B816,CoinPixels_Config1!A:A,CoinPixels_Config1!I:I)</f>
        <v>1.1318745536004156</v>
      </c>
      <c r="M816">
        <f t="shared" si="96"/>
        <v>19730.837218362445</v>
      </c>
      <c r="N816">
        <f t="shared" si="97"/>
        <v>17432</v>
      </c>
      <c r="O816">
        <f t="shared" si="102"/>
        <v>0</v>
      </c>
      <c r="P816">
        <f t="shared" si="99"/>
        <v>0</v>
      </c>
      <c r="Q816" s="9" cm="1">
        <f t="array" ref="Q816">IF(D816="",_xlfn.XLOOKUP(C816,ConfigSheet!$B$5:$H$5,_xlfn.XLOOKUP(E816,ConfigSheet!$A$6:$A$8,ConfigSheet!$B$6:$H$8)),_xlfn.XLOOKUP(D816,ConfigSheet!$B$5:$H$5,_xlfn.XLOOKUP(F816,ConfigSheet!$A$6:$A$8,ConfigSheet!$B$6:$H$8)))</f>
        <v>0</v>
      </c>
      <c r="R816">
        <f t="shared" si="100"/>
        <v>0</v>
      </c>
      <c r="S816" s="9">
        <f t="shared" si="98"/>
        <v>0</v>
      </c>
      <c r="W816">
        <f t="shared" si="103"/>
        <v>0</v>
      </c>
      <c r="X816">
        <f t="shared" si="101"/>
        <v>0</v>
      </c>
    </row>
    <row r="817" spans="1:24" x14ac:dyDescent="0.3">
      <c r="A817" s="1">
        <v>815</v>
      </c>
      <c r="B817">
        <v>396</v>
      </c>
      <c r="C817" t="s">
        <v>9</v>
      </c>
      <c r="D817" t="s">
        <v>9</v>
      </c>
      <c r="E817">
        <v>1</v>
      </c>
      <c r="F817">
        <v>1</v>
      </c>
      <c r="G817">
        <v>530620</v>
      </c>
      <c r="H817">
        <v>511651</v>
      </c>
      <c r="I817">
        <v>95.716571807861328</v>
      </c>
      <c r="J817" s="4">
        <f>ConfigSheet!$I$2</f>
        <v>3349.0920000000001</v>
      </c>
      <c r="K817">
        <f>_xlfn.XLOOKUP(D817,ConfigSheet!$A$1:$G$1,ConfigSheet!$A$2:$G$2)</f>
        <v>2.6304883652667002</v>
      </c>
      <c r="L817">
        <f>_xlfn.XLOOKUP(B817,CoinPixels_Config1!A:A,CoinPixels_Config1!I:I)</f>
        <v>1.1318745536004156</v>
      </c>
      <c r="M817">
        <f t="shared" si="96"/>
        <v>600595.27563145244</v>
      </c>
      <c r="N817">
        <f t="shared" si="97"/>
        <v>579124.74722420622</v>
      </c>
      <c r="O817">
        <f t="shared" si="102"/>
        <v>471.72752638108551</v>
      </c>
      <c r="P817">
        <f t="shared" si="99"/>
        <v>454.8638585059154</v>
      </c>
      <c r="Q817" s="9" cm="1">
        <f t="array" ref="Q817">IF(D817="",_xlfn.XLOOKUP(C817,ConfigSheet!$B$5:$H$5,_xlfn.XLOOKUP(E817,ConfigSheet!$A$6:$A$8,ConfigSheet!$B$6:$H$8)),_xlfn.XLOOKUP(D817,ConfigSheet!$B$5:$H$5,_xlfn.XLOOKUP(F817,ConfigSheet!$A$6:$A$8,ConfigSheet!$B$6:$H$8)))</f>
        <v>468.8</v>
      </c>
      <c r="R817">
        <f t="shared" si="100"/>
        <v>16.863667875170108</v>
      </c>
      <c r="S817" s="9">
        <f t="shared" si="98"/>
        <v>284.38329420404432</v>
      </c>
      <c r="W817">
        <f t="shared" si="103"/>
        <v>13.936141494084609</v>
      </c>
      <c r="X817">
        <f t="shared" si="101"/>
        <v>194.21603974314681</v>
      </c>
    </row>
    <row r="818" spans="1:24" x14ac:dyDescent="0.3">
      <c r="A818" s="1">
        <v>816</v>
      </c>
      <c r="B818">
        <v>397</v>
      </c>
      <c r="C818" t="s">
        <v>8</v>
      </c>
      <c r="D818" t="s">
        <v>8</v>
      </c>
      <c r="E818">
        <v>1</v>
      </c>
      <c r="F818">
        <v>1</v>
      </c>
      <c r="G818">
        <v>17432</v>
      </c>
      <c r="H818">
        <v>15245</v>
      </c>
      <c r="I818">
        <v>87.454104423522949</v>
      </c>
      <c r="J818" s="4">
        <f>ConfigSheet!$I$2</f>
        <v>3349.0920000000001</v>
      </c>
      <c r="K818">
        <f>_xlfn.XLOOKUP(D818,ConfigSheet!$A$1:$G$1,ConfigSheet!$A$2:$G$2)</f>
        <v>0</v>
      </c>
      <c r="L818">
        <f>_xlfn.XLOOKUP(B818,CoinPixels_Config1!A:A,CoinPixels_Config1!I:I)</f>
        <v>1.1434568711052804</v>
      </c>
      <c r="M818">
        <f t="shared" si="96"/>
        <v>19932.740177107247</v>
      </c>
      <c r="N818">
        <f t="shared" si="97"/>
        <v>17432</v>
      </c>
      <c r="O818">
        <f t="shared" si="102"/>
        <v>0</v>
      </c>
      <c r="P818">
        <f t="shared" si="99"/>
        <v>0</v>
      </c>
      <c r="Q818" s="9" cm="1">
        <f t="array" ref="Q818">IF(D818="",_xlfn.XLOOKUP(C818,ConfigSheet!$B$5:$H$5,_xlfn.XLOOKUP(E818,ConfigSheet!$A$6:$A$8,ConfigSheet!$B$6:$H$8)),_xlfn.XLOOKUP(D818,ConfigSheet!$B$5:$H$5,_xlfn.XLOOKUP(F818,ConfigSheet!$A$6:$A$8,ConfigSheet!$B$6:$H$8)))</f>
        <v>0</v>
      </c>
      <c r="R818">
        <f t="shared" si="100"/>
        <v>0</v>
      </c>
      <c r="S818" s="9">
        <f t="shared" si="98"/>
        <v>0</v>
      </c>
      <c r="W818">
        <f t="shared" si="103"/>
        <v>0</v>
      </c>
      <c r="X818">
        <f t="shared" si="101"/>
        <v>0</v>
      </c>
    </row>
    <row r="819" spans="1:24" x14ac:dyDescent="0.3">
      <c r="A819" s="1">
        <v>817</v>
      </c>
      <c r="B819">
        <v>397</v>
      </c>
      <c r="C819" t="s">
        <v>9</v>
      </c>
      <c r="D819" t="s">
        <v>9</v>
      </c>
      <c r="E819">
        <v>1</v>
      </c>
      <c r="F819">
        <v>1</v>
      </c>
      <c r="G819">
        <v>520104</v>
      </c>
      <c r="H819">
        <v>511065</v>
      </c>
      <c r="I819">
        <v>96.17922306060791</v>
      </c>
      <c r="J819" s="4">
        <f>ConfigSheet!$I$2</f>
        <v>3349.0920000000001</v>
      </c>
      <c r="K819">
        <f>_xlfn.XLOOKUP(D819,ConfigSheet!$A$1:$G$1,ConfigSheet!$A$2:$G$2)</f>
        <v>2.6304883652667002</v>
      </c>
      <c r="L819">
        <f>_xlfn.XLOOKUP(B819,CoinPixels_Config1!A:A,CoinPixels_Config1!I:I)</f>
        <v>1.1434568711052804</v>
      </c>
      <c r="M819">
        <f t="shared" si="96"/>
        <v>594716.49248934072</v>
      </c>
      <c r="N819">
        <f t="shared" si="97"/>
        <v>584380.7858314201</v>
      </c>
      <c r="O819">
        <f t="shared" si="102"/>
        <v>467.11013436639888</v>
      </c>
      <c r="P819">
        <f t="shared" si="99"/>
        <v>458.99212622853054</v>
      </c>
      <c r="Q819" s="9" cm="1">
        <f t="array" ref="Q819">IF(D819="",_xlfn.XLOOKUP(C819,ConfigSheet!$B$5:$H$5,_xlfn.XLOOKUP(E819,ConfigSheet!$A$6:$A$8,ConfigSheet!$B$6:$H$8)),_xlfn.XLOOKUP(D819,ConfigSheet!$B$5:$H$5,_xlfn.XLOOKUP(F819,ConfigSheet!$A$6:$A$8,ConfigSheet!$B$6:$H$8)))</f>
        <v>468.8</v>
      </c>
      <c r="R819">
        <f t="shared" si="100"/>
        <v>8.118008137868344</v>
      </c>
      <c r="S819" s="9">
        <f t="shared" si="98"/>
        <v>65.90205612649666</v>
      </c>
      <c r="W819">
        <f t="shared" si="103"/>
        <v>9.8078737714694739</v>
      </c>
      <c r="X819">
        <f t="shared" si="101"/>
        <v>96.194387917078842</v>
      </c>
    </row>
    <row r="820" spans="1:24" x14ac:dyDescent="0.3">
      <c r="A820" s="1">
        <v>818</v>
      </c>
      <c r="B820">
        <v>398</v>
      </c>
      <c r="C820" t="s">
        <v>8</v>
      </c>
      <c r="D820" t="s">
        <v>8</v>
      </c>
      <c r="E820">
        <v>1</v>
      </c>
      <c r="F820">
        <v>1</v>
      </c>
      <c r="G820">
        <v>14124</v>
      </c>
      <c r="H820">
        <v>14336</v>
      </c>
      <c r="I820">
        <v>93.368661403656006</v>
      </c>
      <c r="J820" s="4">
        <f>ConfigSheet!$I$2</f>
        <v>3349.0920000000001</v>
      </c>
      <c r="K820">
        <f>_xlfn.XLOOKUP(D820,ConfigSheet!$A$1:$G$1,ConfigSheet!$A$2:$G$2)</f>
        <v>0</v>
      </c>
      <c r="L820">
        <f>_xlfn.XLOOKUP(B820,CoinPixels_Config1!A:A,CoinPixels_Config1!I:I)</f>
        <v>0.9852120535714286</v>
      </c>
      <c r="M820">
        <f t="shared" si="96"/>
        <v>13915.135044642857</v>
      </c>
      <c r="N820">
        <f t="shared" si="97"/>
        <v>14124</v>
      </c>
      <c r="O820">
        <f t="shared" si="102"/>
        <v>0</v>
      </c>
      <c r="P820">
        <f t="shared" si="99"/>
        <v>0</v>
      </c>
      <c r="Q820" s="9" cm="1">
        <f t="array" ref="Q820">IF(D820="",_xlfn.XLOOKUP(C820,ConfigSheet!$B$5:$H$5,_xlfn.XLOOKUP(E820,ConfigSheet!$A$6:$A$8,ConfigSheet!$B$6:$H$8)),_xlfn.XLOOKUP(D820,ConfigSheet!$B$5:$H$5,_xlfn.XLOOKUP(F820,ConfigSheet!$A$6:$A$8,ConfigSheet!$B$6:$H$8)))</f>
        <v>0</v>
      </c>
      <c r="R820">
        <f t="shared" si="100"/>
        <v>0</v>
      </c>
      <c r="S820" s="9">
        <f t="shared" si="98"/>
        <v>0</v>
      </c>
      <c r="W820">
        <f t="shared" si="103"/>
        <v>0</v>
      </c>
      <c r="X820">
        <f t="shared" si="101"/>
        <v>0</v>
      </c>
    </row>
    <row r="821" spans="1:24" x14ac:dyDescent="0.3">
      <c r="A821" s="1">
        <v>819</v>
      </c>
      <c r="B821">
        <v>398</v>
      </c>
      <c r="C821" t="s">
        <v>9</v>
      </c>
      <c r="D821" t="s">
        <v>9</v>
      </c>
      <c r="E821">
        <v>2</v>
      </c>
      <c r="F821">
        <v>2</v>
      </c>
      <c r="G821">
        <v>922813</v>
      </c>
      <c r="H821">
        <v>773181</v>
      </c>
      <c r="I821">
        <v>80.14015257358551</v>
      </c>
      <c r="J821" s="4">
        <f>ConfigSheet!$I$2</f>
        <v>3349.0920000000001</v>
      </c>
      <c r="K821">
        <f>_xlfn.XLOOKUP(D821,ConfigSheet!$A$1:$G$1,ConfigSheet!$A$2:$G$2)</f>
        <v>2.6304883652667002</v>
      </c>
      <c r="L821">
        <f>_xlfn.XLOOKUP(B821,CoinPixels_Config1!A:A,CoinPixels_Config1!I:I)</f>
        <v>0.9852120535714286</v>
      </c>
      <c r="M821">
        <f t="shared" si="96"/>
        <v>909166.4907924108</v>
      </c>
      <c r="N821">
        <f t="shared" si="97"/>
        <v>761747.24079241068</v>
      </c>
      <c r="O821">
        <f t="shared" si="102"/>
        <v>714.08963268843945</v>
      </c>
      <c r="P821">
        <f t="shared" si="99"/>
        <v>598.30164539476607</v>
      </c>
      <c r="Q821" s="9" cm="1">
        <f t="array" ref="Q821">IF(D821="",_xlfn.XLOOKUP(C821,ConfigSheet!$B$5:$H$5,_xlfn.XLOOKUP(E821,ConfigSheet!$A$6:$A$8,ConfigSheet!$B$6:$H$8)),_xlfn.XLOOKUP(D821,ConfigSheet!$B$5:$H$5,_xlfn.XLOOKUP(F821,ConfigSheet!$A$6:$A$8,ConfigSheet!$B$6:$H$8)))</f>
        <v>937.6</v>
      </c>
      <c r="R821">
        <f t="shared" si="100"/>
        <v>115.78798729367338</v>
      </c>
      <c r="S821" s="9">
        <f t="shared" si="98"/>
        <v>13406.858001519868</v>
      </c>
      <c r="W821">
        <f t="shared" si="103"/>
        <v>339.29835460523395</v>
      </c>
      <c r="X821">
        <f t="shared" si="101"/>
        <v>115123.37343781909</v>
      </c>
    </row>
    <row r="822" spans="1:24" x14ac:dyDescent="0.3">
      <c r="A822" s="1">
        <v>820</v>
      </c>
      <c r="B822">
        <v>399</v>
      </c>
      <c r="C822" t="s">
        <v>8</v>
      </c>
      <c r="D822" t="s">
        <v>8</v>
      </c>
      <c r="E822">
        <v>1</v>
      </c>
      <c r="F822">
        <v>1</v>
      </c>
      <c r="G822">
        <v>14096</v>
      </c>
      <c r="H822">
        <v>12472</v>
      </c>
      <c r="I822">
        <v>87.693393230438232</v>
      </c>
      <c r="J822" s="4">
        <f>ConfigSheet!$I$2</f>
        <v>3349.0920000000001</v>
      </c>
      <c r="K822">
        <f>_xlfn.XLOOKUP(D822,ConfigSheet!$A$1:$G$1,ConfigSheet!$A$2:$G$2)</f>
        <v>0</v>
      </c>
      <c r="L822">
        <f>_xlfn.XLOOKUP(B822,CoinPixels_Config1!A:A,CoinPixels_Config1!I:I)</f>
        <v>1.1302116741500963</v>
      </c>
      <c r="M822">
        <f t="shared" si="96"/>
        <v>15931.463758819757</v>
      </c>
      <c r="N822">
        <f t="shared" si="97"/>
        <v>14096</v>
      </c>
      <c r="O822">
        <f t="shared" si="102"/>
        <v>0</v>
      </c>
      <c r="P822">
        <f t="shared" si="99"/>
        <v>0</v>
      </c>
      <c r="Q822" s="9" cm="1">
        <f t="array" ref="Q822">IF(D822="",_xlfn.XLOOKUP(C822,ConfigSheet!$B$5:$H$5,_xlfn.XLOOKUP(E822,ConfigSheet!$A$6:$A$8,ConfigSheet!$B$6:$H$8)),_xlfn.XLOOKUP(D822,ConfigSheet!$B$5:$H$5,_xlfn.XLOOKUP(F822,ConfigSheet!$A$6:$A$8,ConfigSheet!$B$6:$H$8)))</f>
        <v>0</v>
      </c>
      <c r="R822">
        <f t="shared" si="100"/>
        <v>0</v>
      </c>
      <c r="S822" s="9">
        <f t="shared" si="98"/>
        <v>0</v>
      </c>
      <c r="W822">
        <f t="shared" si="103"/>
        <v>0</v>
      </c>
      <c r="X822">
        <f t="shared" si="101"/>
        <v>0</v>
      </c>
    </row>
    <row r="823" spans="1:24" x14ac:dyDescent="0.3">
      <c r="A823" s="1">
        <v>821</v>
      </c>
      <c r="B823">
        <v>399</v>
      </c>
      <c r="C823" t="s">
        <v>9</v>
      </c>
      <c r="D823" t="s">
        <v>9</v>
      </c>
      <c r="E823">
        <v>2</v>
      </c>
      <c r="F823">
        <v>2</v>
      </c>
      <c r="G823">
        <v>889828</v>
      </c>
      <c r="H823">
        <v>852364</v>
      </c>
      <c r="I823">
        <v>93.564817309379578</v>
      </c>
      <c r="J823" s="4">
        <f>ConfigSheet!$I$2</f>
        <v>3349.0920000000001</v>
      </c>
      <c r="K823">
        <f>_xlfn.XLOOKUP(D823,ConfigSheet!$A$1:$G$1,ConfigSheet!$A$2:$G$2)</f>
        <v>2.6304883652667002</v>
      </c>
      <c r="L823">
        <f>_xlfn.XLOOKUP(B823,CoinPixels_Config1!A:A,CoinPixels_Config1!I:I)</f>
        <v>1.1302116741500963</v>
      </c>
      <c r="M823">
        <f t="shared" si="96"/>
        <v>1005693.9935856318</v>
      </c>
      <c r="N823">
        <f t="shared" si="97"/>
        <v>963351.74342527264</v>
      </c>
      <c r="O823">
        <f t="shared" si="102"/>
        <v>789.90554727836911</v>
      </c>
      <c r="P823">
        <f t="shared" si="99"/>
        <v>756.64853421153293</v>
      </c>
      <c r="Q823" s="9" cm="1">
        <f t="array" ref="Q823">IF(D823="",_xlfn.XLOOKUP(C823,ConfigSheet!$B$5:$H$5,_xlfn.XLOOKUP(E823,ConfigSheet!$A$6:$A$8,ConfigSheet!$B$6:$H$8)),_xlfn.XLOOKUP(D823,ConfigSheet!$B$5:$H$5,_xlfn.XLOOKUP(F823,ConfigSheet!$A$6:$A$8,ConfigSheet!$B$6:$H$8)))</f>
        <v>937.6</v>
      </c>
      <c r="R823">
        <f t="shared" si="100"/>
        <v>33.25701306683618</v>
      </c>
      <c r="S823" s="9">
        <f t="shared" si="98"/>
        <v>1106.0289181277124</v>
      </c>
      <c r="W823">
        <f t="shared" si="103"/>
        <v>180.95146578846709</v>
      </c>
      <c r="X823">
        <f t="shared" si="101"/>
        <v>32743.432970994774</v>
      </c>
    </row>
    <row r="824" spans="1:24" x14ac:dyDescent="0.3">
      <c r="A824" s="1">
        <v>822</v>
      </c>
      <c r="B824">
        <v>400</v>
      </c>
      <c r="C824" t="s">
        <v>8</v>
      </c>
      <c r="D824" t="s">
        <v>8</v>
      </c>
      <c r="E824">
        <v>1</v>
      </c>
      <c r="F824">
        <v>1</v>
      </c>
      <c r="G824">
        <v>14096</v>
      </c>
      <c r="H824">
        <v>12836</v>
      </c>
      <c r="I824">
        <v>90.103763341903687</v>
      </c>
      <c r="J824" s="4">
        <f>ConfigSheet!$I$2</f>
        <v>3349.0920000000001</v>
      </c>
      <c r="K824">
        <f>_xlfn.XLOOKUP(D824,ConfigSheet!$A$1:$G$1,ConfigSheet!$A$2:$G$2)</f>
        <v>0</v>
      </c>
      <c r="L824">
        <f>_xlfn.XLOOKUP(B824,CoinPixels_Config1!A:A,CoinPixels_Config1!I:I)</f>
        <v>1.0981614210034278</v>
      </c>
      <c r="M824">
        <f t="shared" si="96"/>
        <v>15479.683390464319</v>
      </c>
      <c r="N824">
        <f t="shared" si="97"/>
        <v>14096</v>
      </c>
      <c r="O824">
        <f t="shared" si="102"/>
        <v>0</v>
      </c>
      <c r="P824">
        <f t="shared" si="99"/>
        <v>0</v>
      </c>
      <c r="Q824" s="9" cm="1">
        <f t="array" ref="Q824">IF(D824="",_xlfn.XLOOKUP(C824,ConfigSheet!$B$5:$H$5,_xlfn.XLOOKUP(E824,ConfigSheet!$A$6:$A$8,ConfigSheet!$B$6:$H$8)),_xlfn.XLOOKUP(D824,ConfigSheet!$B$5:$H$5,_xlfn.XLOOKUP(F824,ConfigSheet!$A$6:$A$8,ConfigSheet!$B$6:$H$8)))</f>
        <v>0</v>
      </c>
      <c r="R824">
        <f t="shared" si="100"/>
        <v>0</v>
      </c>
      <c r="S824" s="9">
        <f t="shared" si="98"/>
        <v>0</v>
      </c>
      <c r="W824">
        <f t="shared" si="103"/>
        <v>0</v>
      </c>
      <c r="X824">
        <f t="shared" si="101"/>
        <v>0</v>
      </c>
    </row>
    <row r="825" spans="1:24" x14ac:dyDescent="0.3">
      <c r="A825" s="1">
        <v>823</v>
      </c>
      <c r="B825">
        <v>400</v>
      </c>
      <c r="C825" t="s">
        <v>10</v>
      </c>
      <c r="D825" t="s">
        <v>10</v>
      </c>
      <c r="E825">
        <v>3</v>
      </c>
      <c r="F825">
        <v>3</v>
      </c>
      <c r="G825">
        <v>297583</v>
      </c>
      <c r="H825">
        <v>242111</v>
      </c>
      <c r="I825">
        <v>81.361254056294754</v>
      </c>
      <c r="J825" s="4">
        <f>ConfigSheet!$I$2</f>
        <v>3349.0920000000001</v>
      </c>
      <c r="K825">
        <f>_xlfn.XLOOKUP(D825,ConfigSheet!$A$1:$G$1,ConfigSheet!$A$2:$G$2)</f>
        <v>3.5680999999999998</v>
      </c>
      <c r="L825">
        <f>_xlfn.XLOOKUP(B825,CoinPixels_Config1!A:A,CoinPixels_Config1!I:I)</f>
        <v>1.0981614210034278</v>
      </c>
      <c r="M825">
        <f t="shared" si="96"/>
        <v>326794.17014646309</v>
      </c>
      <c r="N825">
        <f t="shared" si="97"/>
        <v>265876.9598005609</v>
      </c>
      <c r="O825">
        <f t="shared" si="102"/>
        <v>348.16430199576331</v>
      </c>
      <c r="P825">
        <f t="shared" si="99"/>
        <v>283.26351747410382</v>
      </c>
      <c r="Q825" s="9" cm="1">
        <f t="array" ref="Q825">IF(D825="",_xlfn.XLOOKUP(C825,ConfigSheet!$B$5:$H$5,_xlfn.XLOOKUP(E825,ConfigSheet!$A$6:$A$8,ConfigSheet!$B$6:$H$8)),_xlfn.XLOOKUP(D825,ConfigSheet!$B$5:$H$5,_xlfn.XLOOKUP(F825,ConfigSheet!$A$6:$A$8,ConfigSheet!$B$6:$H$8)))</f>
        <v>289.92</v>
      </c>
      <c r="R825">
        <f t="shared" si="100"/>
        <v>64.900784521659489</v>
      </c>
      <c r="S825" s="9">
        <f t="shared" si="98"/>
        <v>4212.1118315268759</v>
      </c>
      <c r="W825">
        <f t="shared" si="103"/>
        <v>6.6564825258961946</v>
      </c>
      <c r="X825">
        <f t="shared" si="101"/>
        <v>44.308759617561385</v>
      </c>
    </row>
    <row r="826" spans="1:24" x14ac:dyDescent="0.3">
      <c r="A826" s="1">
        <v>824</v>
      </c>
      <c r="B826">
        <v>401</v>
      </c>
      <c r="C826" t="s">
        <v>8</v>
      </c>
      <c r="D826" t="s">
        <v>8</v>
      </c>
      <c r="E826">
        <v>1</v>
      </c>
      <c r="F826">
        <v>1</v>
      </c>
      <c r="G826">
        <v>14728</v>
      </c>
      <c r="H826">
        <v>13218</v>
      </c>
      <c r="I826">
        <v>87.280523777008057</v>
      </c>
      <c r="J826" s="4">
        <f>ConfigSheet!$I$2</f>
        <v>3349.0920000000001</v>
      </c>
      <c r="K826">
        <f>_xlfn.XLOOKUP(D826,ConfigSheet!$A$1:$G$1,ConfigSheet!$A$2:$G$2)</f>
        <v>0</v>
      </c>
      <c r="L826">
        <f>_xlfn.XLOOKUP(B826,CoinPixels_Config1!A:A,CoinPixels_Config1!I:I)</f>
        <v>1.1142381600847329</v>
      </c>
      <c r="M826">
        <f t="shared" si="96"/>
        <v>16410.499621727944</v>
      </c>
      <c r="N826">
        <f t="shared" si="97"/>
        <v>14727.999999999998</v>
      </c>
      <c r="O826">
        <f t="shared" si="102"/>
        <v>0</v>
      </c>
      <c r="P826">
        <f t="shared" si="99"/>
        <v>0</v>
      </c>
      <c r="Q826" s="9" cm="1">
        <f t="array" ref="Q826">IF(D826="",_xlfn.XLOOKUP(C826,ConfigSheet!$B$5:$H$5,_xlfn.XLOOKUP(E826,ConfigSheet!$A$6:$A$8,ConfigSheet!$B$6:$H$8)),_xlfn.XLOOKUP(D826,ConfigSheet!$B$5:$H$5,_xlfn.XLOOKUP(F826,ConfigSheet!$A$6:$A$8,ConfigSheet!$B$6:$H$8)))</f>
        <v>0</v>
      </c>
      <c r="R826">
        <f t="shared" si="100"/>
        <v>0</v>
      </c>
      <c r="S826" s="9">
        <f t="shared" si="98"/>
        <v>0</v>
      </c>
      <c r="W826">
        <f t="shared" si="103"/>
        <v>0</v>
      </c>
      <c r="X826">
        <f t="shared" si="101"/>
        <v>0</v>
      </c>
    </row>
    <row r="827" spans="1:24" x14ac:dyDescent="0.3">
      <c r="A827" s="1">
        <v>825</v>
      </c>
      <c r="B827">
        <v>401</v>
      </c>
      <c r="C827" t="s">
        <v>10</v>
      </c>
      <c r="D827" t="s">
        <v>10</v>
      </c>
      <c r="E827">
        <v>1</v>
      </c>
      <c r="F827">
        <v>1</v>
      </c>
      <c r="G827">
        <v>88388</v>
      </c>
      <c r="H827">
        <v>80198</v>
      </c>
      <c r="I827">
        <v>90.354996919631958</v>
      </c>
      <c r="J827" s="4">
        <f>ConfigSheet!$I$2</f>
        <v>3349.0920000000001</v>
      </c>
      <c r="K827">
        <f>_xlfn.XLOOKUP(D827,ConfigSheet!$A$1:$G$1,ConfigSheet!$A$2:$G$2)</f>
        <v>3.5680999999999998</v>
      </c>
      <c r="L827">
        <f>_xlfn.XLOOKUP(B827,CoinPixels_Config1!A:A,CoinPixels_Config1!I:I)</f>
        <v>1.1142381600847329</v>
      </c>
      <c r="M827">
        <f t="shared" si="96"/>
        <v>98485.282493569364</v>
      </c>
      <c r="N827">
        <f t="shared" si="97"/>
        <v>89359.671962475404</v>
      </c>
      <c r="O827">
        <f t="shared" si="102"/>
        <v>104.92555488631092</v>
      </c>
      <c r="P827">
        <f t="shared" si="99"/>
        <v>95.203191052771459</v>
      </c>
      <c r="Q827" s="9" cm="1">
        <f t="array" ref="Q827">IF(D827="",_xlfn.XLOOKUP(C827,ConfigSheet!$B$5:$H$5,_xlfn.XLOOKUP(E827,ConfigSheet!$A$6:$A$8,ConfigSheet!$B$6:$H$8)),_xlfn.XLOOKUP(D827,ConfigSheet!$B$5:$H$5,_xlfn.XLOOKUP(F827,ConfigSheet!$A$6:$A$8,ConfigSheet!$B$6:$H$8)))</f>
        <v>96.64</v>
      </c>
      <c r="R827">
        <f t="shared" si="100"/>
        <v>9.7223638335394611</v>
      </c>
      <c r="S827" s="9">
        <f t="shared" si="98"/>
        <v>94.52435851171613</v>
      </c>
      <c r="W827">
        <f t="shared" si="103"/>
        <v>1.4368089472285419</v>
      </c>
      <c r="X827">
        <f t="shared" si="101"/>
        <v>2.0644199508359908</v>
      </c>
    </row>
    <row r="828" spans="1:24" x14ac:dyDescent="0.3">
      <c r="A828" s="1">
        <v>826</v>
      </c>
      <c r="B828">
        <v>402</v>
      </c>
      <c r="C828" t="s">
        <v>8</v>
      </c>
      <c r="D828" t="s">
        <v>8</v>
      </c>
      <c r="E828">
        <v>1</v>
      </c>
      <c r="F828">
        <v>1</v>
      </c>
      <c r="G828">
        <v>14408</v>
      </c>
      <c r="H828">
        <v>13075</v>
      </c>
      <c r="I828">
        <v>90.57624340057373</v>
      </c>
      <c r="J828" s="4">
        <f>ConfigSheet!$I$2</f>
        <v>3349.0920000000001</v>
      </c>
      <c r="K828">
        <f>_xlfn.XLOOKUP(D828,ConfigSheet!$A$1:$G$1,ConfigSheet!$A$2:$G$2)</f>
        <v>0</v>
      </c>
      <c r="L828">
        <f>_xlfn.XLOOKUP(B828,CoinPixels_Config1!A:A,CoinPixels_Config1!I:I)</f>
        <v>1.1019502868068833</v>
      </c>
      <c r="M828">
        <f t="shared" si="96"/>
        <v>15876.899732313575</v>
      </c>
      <c r="N828">
        <f t="shared" si="97"/>
        <v>14408</v>
      </c>
      <c r="O828">
        <f t="shared" si="102"/>
        <v>0</v>
      </c>
      <c r="P828">
        <f t="shared" si="99"/>
        <v>0</v>
      </c>
      <c r="Q828" s="9" cm="1">
        <f t="array" ref="Q828">IF(D828="",_xlfn.XLOOKUP(C828,ConfigSheet!$B$5:$H$5,_xlfn.XLOOKUP(E828,ConfigSheet!$A$6:$A$8,ConfigSheet!$B$6:$H$8)),_xlfn.XLOOKUP(D828,ConfigSheet!$B$5:$H$5,_xlfn.XLOOKUP(F828,ConfigSheet!$A$6:$A$8,ConfigSheet!$B$6:$H$8)))</f>
        <v>0</v>
      </c>
      <c r="R828">
        <f t="shared" si="100"/>
        <v>0</v>
      </c>
      <c r="S828" s="9">
        <f t="shared" si="98"/>
        <v>0</v>
      </c>
      <c r="W828">
        <f t="shared" si="103"/>
        <v>0</v>
      </c>
      <c r="X828">
        <f t="shared" si="101"/>
        <v>0</v>
      </c>
    </row>
    <row r="829" spans="1:24" x14ac:dyDescent="0.3">
      <c r="A829" s="1">
        <v>827</v>
      </c>
      <c r="B829">
        <v>402</v>
      </c>
      <c r="C829" t="s">
        <v>10</v>
      </c>
      <c r="D829" t="s">
        <v>10</v>
      </c>
      <c r="E829">
        <v>1</v>
      </c>
      <c r="F829">
        <v>1</v>
      </c>
      <c r="G829">
        <v>90835</v>
      </c>
      <c r="H829">
        <v>80063</v>
      </c>
      <c r="I829">
        <v>86.820733547210693</v>
      </c>
      <c r="J829" s="4">
        <f>ConfigSheet!$I$2</f>
        <v>3349.0920000000001</v>
      </c>
      <c r="K829">
        <f>_xlfn.XLOOKUP(D829,ConfigSheet!$A$1:$G$1,ConfigSheet!$A$2:$G$2)</f>
        <v>3.5680999999999998</v>
      </c>
      <c r="L829">
        <f>_xlfn.XLOOKUP(B829,CoinPixels_Config1!A:A,CoinPixels_Config1!I:I)</f>
        <v>1.1019502868068833</v>
      </c>
      <c r="M829">
        <f t="shared" si="96"/>
        <v>100095.65430210324</v>
      </c>
      <c r="N829">
        <f t="shared" si="97"/>
        <v>88225.445812619495</v>
      </c>
      <c r="O829">
        <f t="shared" si="102"/>
        <v>106.64123413609855</v>
      </c>
      <c r="P829">
        <f t="shared" si="99"/>
        <v>93.994794172273444</v>
      </c>
      <c r="Q829" s="9" cm="1">
        <f t="array" ref="Q829">IF(D829="",_xlfn.XLOOKUP(C829,ConfigSheet!$B$5:$H$5,_xlfn.XLOOKUP(E829,ConfigSheet!$A$6:$A$8,ConfigSheet!$B$6:$H$8)),_xlfn.XLOOKUP(D829,ConfigSheet!$B$5:$H$5,_xlfn.XLOOKUP(F829,ConfigSheet!$A$6:$A$8,ConfigSheet!$B$6:$H$8)))</f>
        <v>96.64</v>
      </c>
      <c r="R829">
        <f t="shared" si="100"/>
        <v>12.646439963825102</v>
      </c>
      <c r="S829" s="9">
        <f t="shared" si="98"/>
        <v>159.93244375863264</v>
      </c>
      <c r="W829">
        <f t="shared" si="103"/>
        <v>2.6452058277265564</v>
      </c>
      <c r="X829">
        <f t="shared" si="101"/>
        <v>6.997113871038537</v>
      </c>
    </row>
    <row r="830" spans="1:24" x14ac:dyDescent="0.3">
      <c r="A830" s="1">
        <v>828</v>
      </c>
      <c r="B830">
        <v>403</v>
      </c>
      <c r="C830" t="s">
        <v>8</v>
      </c>
      <c r="D830" t="s">
        <v>8</v>
      </c>
      <c r="E830">
        <v>1</v>
      </c>
      <c r="F830">
        <v>1</v>
      </c>
      <c r="G830">
        <v>13676</v>
      </c>
      <c r="H830">
        <v>13717</v>
      </c>
      <c r="I830">
        <v>95.343363285064697</v>
      </c>
      <c r="J830" s="4">
        <f>ConfigSheet!$I$2</f>
        <v>3349.0920000000001</v>
      </c>
      <c r="K830">
        <f>_xlfn.XLOOKUP(D830,ConfigSheet!$A$1:$G$1,ConfigSheet!$A$2:$G$2)</f>
        <v>0</v>
      </c>
      <c r="L830">
        <f>_xlfn.XLOOKUP(B830,CoinPixels_Config1!A:A,CoinPixels_Config1!I:I)</f>
        <v>0.99701100823795286</v>
      </c>
      <c r="M830">
        <f t="shared" si="96"/>
        <v>13635.122548662242</v>
      </c>
      <c r="N830">
        <f t="shared" si="97"/>
        <v>13676</v>
      </c>
      <c r="O830">
        <f t="shared" si="102"/>
        <v>0</v>
      </c>
      <c r="P830">
        <f t="shared" si="99"/>
        <v>0</v>
      </c>
      <c r="Q830" s="9" cm="1">
        <f t="array" ref="Q830">IF(D830="",_xlfn.XLOOKUP(C830,ConfigSheet!$B$5:$H$5,_xlfn.XLOOKUP(E830,ConfigSheet!$A$6:$A$8,ConfigSheet!$B$6:$H$8)),_xlfn.XLOOKUP(D830,ConfigSheet!$B$5:$H$5,_xlfn.XLOOKUP(F830,ConfigSheet!$A$6:$A$8,ConfigSheet!$B$6:$H$8)))</f>
        <v>0</v>
      </c>
      <c r="R830">
        <f t="shared" si="100"/>
        <v>0</v>
      </c>
      <c r="S830" s="9">
        <f t="shared" si="98"/>
        <v>0</v>
      </c>
      <c r="W830">
        <f t="shared" si="103"/>
        <v>0</v>
      </c>
      <c r="X830">
        <f t="shared" si="101"/>
        <v>0</v>
      </c>
    </row>
    <row r="831" spans="1:24" x14ac:dyDescent="0.3">
      <c r="A831" s="1">
        <v>829</v>
      </c>
      <c r="B831">
        <v>403</v>
      </c>
      <c r="C831" t="s">
        <v>11</v>
      </c>
      <c r="D831" t="s">
        <v>11</v>
      </c>
      <c r="E831">
        <v>1</v>
      </c>
      <c r="F831">
        <v>1</v>
      </c>
      <c r="G831">
        <v>191243</v>
      </c>
      <c r="H831">
        <v>185154</v>
      </c>
      <c r="I831">
        <v>94.347661733627319</v>
      </c>
      <c r="J831" s="4">
        <f>ConfigSheet!$I$2</f>
        <v>3349.0920000000001</v>
      </c>
      <c r="K831">
        <f>_xlfn.XLOOKUP(D831,ConfigSheet!$A$1:$G$1,ConfigSheet!$A$2:$G$2)</f>
        <v>5.6936084651916001</v>
      </c>
      <c r="L831">
        <f>_xlfn.XLOOKUP(B831,CoinPixels_Config1!A:A,CoinPixels_Config1!I:I)</f>
        <v>0.99701100823795286</v>
      </c>
      <c r="M831">
        <f t="shared" si="96"/>
        <v>190671.3762484508</v>
      </c>
      <c r="N831">
        <f t="shared" si="97"/>
        <v>184600.57621928991</v>
      </c>
      <c r="O831">
        <f t="shared" si="102"/>
        <v>324.14999703737971</v>
      </c>
      <c r="P831">
        <f t="shared" si="99"/>
        <v>313.82936134373023</v>
      </c>
      <c r="Q831" s="9" cm="1">
        <f t="array" ref="Q831">IF(D831="",_xlfn.XLOOKUP(C831,ConfigSheet!$B$5:$H$5,_xlfn.XLOOKUP(E831,ConfigSheet!$A$6:$A$8,ConfigSheet!$B$6:$H$8)),_xlfn.XLOOKUP(D831,ConfigSheet!$B$5:$H$5,_xlfn.XLOOKUP(F831,ConfigSheet!$A$6:$A$8,ConfigSheet!$B$6:$H$8)))</f>
        <v>369.42666666666668</v>
      </c>
      <c r="R831">
        <f t="shared" si="100"/>
        <v>10.320635693649479</v>
      </c>
      <c r="S831" s="9">
        <f t="shared" si="98"/>
        <v>106.51552112103165</v>
      </c>
      <c r="W831">
        <f t="shared" si="103"/>
        <v>55.59730532293645</v>
      </c>
      <c r="X831">
        <f t="shared" si="101"/>
        <v>3091.0603591718177</v>
      </c>
    </row>
    <row r="832" spans="1:24" x14ac:dyDescent="0.3">
      <c r="A832" s="1">
        <v>830</v>
      </c>
      <c r="B832">
        <v>404</v>
      </c>
      <c r="C832" t="s">
        <v>8</v>
      </c>
      <c r="D832" t="s">
        <v>8</v>
      </c>
      <c r="E832">
        <v>1</v>
      </c>
      <c r="F832">
        <v>1</v>
      </c>
      <c r="G832">
        <v>11516</v>
      </c>
      <c r="H832">
        <v>10989</v>
      </c>
      <c r="I832">
        <v>93.275505304336548</v>
      </c>
      <c r="J832" s="4">
        <f>ConfigSheet!$I$2</f>
        <v>3349.0920000000001</v>
      </c>
      <c r="K832">
        <f>_xlfn.XLOOKUP(D832,ConfigSheet!$A$1:$G$1,ConfigSheet!$A$2:$G$2)</f>
        <v>0</v>
      </c>
      <c r="L832">
        <f>_xlfn.XLOOKUP(B832,CoinPixels_Config1!A:A,CoinPixels_Config1!I:I)</f>
        <v>1.0479570479570479</v>
      </c>
      <c r="M832">
        <f t="shared" si="96"/>
        <v>12068.273364273364</v>
      </c>
      <c r="N832">
        <f t="shared" si="97"/>
        <v>11516</v>
      </c>
      <c r="O832">
        <f t="shared" si="102"/>
        <v>0</v>
      </c>
      <c r="P832">
        <f t="shared" si="99"/>
        <v>0</v>
      </c>
      <c r="Q832" s="9" cm="1">
        <f t="array" ref="Q832">IF(D832="",_xlfn.XLOOKUP(C832,ConfigSheet!$B$5:$H$5,_xlfn.XLOOKUP(E832,ConfigSheet!$A$6:$A$8,ConfigSheet!$B$6:$H$8)),_xlfn.XLOOKUP(D832,ConfigSheet!$B$5:$H$5,_xlfn.XLOOKUP(F832,ConfigSheet!$A$6:$A$8,ConfigSheet!$B$6:$H$8)))</f>
        <v>0</v>
      </c>
      <c r="R832">
        <f t="shared" si="100"/>
        <v>0</v>
      </c>
      <c r="S832" s="9">
        <f t="shared" si="98"/>
        <v>0</v>
      </c>
      <c r="W832">
        <f t="shared" si="103"/>
        <v>0</v>
      </c>
      <c r="X832">
        <f t="shared" si="101"/>
        <v>0</v>
      </c>
    </row>
    <row r="833" spans="1:24" x14ac:dyDescent="0.3">
      <c r="A833" s="1">
        <v>831</v>
      </c>
      <c r="B833">
        <v>404</v>
      </c>
      <c r="C833" t="s">
        <v>11</v>
      </c>
      <c r="D833" t="s">
        <v>11</v>
      </c>
      <c r="E833">
        <v>1</v>
      </c>
      <c r="F833">
        <v>1</v>
      </c>
      <c r="G833">
        <v>161393</v>
      </c>
      <c r="H833">
        <v>157331</v>
      </c>
      <c r="I833">
        <v>94.945383071899414</v>
      </c>
      <c r="J833" s="4">
        <f>ConfigSheet!$I$2</f>
        <v>3349.0920000000001</v>
      </c>
      <c r="K833">
        <f>_xlfn.XLOOKUP(D833,ConfigSheet!$A$1:$G$1,ConfigSheet!$A$2:$G$2)</f>
        <v>5.6936084651916001</v>
      </c>
      <c r="L833">
        <f>_xlfn.XLOOKUP(B833,CoinPixels_Config1!A:A,CoinPixels_Config1!I:I)</f>
        <v>1.0479570479570479</v>
      </c>
      <c r="M833">
        <f t="shared" si="96"/>
        <v>169132.93184093182</v>
      </c>
      <c r="N833">
        <f t="shared" si="97"/>
        <v>164876.13031213029</v>
      </c>
      <c r="O833">
        <f t="shared" si="102"/>
        <v>287.53366359365566</v>
      </c>
      <c r="P833">
        <f t="shared" si="99"/>
        <v>280.29690771503988</v>
      </c>
      <c r="Q833" s="9" cm="1">
        <f t="array" ref="Q833">IF(D833="",_xlfn.XLOOKUP(C833,ConfigSheet!$B$5:$H$5,_xlfn.XLOOKUP(E833,ConfigSheet!$A$6:$A$8,ConfigSheet!$B$6:$H$8)),_xlfn.XLOOKUP(D833,ConfigSheet!$B$5:$H$5,_xlfn.XLOOKUP(F833,ConfigSheet!$A$6:$A$8,ConfigSheet!$B$6:$H$8)))</f>
        <v>369.42666666666668</v>
      </c>
      <c r="R833">
        <f t="shared" si="100"/>
        <v>7.2367558786157815</v>
      </c>
      <c r="S833" s="9">
        <f t="shared" si="98"/>
        <v>52.370635646680071</v>
      </c>
      <c r="W833">
        <f t="shared" si="103"/>
        <v>89.129758951626798</v>
      </c>
      <c r="X833">
        <f t="shared" si="101"/>
        <v>7944.1139307750973</v>
      </c>
    </row>
    <row r="834" spans="1:24" x14ac:dyDescent="0.3">
      <c r="A834" s="1">
        <v>832</v>
      </c>
      <c r="B834">
        <v>405</v>
      </c>
      <c r="C834" t="s">
        <v>8</v>
      </c>
      <c r="D834" t="s">
        <v>8</v>
      </c>
      <c r="E834">
        <v>1</v>
      </c>
      <c r="F834">
        <v>1</v>
      </c>
      <c r="G834">
        <v>13496</v>
      </c>
      <c r="H834">
        <v>11271</v>
      </c>
      <c r="I834">
        <v>83.228528499603271</v>
      </c>
      <c r="J834" s="4">
        <f>ConfigSheet!$I$2</f>
        <v>3349.0920000000001</v>
      </c>
      <c r="K834">
        <f>_xlfn.XLOOKUP(D834,ConfigSheet!$A$1:$G$1,ConfigSheet!$A$2:$G$2)</f>
        <v>0</v>
      </c>
      <c r="L834">
        <f>_xlfn.XLOOKUP(B834,CoinPixels_Config1!A:A,CoinPixels_Config1!I:I)</f>
        <v>1.1974092804542631</v>
      </c>
      <c r="M834">
        <f t="shared" ref="M834:M897" si="104">G834*L834</f>
        <v>16160.235649010734</v>
      </c>
      <c r="N834">
        <f t="shared" ref="N834:N866" si="105">L834*H834</f>
        <v>13496</v>
      </c>
      <c r="O834">
        <f t="shared" si="102"/>
        <v>0</v>
      </c>
      <c r="P834">
        <f t="shared" si="99"/>
        <v>0</v>
      </c>
      <c r="Q834" s="9" cm="1">
        <f t="array" ref="Q834">IF(D834="",_xlfn.XLOOKUP(C834,ConfigSheet!$B$5:$H$5,_xlfn.XLOOKUP(E834,ConfigSheet!$A$6:$A$8,ConfigSheet!$B$6:$H$8)),_xlfn.XLOOKUP(D834,ConfigSheet!$B$5:$H$5,_xlfn.XLOOKUP(F834,ConfigSheet!$A$6:$A$8,ConfigSheet!$B$6:$H$8)))</f>
        <v>0</v>
      </c>
      <c r="R834">
        <f t="shared" si="100"/>
        <v>0</v>
      </c>
      <c r="S834" s="9">
        <f t="shared" ref="S834:S866" si="106">R834*R834</f>
        <v>0</v>
      </c>
      <c r="W834">
        <f t="shared" si="103"/>
        <v>0</v>
      </c>
      <c r="X834">
        <f t="shared" si="101"/>
        <v>0</v>
      </c>
    </row>
    <row r="835" spans="1:24" x14ac:dyDescent="0.3">
      <c r="A835" s="1">
        <v>833</v>
      </c>
      <c r="B835">
        <v>405</v>
      </c>
      <c r="C835" t="s">
        <v>11</v>
      </c>
      <c r="D835" t="s">
        <v>11</v>
      </c>
      <c r="E835">
        <v>2</v>
      </c>
      <c r="F835">
        <v>2</v>
      </c>
      <c r="G835">
        <v>331241</v>
      </c>
      <c r="H835">
        <v>316872</v>
      </c>
      <c r="I835">
        <v>93.425148725509644</v>
      </c>
      <c r="J835" s="4">
        <f>ConfigSheet!$I$2</f>
        <v>3349.0920000000001</v>
      </c>
      <c r="K835">
        <f>_xlfn.XLOOKUP(D835,ConfigSheet!$A$1:$G$1,ConfigSheet!$A$2:$G$2)</f>
        <v>5.6936084651916001</v>
      </c>
      <c r="L835">
        <f>_xlfn.XLOOKUP(B835,CoinPixels_Config1!A:A,CoinPixels_Config1!I:I)</f>
        <v>1.1974092804542631</v>
      </c>
      <c r="M835">
        <f t="shared" si="104"/>
        <v>396631.04746695055</v>
      </c>
      <c r="N835">
        <f t="shared" si="105"/>
        <v>379425.47351610323</v>
      </c>
      <c r="O835">
        <f t="shared" si="102"/>
        <v>674.29078968736633</v>
      </c>
      <c r="P835">
        <f t="shared" ref="P835:P866" si="107">(N835/J835)*K835</f>
        <v>645.04053275353931</v>
      </c>
      <c r="Q835" s="9" cm="1">
        <f t="array" ref="Q835">IF(D835="",_xlfn.XLOOKUP(C835,ConfigSheet!$B$5:$H$5,_xlfn.XLOOKUP(E835,ConfigSheet!$A$6:$A$8,ConfigSheet!$B$6:$H$8)),_xlfn.XLOOKUP(D835,ConfigSheet!$B$5:$H$5,_xlfn.XLOOKUP(F835,ConfigSheet!$A$6:$A$8,ConfigSheet!$B$6:$H$8)))</f>
        <v>738.85333333333335</v>
      </c>
      <c r="R835">
        <f t="shared" ref="R835:R866" si="108">O835-P835</f>
        <v>29.250256933827018</v>
      </c>
      <c r="S835" s="9">
        <f t="shared" si="106"/>
        <v>855.57753069489559</v>
      </c>
      <c r="W835">
        <f t="shared" si="103"/>
        <v>93.812800579794043</v>
      </c>
      <c r="X835">
        <f t="shared" ref="X835:X866" si="109">W835*W835</f>
        <v>8800.8415526242061</v>
      </c>
    </row>
    <row r="836" spans="1:24" x14ac:dyDescent="0.3">
      <c r="A836" s="1">
        <v>834</v>
      </c>
      <c r="B836">
        <v>406</v>
      </c>
      <c r="C836" t="s">
        <v>8</v>
      </c>
      <c r="D836" t="s">
        <v>8</v>
      </c>
      <c r="E836">
        <v>1</v>
      </c>
      <c r="F836">
        <v>1</v>
      </c>
      <c r="G836">
        <v>13384</v>
      </c>
      <c r="H836">
        <v>12097</v>
      </c>
      <c r="I836">
        <v>89.000147581100464</v>
      </c>
      <c r="J836" s="4">
        <f>ConfigSheet!$I$2</f>
        <v>3349.0920000000001</v>
      </c>
      <c r="K836">
        <f>_xlfn.XLOOKUP(D836,ConfigSheet!$A$1:$G$1,ConfigSheet!$A$2:$G$2)</f>
        <v>0</v>
      </c>
      <c r="L836">
        <f>_xlfn.XLOOKUP(B836,CoinPixels_Config1!A:A,CoinPixels_Config1!I:I)</f>
        <v>1.1063900140530709</v>
      </c>
      <c r="M836">
        <f t="shared" si="104"/>
        <v>14807.923948086302</v>
      </c>
      <c r="N836">
        <f t="shared" si="105"/>
        <v>13383.999999999998</v>
      </c>
      <c r="O836">
        <f t="shared" ref="O836:O866" si="110">(M836/J836)*K836</f>
        <v>0</v>
      </c>
      <c r="P836">
        <f t="shared" si="107"/>
        <v>0</v>
      </c>
      <c r="Q836" s="9" cm="1">
        <f t="array" ref="Q836">IF(D836="",_xlfn.XLOOKUP(C836,ConfigSheet!$B$5:$H$5,_xlfn.XLOOKUP(E836,ConfigSheet!$A$6:$A$8,ConfigSheet!$B$6:$H$8)),_xlfn.XLOOKUP(D836,ConfigSheet!$B$5:$H$5,_xlfn.XLOOKUP(F836,ConfigSheet!$A$6:$A$8,ConfigSheet!$B$6:$H$8)))</f>
        <v>0</v>
      </c>
      <c r="R836">
        <f t="shared" si="108"/>
        <v>0</v>
      </c>
      <c r="S836" s="9">
        <f t="shared" si="106"/>
        <v>0</v>
      </c>
      <c r="W836">
        <f t="shared" si="103"/>
        <v>0</v>
      </c>
      <c r="X836">
        <f t="shared" si="109"/>
        <v>0</v>
      </c>
    </row>
    <row r="837" spans="1:24" x14ac:dyDescent="0.3">
      <c r="A837" s="1">
        <v>835</v>
      </c>
      <c r="B837">
        <v>406</v>
      </c>
      <c r="C837" t="s">
        <v>11</v>
      </c>
      <c r="D837" t="s">
        <v>11</v>
      </c>
      <c r="E837">
        <v>2</v>
      </c>
      <c r="F837">
        <v>2</v>
      </c>
      <c r="G837">
        <v>355614</v>
      </c>
      <c r="H837">
        <v>340251</v>
      </c>
      <c r="I837">
        <v>94.102203845977783</v>
      </c>
      <c r="J837" s="4">
        <f>ConfigSheet!$I$2</f>
        <v>3349.0920000000001</v>
      </c>
      <c r="K837">
        <f>_xlfn.XLOOKUP(D837,ConfigSheet!$A$1:$G$1,ConfigSheet!$A$2:$G$2)</f>
        <v>5.6936084651916001</v>
      </c>
      <c r="L837">
        <f>_xlfn.XLOOKUP(B837,CoinPixels_Config1!A:A,CoinPixels_Config1!I:I)</f>
        <v>1.1063900140530709</v>
      </c>
      <c r="M837">
        <f t="shared" si="104"/>
        <v>393447.77845746878</v>
      </c>
      <c r="N837">
        <f t="shared" si="105"/>
        <v>376450.30867157143</v>
      </c>
      <c r="O837">
        <f t="shared" si="110"/>
        <v>668.87908783523221</v>
      </c>
      <c r="P837">
        <f t="shared" si="107"/>
        <v>639.98261743076921</v>
      </c>
      <c r="Q837" s="9" cm="1">
        <f t="array" ref="Q837">IF(D837="",_xlfn.XLOOKUP(C837,ConfigSheet!$B$5:$H$5,_xlfn.XLOOKUP(E837,ConfigSheet!$A$6:$A$8,ConfigSheet!$B$6:$H$8)),_xlfn.XLOOKUP(D837,ConfigSheet!$B$5:$H$5,_xlfn.XLOOKUP(F837,ConfigSheet!$A$6:$A$8,ConfigSheet!$B$6:$H$8)))</f>
        <v>738.85333333333335</v>
      </c>
      <c r="R837">
        <f t="shared" si="108"/>
        <v>28.896470404463003</v>
      </c>
      <c r="S837" s="9">
        <f t="shared" si="106"/>
        <v>835.00600183600625</v>
      </c>
      <c r="W837">
        <f t="shared" ref="W837:W866" si="111">Q837-P837</f>
        <v>98.870715902564143</v>
      </c>
      <c r="X837">
        <f t="shared" si="109"/>
        <v>9775.4184630855507</v>
      </c>
    </row>
    <row r="838" spans="1:24" x14ac:dyDescent="0.3">
      <c r="A838" s="1">
        <v>836</v>
      </c>
      <c r="B838">
        <v>407</v>
      </c>
      <c r="C838" t="s">
        <v>8</v>
      </c>
      <c r="D838" t="s">
        <v>8</v>
      </c>
      <c r="E838">
        <v>1</v>
      </c>
      <c r="F838">
        <v>1</v>
      </c>
      <c r="G838">
        <v>17276</v>
      </c>
      <c r="H838">
        <v>15399</v>
      </c>
      <c r="I838">
        <v>86.724954843521118</v>
      </c>
      <c r="J838" s="4">
        <f>ConfigSheet!$I$2</f>
        <v>3349.0920000000001</v>
      </c>
      <c r="K838">
        <f>_xlfn.XLOOKUP(D838,ConfigSheet!$A$1:$G$1,ConfigSheet!$A$2:$G$2)</f>
        <v>0</v>
      </c>
      <c r="L838">
        <f>_xlfn.XLOOKUP(B838,CoinPixels_Config1!A:A,CoinPixels_Config1!I:I)</f>
        <v>1.1218910318851874</v>
      </c>
      <c r="M838">
        <f t="shared" si="104"/>
        <v>19381.789466848495</v>
      </c>
      <c r="N838">
        <f t="shared" si="105"/>
        <v>17276</v>
      </c>
      <c r="O838">
        <f t="shared" si="110"/>
        <v>0</v>
      </c>
      <c r="P838">
        <f t="shared" si="107"/>
        <v>0</v>
      </c>
      <c r="Q838" s="9" cm="1">
        <f t="array" ref="Q838">IF(D838="",_xlfn.XLOOKUP(C838,ConfigSheet!$B$5:$H$5,_xlfn.XLOOKUP(E838,ConfigSheet!$A$6:$A$8,ConfigSheet!$B$6:$H$8)),_xlfn.XLOOKUP(D838,ConfigSheet!$B$5:$H$5,_xlfn.XLOOKUP(F838,ConfigSheet!$A$6:$A$8,ConfigSheet!$B$6:$H$8)))</f>
        <v>0</v>
      </c>
      <c r="R838">
        <f t="shared" si="108"/>
        <v>0</v>
      </c>
      <c r="S838" s="9">
        <f t="shared" si="106"/>
        <v>0</v>
      </c>
      <c r="W838">
        <f t="shared" si="111"/>
        <v>0</v>
      </c>
      <c r="X838">
        <f t="shared" si="109"/>
        <v>0</v>
      </c>
    </row>
    <row r="839" spans="1:24" x14ac:dyDescent="0.3">
      <c r="A839" s="1">
        <v>837</v>
      </c>
      <c r="B839">
        <v>407</v>
      </c>
      <c r="C839" t="s">
        <v>12</v>
      </c>
      <c r="D839" t="s">
        <v>12</v>
      </c>
      <c r="E839">
        <v>1</v>
      </c>
      <c r="F839">
        <v>1</v>
      </c>
      <c r="G839">
        <v>187947</v>
      </c>
      <c r="H839">
        <v>175869</v>
      </c>
      <c r="I839">
        <v>91.40051007270813</v>
      </c>
      <c r="J839" s="4">
        <f>ConfigSheet!$I$2</f>
        <v>3349.0920000000001</v>
      </c>
      <c r="K839">
        <f>_xlfn.XLOOKUP(D839,ConfigSheet!$A$1:$G$1,ConfigSheet!$A$2:$G$2)</f>
        <v>4.4826302470744004</v>
      </c>
      <c r="L839">
        <f>_xlfn.XLOOKUP(B839,CoinPixels_Config1!A:A,CoinPixels_Config1!I:I)</f>
        <v>1.1218910318851874</v>
      </c>
      <c r="M839">
        <f t="shared" si="104"/>
        <v>210856.05376972532</v>
      </c>
      <c r="N839">
        <f t="shared" si="105"/>
        <v>197305.85388661601</v>
      </c>
      <c r="O839">
        <f t="shared" si="110"/>
        <v>282.22268137361317</v>
      </c>
      <c r="P839">
        <f t="shared" si="107"/>
        <v>264.08626235319514</v>
      </c>
      <c r="Q839" s="9" cm="1">
        <f t="array" ref="Q839">IF(D839="",_xlfn.XLOOKUP(C839,ConfigSheet!$B$5:$H$5,_xlfn.XLOOKUP(E839,ConfigSheet!$A$6:$A$8,ConfigSheet!$B$6:$H$8)),_xlfn.XLOOKUP(D839,ConfigSheet!$B$5:$H$5,_xlfn.XLOOKUP(F839,ConfigSheet!$A$6:$A$8,ConfigSheet!$B$6:$H$8)))</f>
        <v>236.29999999999998</v>
      </c>
      <c r="R839">
        <f t="shared" si="108"/>
        <v>18.136419020418032</v>
      </c>
      <c r="S839" s="9">
        <f t="shared" si="106"/>
        <v>328.92969488418095</v>
      </c>
      <c r="W839">
        <f t="shared" si="111"/>
        <v>-27.786262353195156</v>
      </c>
      <c r="X839">
        <f t="shared" si="109"/>
        <v>772.07637556059035</v>
      </c>
    </row>
    <row r="840" spans="1:24" x14ac:dyDescent="0.3">
      <c r="A840" s="1">
        <v>838</v>
      </c>
      <c r="B840">
        <v>408</v>
      </c>
      <c r="C840" t="s">
        <v>8</v>
      </c>
      <c r="D840" t="s">
        <v>8</v>
      </c>
      <c r="E840">
        <v>1</v>
      </c>
      <c r="F840">
        <v>1</v>
      </c>
      <c r="G840">
        <v>16696</v>
      </c>
      <c r="H840">
        <v>15517</v>
      </c>
      <c r="I840">
        <v>91.732633113861084</v>
      </c>
      <c r="J840" s="4">
        <f>ConfigSheet!$I$2</f>
        <v>3349.0920000000001</v>
      </c>
      <c r="K840">
        <f>_xlfn.XLOOKUP(D840,ConfigSheet!$A$1:$G$1,ConfigSheet!$A$2:$G$2)</f>
        <v>0</v>
      </c>
      <c r="L840">
        <f>_xlfn.XLOOKUP(B840,CoinPixels_Config1!A:A,CoinPixels_Config1!I:I)</f>
        <v>1.0759811819294967</v>
      </c>
      <c r="M840">
        <f t="shared" si="104"/>
        <v>17964.581813494875</v>
      </c>
      <c r="N840">
        <f t="shared" si="105"/>
        <v>16696</v>
      </c>
      <c r="O840">
        <f t="shared" si="110"/>
        <v>0</v>
      </c>
      <c r="P840">
        <f t="shared" si="107"/>
        <v>0</v>
      </c>
      <c r="Q840" s="9" cm="1">
        <f t="array" ref="Q840">IF(D840="",_xlfn.XLOOKUP(C840,ConfigSheet!$B$5:$H$5,_xlfn.XLOOKUP(E840,ConfigSheet!$A$6:$A$8,ConfigSheet!$B$6:$H$8)),_xlfn.XLOOKUP(D840,ConfigSheet!$B$5:$H$5,_xlfn.XLOOKUP(F840,ConfigSheet!$A$6:$A$8,ConfigSheet!$B$6:$H$8)))</f>
        <v>0</v>
      </c>
      <c r="R840">
        <f t="shared" si="108"/>
        <v>0</v>
      </c>
      <c r="S840" s="9">
        <f t="shared" si="106"/>
        <v>0</v>
      </c>
      <c r="W840">
        <f t="shared" si="111"/>
        <v>0</v>
      </c>
      <c r="X840">
        <f t="shared" si="109"/>
        <v>0</v>
      </c>
    </row>
    <row r="841" spans="1:24" x14ac:dyDescent="0.3">
      <c r="A841" s="1">
        <v>839</v>
      </c>
      <c r="B841">
        <v>408</v>
      </c>
      <c r="C841" t="s">
        <v>12</v>
      </c>
      <c r="D841" t="s">
        <v>12</v>
      </c>
      <c r="E841">
        <v>2</v>
      </c>
      <c r="F841">
        <v>2</v>
      </c>
      <c r="G841">
        <v>386815</v>
      </c>
      <c r="H841">
        <v>350126</v>
      </c>
      <c r="I841">
        <v>89.29581344127655</v>
      </c>
      <c r="J841" s="4">
        <f>ConfigSheet!$I$2</f>
        <v>3349.0920000000001</v>
      </c>
      <c r="K841">
        <f>_xlfn.XLOOKUP(D841,ConfigSheet!$A$1:$G$1,ConfigSheet!$A$2:$G$2)</f>
        <v>4.4826302470744004</v>
      </c>
      <c r="L841">
        <f>_xlfn.XLOOKUP(B841,CoinPixels_Config1!A:A,CoinPixels_Config1!I:I)</f>
        <v>1.0759811819294967</v>
      </c>
      <c r="M841">
        <f t="shared" si="104"/>
        <v>416205.66088805825</v>
      </c>
      <c r="N841">
        <f t="shared" si="105"/>
        <v>376728.98730424693</v>
      </c>
      <c r="O841">
        <f t="shared" si="110"/>
        <v>557.0751966504356</v>
      </c>
      <c r="P841">
        <f t="shared" si="107"/>
        <v>504.23719427227587</v>
      </c>
      <c r="Q841" s="9" cm="1">
        <f t="array" ref="Q841">IF(D841="",_xlfn.XLOOKUP(C841,ConfigSheet!$B$5:$H$5,_xlfn.XLOOKUP(E841,ConfigSheet!$A$6:$A$8,ConfigSheet!$B$6:$H$8)),_xlfn.XLOOKUP(D841,ConfigSheet!$B$5:$H$5,_xlfn.XLOOKUP(F841,ConfigSheet!$A$6:$A$8,ConfigSheet!$B$6:$H$8)))</f>
        <v>472.59999999999997</v>
      </c>
      <c r="R841">
        <f t="shared" si="108"/>
        <v>52.838002378159729</v>
      </c>
      <c r="S841" s="9">
        <f t="shared" si="106"/>
        <v>2791.8544953144133</v>
      </c>
      <c r="W841">
        <f t="shared" si="111"/>
        <v>-31.637194272275906</v>
      </c>
      <c r="X841">
        <f t="shared" si="109"/>
        <v>1000.9120614217273</v>
      </c>
    </row>
    <row r="842" spans="1:24" x14ac:dyDescent="0.3">
      <c r="A842" s="1">
        <v>840</v>
      </c>
      <c r="B842">
        <v>409</v>
      </c>
      <c r="C842" t="s">
        <v>8</v>
      </c>
      <c r="D842" t="s">
        <v>8</v>
      </c>
      <c r="E842">
        <v>1</v>
      </c>
      <c r="F842">
        <v>1</v>
      </c>
      <c r="G842">
        <v>13748</v>
      </c>
      <c r="H842">
        <v>13701</v>
      </c>
      <c r="I842">
        <v>89.669704437255859</v>
      </c>
      <c r="J842" s="4">
        <f>ConfigSheet!$I$2</f>
        <v>3349.0920000000001</v>
      </c>
      <c r="K842">
        <f>_xlfn.XLOOKUP(D842,ConfigSheet!$A$1:$G$1,ConfigSheet!$A$2:$G$2)</f>
        <v>0</v>
      </c>
      <c r="L842">
        <f>_xlfn.XLOOKUP(B842,CoinPixels_Config1!A:A,CoinPixels_Config1!I:I)</f>
        <v>1.0034304065396686</v>
      </c>
      <c r="M842">
        <f t="shared" si="104"/>
        <v>13795.161229107365</v>
      </c>
      <c r="N842">
        <f t="shared" si="105"/>
        <v>13748</v>
      </c>
      <c r="O842">
        <f t="shared" si="110"/>
        <v>0</v>
      </c>
      <c r="P842">
        <f t="shared" si="107"/>
        <v>0</v>
      </c>
      <c r="Q842" s="9" cm="1">
        <f t="array" ref="Q842">IF(D842="",_xlfn.XLOOKUP(C842,ConfigSheet!$B$5:$H$5,_xlfn.XLOOKUP(E842,ConfigSheet!$A$6:$A$8,ConfigSheet!$B$6:$H$8)),_xlfn.XLOOKUP(D842,ConfigSheet!$B$5:$H$5,_xlfn.XLOOKUP(F842,ConfigSheet!$A$6:$A$8,ConfigSheet!$B$6:$H$8)))</f>
        <v>0</v>
      </c>
      <c r="R842">
        <f t="shared" si="108"/>
        <v>0</v>
      </c>
      <c r="S842" s="9">
        <f t="shared" si="106"/>
        <v>0</v>
      </c>
      <c r="W842">
        <f t="shared" si="111"/>
        <v>0</v>
      </c>
      <c r="X842">
        <f t="shared" si="109"/>
        <v>0</v>
      </c>
    </row>
    <row r="843" spans="1:24" x14ac:dyDescent="0.3">
      <c r="A843" s="1">
        <v>841</v>
      </c>
      <c r="B843">
        <v>409</v>
      </c>
      <c r="C843" t="s">
        <v>13</v>
      </c>
      <c r="D843" t="s">
        <v>13</v>
      </c>
      <c r="E843">
        <v>2</v>
      </c>
      <c r="F843">
        <v>2</v>
      </c>
      <c r="G843">
        <v>240330</v>
      </c>
      <c r="H843">
        <v>215253</v>
      </c>
      <c r="I843">
        <v>78.983566164970398</v>
      </c>
      <c r="J843" s="4">
        <f>ConfigSheet!$I$2</f>
        <v>3349.0920000000001</v>
      </c>
      <c r="K843">
        <f>_xlfn.XLOOKUP(D843,ConfigSheet!$A$1:$G$1,ConfigSheet!$A$2:$G$2)</f>
        <v>6.6983512218829002</v>
      </c>
      <c r="L843">
        <f>_xlfn.XLOOKUP(B843,CoinPixels_Config1!A:A,CoinPixels_Config1!I:I)</f>
        <v>1.0034304065396686</v>
      </c>
      <c r="M843">
        <f t="shared" si="104"/>
        <v>241154.42960367855</v>
      </c>
      <c r="N843">
        <f t="shared" si="105"/>
        <v>215991.4052988833</v>
      </c>
      <c r="O843">
        <f t="shared" si="110"/>
        <v>482.32090017182992</v>
      </c>
      <c r="P843">
        <f t="shared" si="107"/>
        <v>431.99359515951778</v>
      </c>
      <c r="Q843" s="9" cm="1">
        <f t="array" ref="Q843">IF(D843="",_xlfn.XLOOKUP(C843,ConfigSheet!$B$5:$H$5,_xlfn.XLOOKUP(E843,ConfigSheet!$A$6:$A$8,ConfigSheet!$B$6:$H$8)),_xlfn.XLOOKUP(D843,ConfigSheet!$B$5:$H$5,_xlfn.XLOOKUP(F843,ConfigSheet!$A$6:$A$8,ConfigSheet!$B$6:$H$8)))</f>
        <v>415.91</v>
      </c>
      <c r="R843">
        <f t="shared" si="108"/>
        <v>50.327305012312138</v>
      </c>
      <c r="S843" s="9">
        <f t="shared" si="106"/>
        <v>2532.8376298022986</v>
      </c>
      <c r="W843">
        <f t="shared" si="111"/>
        <v>-16.083595159517756</v>
      </c>
      <c r="X843">
        <f t="shared" si="109"/>
        <v>258.68203325526298</v>
      </c>
    </row>
    <row r="844" spans="1:24" x14ac:dyDescent="0.3">
      <c r="A844" s="1">
        <v>842</v>
      </c>
      <c r="B844">
        <v>410</v>
      </c>
      <c r="C844" t="s">
        <v>8</v>
      </c>
      <c r="D844" t="s">
        <v>8</v>
      </c>
      <c r="E844">
        <v>1</v>
      </c>
      <c r="F844">
        <v>1</v>
      </c>
      <c r="G844">
        <v>15056</v>
      </c>
      <c r="H844">
        <v>14230</v>
      </c>
      <c r="I844">
        <v>94.011259078979492</v>
      </c>
      <c r="J844" s="4">
        <f>ConfigSheet!$I$2</f>
        <v>3349.0920000000001</v>
      </c>
      <c r="K844">
        <f>_xlfn.XLOOKUP(D844,ConfigSheet!$A$1:$G$1,ConfigSheet!$A$2:$G$2)</f>
        <v>0</v>
      </c>
      <c r="L844">
        <f>_xlfn.XLOOKUP(B844,CoinPixels_Config1!A:A,CoinPixels_Config1!I:I)</f>
        <v>1.0580463808854532</v>
      </c>
      <c r="M844">
        <f t="shared" si="104"/>
        <v>15929.946310611384</v>
      </c>
      <c r="N844">
        <f t="shared" si="105"/>
        <v>15056</v>
      </c>
      <c r="O844">
        <f t="shared" si="110"/>
        <v>0</v>
      </c>
      <c r="P844">
        <f t="shared" si="107"/>
        <v>0</v>
      </c>
      <c r="Q844" s="9" cm="1">
        <f t="array" ref="Q844">IF(D844="",_xlfn.XLOOKUP(C844,ConfigSheet!$B$5:$H$5,_xlfn.XLOOKUP(E844,ConfigSheet!$A$6:$A$8,ConfigSheet!$B$6:$H$8)),_xlfn.XLOOKUP(D844,ConfigSheet!$B$5:$H$5,_xlfn.XLOOKUP(F844,ConfigSheet!$A$6:$A$8,ConfigSheet!$B$6:$H$8)))</f>
        <v>0</v>
      </c>
      <c r="R844">
        <f t="shared" si="108"/>
        <v>0</v>
      </c>
      <c r="S844" s="9">
        <f t="shared" si="106"/>
        <v>0</v>
      </c>
      <c r="W844">
        <f t="shared" si="111"/>
        <v>0</v>
      </c>
      <c r="X844">
        <f t="shared" si="109"/>
        <v>0</v>
      </c>
    </row>
    <row r="845" spans="1:24" x14ac:dyDescent="0.3">
      <c r="A845" s="1">
        <v>843</v>
      </c>
      <c r="B845">
        <v>410</v>
      </c>
      <c r="C845" t="s">
        <v>12</v>
      </c>
      <c r="D845" t="s">
        <v>12</v>
      </c>
      <c r="E845">
        <v>2</v>
      </c>
      <c r="F845">
        <v>2</v>
      </c>
      <c r="G845">
        <v>379550</v>
      </c>
      <c r="H845">
        <v>330214</v>
      </c>
      <c r="I845">
        <v>86.649048328399658</v>
      </c>
      <c r="J845" s="4">
        <f>ConfigSheet!$I$2</f>
        <v>3349.0920000000001</v>
      </c>
      <c r="K845">
        <f>_xlfn.XLOOKUP(D845,ConfigSheet!$A$1:$G$1,ConfigSheet!$A$2:$G$2)</f>
        <v>4.4826302470744004</v>
      </c>
      <c r="L845">
        <f>_xlfn.XLOOKUP(B845,CoinPixels_Config1!A:A,CoinPixels_Config1!I:I)</f>
        <v>1.0580463808854532</v>
      </c>
      <c r="M845">
        <f t="shared" si="104"/>
        <v>401581.50386507378</v>
      </c>
      <c r="N845">
        <f t="shared" si="105"/>
        <v>349381.72761770902</v>
      </c>
      <c r="O845">
        <f t="shared" si="110"/>
        <v>537.5013274915126</v>
      </c>
      <c r="P845">
        <f t="shared" si="107"/>
        <v>467.6339437657287</v>
      </c>
      <c r="Q845" s="9" cm="1">
        <f t="array" ref="Q845">IF(D845="",_xlfn.XLOOKUP(C845,ConfigSheet!$B$5:$H$5,_xlfn.XLOOKUP(E845,ConfigSheet!$A$6:$A$8,ConfigSheet!$B$6:$H$8)),_xlfn.XLOOKUP(D845,ConfigSheet!$B$5:$H$5,_xlfn.XLOOKUP(F845,ConfigSheet!$A$6:$A$8,ConfigSheet!$B$6:$H$8)))</f>
        <v>472.59999999999997</v>
      </c>
      <c r="R845">
        <f t="shared" si="108"/>
        <v>69.867383725783895</v>
      </c>
      <c r="S845" s="9">
        <f t="shared" si="106"/>
        <v>4881.4513086859324</v>
      </c>
      <c r="W845">
        <f t="shared" si="111"/>
        <v>4.9660562342712637</v>
      </c>
      <c r="X845">
        <f t="shared" si="109"/>
        <v>24.661714521944486</v>
      </c>
    </row>
    <row r="846" spans="1:24" x14ac:dyDescent="0.3">
      <c r="A846" s="1">
        <v>844</v>
      </c>
      <c r="B846">
        <v>410</v>
      </c>
      <c r="C846" t="s">
        <v>13</v>
      </c>
      <c r="D846" t="s">
        <v>13</v>
      </c>
      <c r="E846">
        <v>2</v>
      </c>
      <c r="F846">
        <v>2</v>
      </c>
      <c r="G846">
        <v>257874</v>
      </c>
      <c r="H846">
        <v>235208</v>
      </c>
      <c r="I846">
        <v>72.322621941566467</v>
      </c>
      <c r="J846" s="4">
        <f>ConfigSheet!$I$2</f>
        <v>3349.0920000000001</v>
      </c>
      <c r="K846">
        <f>_xlfn.XLOOKUP(D846,ConfigSheet!$A$1:$G$1,ConfigSheet!$A$2:$G$2)</f>
        <v>6.6983512218829002</v>
      </c>
      <c r="L846">
        <f>_xlfn.XLOOKUP(B846,CoinPixels_Config1!A:A,CoinPixels_Config1!I:I)</f>
        <v>1.0580463808854532</v>
      </c>
      <c r="M846">
        <f t="shared" si="104"/>
        <v>272842.65242445539</v>
      </c>
      <c r="N846">
        <f t="shared" si="105"/>
        <v>248860.97315530569</v>
      </c>
      <c r="O846">
        <f t="shared" si="110"/>
        <v>545.698928022617</v>
      </c>
      <c r="P846">
        <f t="shared" si="107"/>
        <v>497.73437206675999</v>
      </c>
      <c r="Q846" s="9" cm="1">
        <f t="array" ref="Q846">IF(D846="",_xlfn.XLOOKUP(C846,ConfigSheet!$B$5:$H$5,_xlfn.XLOOKUP(E846,ConfigSheet!$A$6:$A$8,ConfigSheet!$B$6:$H$8)),_xlfn.XLOOKUP(D846,ConfigSheet!$B$5:$H$5,_xlfn.XLOOKUP(F846,ConfigSheet!$A$6:$A$8,ConfigSheet!$B$6:$H$8)))</f>
        <v>415.91</v>
      </c>
      <c r="R846">
        <f t="shared" si="108"/>
        <v>47.964555955857008</v>
      </c>
      <c r="S846" s="9">
        <f t="shared" si="106"/>
        <v>2300.5986280425382</v>
      </c>
      <c r="W846">
        <f t="shared" si="111"/>
        <v>-81.824372066759963</v>
      </c>
      <c r="X846">
        <f t="shared" si="109"/>
        <v>6695.227864119568</v>
      </c>
    </row>
    <row r="847" spans="1:24" x14ac:dyDescent="0.3">
      <c r="A847" s="1">
        <v>845</v>
      </c>
      <c r="B847">
        <v>411</v>
      </c>
      <c r="C847" t="s">
        <v>8</v>
      </c>
      <c r="D847" t="s">
        <v>8</v>
      </c>
      <c r="E847">
        <v>1</v>
      </c>
      <c r="F847">
        <v>1</v>
      </c>
      <c r="G847">
        <v>18660</v>
      </c>
      <c r="H847">
        <v>17347</v>
      </c>
      <c r="I847">
        <v>92.684751749038696</v>
      </c>
      <c r="J847" s="4">
        <f>ConfigSheet!$I$2</f>
        <v>3349.0920000000001</v>
      </c>
      <c r="K847">
        <f>_xlfn.XLOOKUP(D847,ConfigSheet!$A$1:$G$1,ConfigSheet!$A$2:$G$2)</f>
        <v>0</v>
      </c>
      <c r="L847">
        <f>_xlfn.XLOOKUP(B847,CoinPixels_Config1!A:A,CoinPixels_Config1!I:I)</f>
        <v>1.0756903210929845</v>
      </c>
      <c r="M847">
        <f t="shared" si="104"/>
        <v>20072.381391595089</v>
      </c>
      <c r="N847">
        <f t="shared" si="105"/>
        <v>18660</v>
      </c>
      <c r="O847">
        <f t="shared" si="110"/>
        <v>0</v>
      </c>
      <c r="P847">
        <f t="shared" si="107"/>
        <v>0</v>
      </c>
      <c r="Q847" s="9" cm="1">
        <f t="array" ref="Q847">IF(D847="",_xlfn.XLOOKUP(C847,ConfigSheet!$B$5:$H$5,_xlfn.XLOOKUP(E847,ConfigSheet!$A$6:$A$8,ConfigSheet!$B$6:$H$8)),_xlfn.XLOOKUP(D847,ConfigSheet!$B$5:$H$5,_xlfn.XLOOKUP(F847,ConfigSheet!$A$6:$A$8,ConfigSheet!$B$6:$H$8)))</f>
        <v>0</v>
      </c>
      <c r="R847">
        <f t="shared" si="108"/>
        <v>0</v>
      </c>
      <c r="S847" s="9">
        <f t="shared" si="106"/>
        <v>0</v>
      </c>
      <c r="W847">
        <f t="shared" si="111"/>
        <v>0</v>
      </c>
      <c r="X847">
        <f t="shared" si="109"/>
        <v>0</v>
      </c>
    </row>
    <row r="848" spans="1:24" x14ac:dyDescent="0.3">
      <c r="A848" s="1">
        <v>846</v>
      </c>
      <c r="B848">
        <v>411</v>
      </c>
      <c r="C848" t="s">
        <v>10</v>
      </c>
      <c r="D848" t="s">
        <v>10</v>
      </c>
      <c r="E848">
        <v>3</v>
      </c>
      <c r="F848">
        <v>2</v>
      </c>
      <c r="G848">
        <v>276099</v>
      </c>
      <c r="H848">
        <v>250340</v>
      </c>
      <c r="I848">
        <v>85.300981998443604</v>
      </c>
      <c r="J848" s="4">
        <f>ConfigSheet!$I$2</f>
        <v>3349.0920000000001</v>
      </c>
      <c r="K848">
        <f>_xlfn.XLOOKUP(D848,ConfigSheet!$A$1:$G$1,ConfigSheet!$A$2:$G$2)</f>
        <v>3.5680999999999998</v>
      </c>
      <c r="L848">
        <f>_xlfn.XLOOKUP(B848,CoinPixels_Config1!A:A,CoinPixels_Config1!I:I)</f>
        <v>1.0756903210929845</v>
      </c>
      <c r="M848">
        <f t="shared" si="104"/>
        <v>296997.02196345193</v>
      </c>
      <c r="N848">
        <f t="shared" si="105"/>
        <v>269288.31498241774</v>
      </c>
      <c r="O848">
        <f t="shared" si="110"/>
        <v>316.41862154512108</v>
      </c>
      <c r="P848">
        <f t="shared" si="107"/>
        <v>286.89795224758376</v>
      </c>
      <c r="Q848" s="9" cm="1">
        <f t="array" ref="Q848">IF(D848="",_xlfn.XLOOKUP(C848,ConfigSheet!$B$5:$H$5,_xlfn.XLOOKUP(E848,ConfigSheet!$A$6:$A$8,ConfigSheet!$B$6:$H$8)),_xlfn.XLOOKUP(D848,ConfigSheet!$B$5:$H$5,_xlfn.XLOOKUP(F848,ConfigSheet!$A$6:$A$8,ConfigSheet!$B$6:$H$8)))</f>
        <v>193.28</v>
      </c>
      <c r="R848">
        <f t="shared" si="108"/>
        <v>29.520669297537324</v>
      </c>
      <c r="S848" s="9">
        <f t="shared" si="106"/>
        <v>871.46991577456288</v>
      </c>
      <c r="W848">
        <f t="shared" si="111"/>
        <v>-93.617952247583759</v>
      </c>
      <c r="X848">
        <f t="shared" si="109"/>
        <v>8764.3209830308733</v>
      </c>
    </row>
    <row r="849" spans="1:24" x14ac:dyDescent="0.3">
      <c r="A849" s="1">
        <v>847</v>
      </c>
      <c r="B849">
        <v>412</v>
      </c>
      <c r="C849" t="s">
        <v>8</v>
      </c>
      <c r="D849" t="s">
        <v>8</v>
      </c>
      <c r="E849">
        <v>1</v>
      </c>
      <c r="F849">
        <v>1</v>
      </c>
      <c r="G849">
        <v>14584</v>
      </c>
      <c r="H849">
        <v>14748</v>
      </c>
      <c r="I849">
        <v>90.715211629867554</v>
      </c>
      <c r="J849" s="4">
        <f>ConfigSheet!$I$2</f>
        <v>3349.0920000000001</v>
      </c>
      <c r="K849">
        <f>_xlfn.XLOOKUP(D849,ConfigSheet!$A$1:$G$1,ConfigSheet!$A$2:$G$2)</f>
        <v>0</v>
      </c>
      <c r="L849">
        <f>_xlfn.XLOOKUP(B849,CoinPixels_Config1!A:A,CoinPixels_Config1!I:I)</f>
        <v>0.98887984811499863</v>
      </c>
      <c r="M849">
        <f t="shared" si="104"/>
        <v>14421.82370490914</v>
      </c>
      <c r="N849">
        <f t="shared" si="105"/>
        <v>14584</v>
      </c>
      <c r="O849">
        <f t="shared" si="110"/>
        <v>0</v>
      </c>
      <c r="P849">
        <f t="shared" si="107"/>
        <v>0</v>
      </c>
      <c r="Q849" s="9" cm="1">
        <f t="array" ref="Q849">IF(D849="",_xlfn.XLOOKUP(C849,ConfigSheet!$B$5:$H$5,_xlfn.XLOOKUP(E849,ConfigSheet!$A$6:$A$8,ConfigSheet!$B$6:$H$8)),_xlfn.XLOOKUP(D849,ConfigSheet!$B$5:$H$5,_xlfn.XLOOKUP(F849,ConfigSheet!$A$6:$A$8,ConfigSheet!$B$6:$H$8)))</f>
        <v>0</v>
      </c>
      <c r="R849">
        <f t="shared" si="108"/>
        <v>0</v>
      </c>
      <c r="S849" s="9">
        <f t="shared" si="106"/>
        <v>0</v>
      </c>
      <c r="W849">
        <f t="shared" si="111"/>
        <v>0</v>
      </c>
      <c r="X849">
        <f t="shared" si="109"/>
        <v>0</v>
      </c>
    </row>
    <row r="850" spans="1:24" x14ac:dyDescent="0.3">
      <c r="A850" s="1">
        <v>848</v>
      </c>
      <c r="B850">
        <v>34</v>
      </c>
      <c r="D850" t="s">
        <v>14</v>
      </c>
      <c r="F850">
        <v>1</v>
      </c>
      <c r="H850">
        <v>60824</v>
      </c>
      <c r="I850">
        <v>0</v>
      </c>
      <c r="J850" s="4">
        <f>ConfigSheet!$I$2</f>
        <v>3349.0920000000001</v>
      </c>
      <c r="K850">
        <f>_xlfn.XLOOKUP(D850,ConfigSheet!$A$1:$G$1,ConfigSheet!$A$2:$G$2)</f>
        <v>8.5265588246234003</v>
      </c>
      <c r="L850">
        <f>_xlfn.XLOOKUP(B850,CoinPixels_Config1!A:A,CoinPixels_Config1!I:I)</f>
        <v>0.98373385099404242</v>
      </c>
      <c r="M850">
        <f t="shared" si="104"/>
        <v>0</v>
      </c>
      <c r="N850">
        <f t="shared" si="105"/>
        <v>59834.627752861634</v>
      </c>
      <c r="O850">
        <f t="shared" si="110"/>
        <v>0</v>
      </c>
      <c r="P850">
        <f t="shared" si="107"/>
        <v>152.33486368371445</v>
      </c>
      <c r="Q850" s="9" cm="1">
        <f t="array" ref="Q850">IF(D850="",_xlfn.XLOOKUP(C850,ConfigSheet!$B$5:$H$5,_xlfn.XLOOKUP(E850,ConfigSheet!$A$6:$A$8,ConfigSheet!$B$6:$H$8)),_xlfn.XLOOKUP(D850,ConfigSheet!$B$5:$H$5,_xlfn.XLOOKUP(F850,ConfigSheet!$A$6:$A$8,ConfigSheet!$B$6:$H$8)))</f>
        <v>160.44</v>
      </c>
      <c r="R850">
        <f t="shared" si="108"/>
        <v>-152.33486368371445</v>
      </c>
      <c r="S850" s="9">
        <f t="shared" si="106"/>
        <v>23205.910693535861</v>
      </c>
      <c r="W850">
        <f t="shared" si="111"/>
        <v>8.1051363162855523</v>
      </c>
      <c r="X850">
        <f t="shared" si="109"/>
        <v>65.69323470557093</v>
      </c>
    </row>
    <row r="851" spans="1:24" x14ac:dyDescent="0.3">
      <c r="A851" s="1">
        <v>849</v>
      </c>
      <c r="B851">
        <v>52</v>
      </c>
      <c r="D851" t="s">
        <v>11</v>
      </c>
      <c r="F851">
        <v>1</v>
      </c>
      <c r="H851">
        <v>137365</v>
      </c>
      <c r="I851">
        <v>0</v>
      </c>
      <c r="J851" s="4">
        <f>ConfigSheet!$I$2</f>
        <v>3349.0920000000001</v>
      </c>
      <c r="K851">
        <f>_xlfn.XLOOKUP(D851,ConfigSheet!$A$1:$G$1,ConfigSheet!$A$2:$G$2)</f>
        <v>5.6936084651916001</v>
      </c>
      <c r="L851">
        <f>_xlfn.XLOOKUP(B851,CoinPixels_Config1!A:A,CoinPixels_Config1!I:I)</f>
        <v>1.0058815483517987</v>
      </c>
      <c r="M851">
        <f t="shared" si="104"/>
        <v>0</v>
      </c>
      <c r="N851">
        <f t="shared" si="105"/>
        <v>138172.91888934482</v>
      </c>
      <c r="O851">
        <f t="shared" si="110"/>
        <v>0</v>
      </c>
      <c r="P851">
        <f t="shared" si="107"/>
        <v>234.90023583962636</v>
      </c>
      <c r="Q851" s="9" cm="1">
        <f t="array" ref="Q851">IF(D851="",_xlfn.XLOOKUP(C851,ConfigSheet!$B$5:$H$5,_xlfn.XLOOKUP(E851,ConfigSheet!$A$6:$A$8,ConfigSheet!$B$6:$H$8)),_xlfn.XLOOKUP(D851,ConfigSheet!$B$5:$H$5,_xlfn.XLOOKUP(F851,ConfigSheet!$A$6:$A$8,ConfigSheet!$B$6:$H$8)))</f>
        <v>369.42666666666668</v>
      </c>
      <c r="R851">
        <f t="shared" si="108"/>
        <v>-234.90023583962636</v>
      </c>
      <c r="S851" s="9">
        <f t="shared" si="106"/>
        <v>55178.120797512085</v>
      </c>
      <c r="W851">
        <f t="shared" si="111"/>
        <v>134.52643082704031</v>
      </c>
      <c r="X851">
        <f t="shared" si="109"/>
        <v>18097.360591062461</v>
      </c>
    </row>
    <row r="852" spans="1:24" x14ac:dyDescent="0.3">
      <c r="A852" s="1">
        <v>850</v>
      </c>
      <c r="B852">
        <v>69</v>
      </c>
      <c r="D852" t="s">
        <v>11</v>
      </c>
      <c r="F852">
        <v>1</v>
      </c>
      <c r="H852">
        <v>179989</v>
      </c>
      <c r="I852">
        <v>0</v>
      </c>
      <c r="J852" s="4">
        <f>ConfigSheet!$I$2</f>
        <v>3349.0920000000001</v>
      </c>
      <c r="K852">
        <f>_xlfn.XLOOKUP(D852,ConfigSheet!$A$1:$G$1,ConfigSheet!$A$2:$G$2)</f>
        <v>5.6936084651916001</v>
      </c>
      <c r="L852">
        <f>_xlfn.XLOOKUP(B852,CoinPixels_Config1!A:A,CoinPixels_Config1!I:I)</f>
        <v>1.075012963069655</v>
      </c>
      <c r="M852">
        <f t="shared" si="104"/>
        <v>0</v>
      </c>
      <c r="N852">
        <f t="shared" si="105"/>
        <v>193490.50820994412</v>
      </c>
      <c r="O852">
        <f t="shared" si="110"/>
        <v>0</v>
      </c>
      <c r="P852">
        <f t="shared" si="107"/>
        <v>328.94264937432672</v>
      </c>
      <c r="Q852" s="9" cm="1">
        <f t="array" ref="Q852">IF(D852="",_xlfn.XLOOKUP(C852,ConfigSheet!$B$5:$H$5,_xlfn.XLOOKUP(E852,ConfigSheet!$A$6:$A$8,ConfigSheet!$B$6:$H$8)),_xlfn.XLOOKUP(D852,ConfigSheet!$B$5:$H$5,_xlfn.XLOOKUP(F852,ConfigSheet!$A$6:$A$8,ConfigSheet!$B$6:$H$8)))</f>
        <v>369.42666666666668</v>
      </c>
      <c r="R852">
        <f t="shared" si="108"/>
        <v>-328.94264937432672</v>
      </c>
      <c r="S852" s="9">
        <f t="shared" si="106"/>
        <v>108203.26657740124</v>
      </c>
      <c r="W852">
        <f t="shared" si="111"/>
        <v>40.484017292339956</v>
      </c>
      <c r="X852">
        <f t="shared" si="109"/>
        <v>1638.9556561264806</v>
      </c>
    </row>
    <row r="853" spans="1:24" x14ac:dyDescent="0.3">
      <c r="A853" s="1">
        <v>851</v>
      </c>
      <c r="B853">
        <v>87</v>
      </c>
      <c r="D853" t="s">
        <v>11</v>
      </c>
      <c r="F853">
        <v>1</v>
      </c>
      <c r="H853">
        <v>184899</v>
      </c>
      <c r="I853">
        <v>0</v>
      </c>
      <c r="J853" s="4">
        <f>ConfigSheet!$I$2</f>
        <v>3349.0920000000001</v>
      </c>
      <c r="K853">
        <f>_xlfn.XLOOKUP(D853,ConfigSheet!$A$1:$G$1,ConfigSheet!$A$2:$G$2)</f>
        <v>5.6936084651916001</v>
      </c>
      <c r="L853">
        <f>_xlfn.XLOOKUP(B853,CoinPixels_Config1!A:A,CoinPixels_Config1!I:I)</f>
        <v>1.1198847953918156</v>
      </c>
      <c r="M853">
        <f t="shared" si="104"/>
        <v>0</v>
      </c>
      <c r="N853">
        <f t="shared" si="105"/>
        <v>207065.57878315132</v>
      </c>
      <c r="O853">
        <f t="shared" si="110"/>
        <v>0</v>
      </c>
      <c r="P853">
        <f t="shared" si="107"/>
        <v>352.02088572351801</v>
      </c>
      <c r="Q853" s="9" cm="1">
        <f t="array" ref="Q853">IF(D853="",_xlfn.XLOOKUP(C853,ConfigSheet!$B$5:$H$5,_xlfn.XLOOKUP(E853,ConfigSheet!$A$6:$A$8,ConfigSheet!$B$6:$H$8)),_xlfn.XLOOKUP(D853,ConfigSheet!$B$5:$H$5,_xlfn.XLOOKUP(F853,ConfigSheet!$A$6:$A$8,ConfigSheet!$B$6:$H$8)))</f>
        <v>369.42666666666668</v>
      </c>
      <c r="R853">
        <f t="shared" si="108"/>
        <v>-352.02088572351801</v>
      </c>
      <c r="S853" s="9">
        <f t="shared" si="106"/>
        <v>123918.70398557013</v>
      </c>
      <c r="W853">
        <f t="shared" si="111"/>
        <v>17.40578094314867</v>
      </c>
      <c r="X853">
        <f t="shared" si="109"/>
        <v>302.96121024087739</v>
      </c>
    </row>
    <row r="854" spans="1:24" x14ac:dyDescent="0.3">
      <c r="A854" s="1">
        <v>852</v>
      </c>
      <c r="B854">
        <v>88</v>
      </c>
      <c r="D854" t="s">
        <v>12</v>
      </c>
      <c r="F854">
        <v>1</v>
      </c>
      <c r="H854">
        <v>297922</v>
      </c>
      <c r="I854">
        <v>0</v>
      </c>
      <c r="J854" s="4">
        <f>ConfigSheet!$I$2</f>
        <v>3349.0920000000001</v>
      </c>
      <c r="K854">
        <f>_xlfn.XLOOKUP(D854,ConfigSheet!$A$1:$G$1,ConfigSheet!$A$2:$G$2)</f>
        <v>4.4826302470744004</v>
      </c>
      <c r="L854">
        <f>_xlfn.XLOOKUP(B854,CoinPixels_Config1!A:A,CoinPixels_Config1!I:I)</f>
        <v>0.51431073743212474</v>
      </c>
      <c r="M854">
        <f t="shared" si="104"/>
        <v>0</v>
      </c>
      <c r="N854">
        <f t="shared" si="105"/>
        <v>153224.48351725348</v>
      </c>
      <c r="O854">
        <f t="shared" si="110"/>
        <v>0</v>
      </c>
      <c r="P854">
        <f t="shared" si="107"/>
        <v>205.08505123382497</v>
      </c>
      <c r="Q854" s="9" cm="1">
        <f t="array" ref="Q854">IF(D854="",_xlfn.XLOOKUP(C854,ConfigSheet!$B$5:$H$5,_xlfn.XLOOKUP(E854,ConfigSheet!$A$6:$A$8,ConfigSheet!$B$6:$H$8)),_xlfn.XLOOKUP(D854,ConfigSheet!$B$5:$H$5,_xlfn.XLOOKUP(F854,ConfigSheet!$A$6:$A$8,ConfigSheet!$B$6:$H$8)))</f>
        <v>236.29999999999998</v>
      </c>
      <c r="R854">
        <f t="shared" si="108"/>
        <v>-205.08505123382497</v>
      </c>
      <c r="S854" s="9">
        <f t="shared" si="106"/>
        <v>42059.878239580612</v>
      </c>
      <c r="W854">
        <f t="shared" si="111"/>
        <v>31.214948766175013</v>
      </c>
      <c r="X854">
        <f t="shared" si="109"/>
        <v>974.37302647493095</v>
      </c>
    </row>
    <row r="855" spans="1:24" x14ac:dyDescent="0.3">
      <c r="A855" s="1">
        <v>853</v>
      </c>
      <c r="B855">
        <v>160</v>
      </c>
      <c r="D855" t="s">
        <v>12</v>
      </c>
      <c r="F855">
        <v>1</v>
      </c>
      <c r="H855">
        <v>287130</v>
      </c>
      <c r="I855">
        <v>0</v>
      </c>
      <c r="J855" s="4">
        <f>ConfigSheet!$I$2</f>
        <v>3349.0920000000001</v>
      </c>
      <c r="K855">
        <f>_xlfn.XLOOKUP(D855,ConfigSheet!$A$1:$G$1,ConfigSheet!$A$2:$G$2)</f>
        <v>4.4826302470744004</v>
      </c>
      <c r="L855">
        <f>_xlfn.XLOOKUP(B855,CoinPixels_Config1!A:A,CoinPixels_Config1!I:I)</f>
        <v>1.0183607011709277</v>
      </c>
      <c r="M855">
        <f t="shared" si="104"/>
        <v>0</v>
      </c>
      <c r="N855">
        <f t="shared" si="105"/>
        <v>292401.90812720847</v>
      </c>
      <c r="O855">
        <f t="shared" si="110"/>
        <v>0</v>
      </c>
      <c r="P855">
        <f t="shared" si="107"/>
        <v>391.36865683991203</v>
      </c>
      <c r="Q855" s="9" cm="1">
        <f t="array" ref="Q855">IF(D855="",_xlfn.XLOOKUP(C855,ConfigSheet!$B$5:$H$5,_xlfn.XLOOKUP(E855,ConfigSheet!$A$6:$A$8,ConfigSheet!$B$6:$H$8)),_xlfn.XLOOKUP(D855,ConfigSheet!$B$5:$H$5,_xlfn.XLOOKUP(F855,ConfigSheet!$A$6:$A$8,ConfigSheet!$B$6:$H$8)))</f>
        <v>236.29999999999998</v>
      </c>
      <c r="R855">
        <f t="shared" si="108"/>
        <v>-391.36865683991203</v>
      </c>
      <c r="S855" s="9">
        <f t="shared" si="106"/>
        <v>153169.42555667681</v>
      </c>
      <c r="W855">
        <f t="shared" si="111"/>
        <v>-155.06865683991205</v>
      </c>
      <c r="X855">
        <f t="shared" si="109"/>
        <v>24046.288334134402</v>
      </c>
    </row>
    <row r="856" spans="1:24" x14ac:dyDescent="0.3">
      <c r="A856" s="1">
        <v>854</v>
      </c>
      <c r="B856">
        <v>160</v>
      </c>
      <c r="D856" t="s">
        <v>11</v>
      </c>
      <c r="F856">
        <v>1</v>
      </c>
      <c r="H856">
        <v>142879</v>
      </c>
      <c r="I856">
        <v>0</v>
      </c>
      <c r="J856" s="4">
        <f>ConfigSheet!$I$2</f>
        <v>3349.0920000000001</v>
      </c>
      <c r="K856">
        <f>_xlfn.XLOOKUP(D856,ConfigSheet!$A$1:$G$1,ConfigSheet!$A$2:$G$2)</f>
        <v>5.6936084651916001</v>
      </c>
      <c r="L856">
        <f>_xlfn.XLOOKUP(B856,CoinPixels_Config1!A:A,CoinPixels_Config1!I:I)</f>
        <v>1.0183607011709277</v>
      </c>
      <c r="M856">
        <f t="shared" si="104"/>
        <v>0</v>
      </c>
      <c r="N856">
        <f t="shared" si="105"/>
        <v>145502.35862260096</v>
      </c>
      <c r="O856">
        <f t="shared" si="110"/>
        <v>0</v>
      </c>
      <c r="P856">
        <f t="shared" si="107"/>
        <v>247.36061617864928</v>
      </c>
      <c r="Q856" s="9" cm="1">
        <f t="array" ref="Q856">IF(D856="",_xlfn.XLOOKUP(C856,ConfigSheet!$B$5:$H$5,_xlfn.XLOOKUP(E856,ConfigSheet!$A$6:$A$8,ConfigSheet!$B$6:$H$8)),_xlfn.XLOOKUP(D856,ConfigSheet!$B$5:$H$5,_xlfn.XLOOKUP(F856,ConfigSheet!$A$6:$A$8,ConfigSheet!$B$6:$H$8)))</f>
        <v>369.42666666666668</v>
      </c>
      <c r="R856">
        <f t="shared" si="108"/>
        <v>-247.36061617864928</v>
      </c>
      <c r="S856" s="9">
        <f t="shared" si="106"/>
        <v>61187.274436281048</v>
      </c>
      <c r="W856">
        <f t="shared" si="111"/>
        <v>122.0660504880174</v>
      </c>
      <c r="X856">
        <f t="shared" si="109"/>
        <v>14900.120681743212</v>
      </c>
    </row>
    <row r="857" spans="1:24" x14ac:dyDescent="0.3">
      <c r="A857" s="1">
        <v>855</v>
      </c>
      <c r="B857">
        <v>178</v>
      </c>
      <c r="D857" t="s">
        <v>12</v>
      </c>
      <c r="F857">
        <v>1</v>
      </c>
      <c r="H857">
        <v>276872</v>
      </c>
      <c r="I857">
        <v>0</v>
      </c>
      <c r="J857" s="4">
        <f>ConfigSheet!$I$2</f>
        <v>3349.0920000000001</v>
      </c>
      <c r="K857">
        <f>_xlfn.XLOOKUP(D857,ConfigSheet!$A$1:$G$1,ConfigSheet!$A$2:$G$2)</f>
        <v>4.4826302470744004</v>
      </c>
      <c r="L857">
        <f>_xlfn.XLOOKUP(B857,CoinPixels_Config1!A:A,CoinPixels_Config1!I:I)</f>
        <v>1.0045088126793278</v>
      </c>
      <c r="M857">
        <f t="shared" si="104"/>
        <v>0</v>
      </c>
      <c r="N857">
        <f t="shared" si="105"/>
        <v>278120.36398415087</v>
      </c>
      <c r="O857">
        <f t="shared" si="110"/>
        <v>0</v>
      </c>
      <c r="P857">
        <f t="shared" si="107"/>
        <v>372.25336178364057</v>
      </c>
      <c r="Q857" s="9" cm="1">
        <f t="array" ref="Q857">IF(D857="",_xlfn.XLOOKUP(C857,ConfigSheet!$B$5:$H$5,_xlfn.XLOOKUP(E857,ConfigSheet!$A$6:$A$8,ConfigSheet!$B$6:$H$8)),_xlfn.XLOOKUP(D857,ConfigSheet!$B$5:$H$5,_xlfn.XLOOKUP(F857,ConfigSheet!$A$6:$A$8,ConfigSheet!$B$6:$H$8)))</f>
        <v>236.29999999999998</v>
      </c>
      <c r="R857">
        <f t="shared" si="108"/>
        <v>-372.25336178364057</v>
      </c>
      <c r="S857" s="9">
        <f t="shared" si="106"/>
        <v>138572.565359222</v>
      </c>
      <c r="W857">
        <f t="shared" si="111"/>
        <v>-135.95336178364059</v>
      </c>
      <c r="X857">
        <f t="shared" si="109"/>
        <v>18483.316580273466</v>
      </c>
    </row>
    <row r="858" spans="1:24" x14ac:dyDescent="0.3">
      <c r="A858" s="1">
        <v>856</v>
      </c>
      <c r="B858">
        <v>214</v>
      </c>
      <c r="D858" t="s">
        <v>12</v>
      </c>
      <c r="F858">
        <v>1</v>
      </c>
      <c r="H858">
        <v>276667</v>
      </c>
      <c r="I858">
        <v>0</v>
      </c>
      <c r="J858" s="4">
        <f>ConfigSheet!$I$2</f>
        <v>3349.0920000000001</v>
      </c>
      <c r="K858">
        <f>_xlfn.XLOOKUP(D858,ConfigSheet!$A$1:$G$1,ConfigSheet!$A$2:$G$2)</f>
        <v>4.4826302470744004</v>
      </c>
      <c r="L858">
        <f>_xlfn.XLOOKUP(B858,CoinPixels_Config1!A:A,CoinPixels_Config1!I:I)</f>
        <v>1.0096860616885348</v>
      </c>
      <c r="M858">
        <f t="shared" si="104"/>
        <v>0</v>
      </c>
      <c r="N858">
        <f t="shared" si="105"/>
        <v>279346.81362918188</v>
      </c>
      <c r="O858">
        <f t="shared" si="110"/>
        <v>0</v>
      </c>
      <c r="P858">
        <f t="shared" si="107"/>
        <v>373.89491724862324</v>
      </c>
      <c r="Q858" s="9" cm="1">
        <f t="array" ref="Q858">IF(D858="",_xlfn.XLOOKUP(C858,ConfigSheet!$B$5:$H$5,_xlfn.XLOOKUP(E858,ConfigSheet!$A$6:$A$8,ConfigSheet!$B$6:$H$8)),_xlfn.XLOOKUP(D858,ConfigSheet!$B$5:$H$5,_xlfn.XLOOKUP(F858,ConfigSheet!$A$6:$A$8,ConfigSheet!$B$6:$H$8)))</f>
        <v>236.29999999999998</v>
      </c>
      <c r="R858">
        <f t="shared" si="108"/>
        <v>-373.89491724862324</v>
      </c>
      <c r="S858" s="9">
        <f t="shared" si="106"/>
        <v>139797.40914435481</v>
      </c>
      <c r="W858">
        <f t="shared" si="111"/>
        <v>-137.59491724862326</v>
      </c>
      <c r="X858">
        <f t="shared" si="109"/>
        <v>18932.361252655483</v>
      </c>
    </row>
    <row r="859" spans="1:24" x14ac:dyDescent="0.3">
      <c r="A859" s="1">
        <v>857</v>
      </c>
      <c r="B859">
        <v>232</v>
      </c>
      <c r="D859" t="s">
        <v>12</v>
      </c>
      <c r="F859">
        <v>1</v>
      </c>
      <c r="H859">
        <v>303975</v>
      </c>
      <c r="I859">
        <v>0</v>
      </c>
      <c r="J859" s="4">
        <f>ConfigSheet!$I$2</f>
        <v>3349.0920000000001</v>
      </c>
      <c r="K859">
        <f>_xlfn.XLOOKUP(D859,ConfigSheet!$A$1:$G$1,ConfigSheet!$A$2:$G$2)</f>
        <v>4.4826302470744004</v>
      </c>
      <c r="L859">
        <f>_xlfn.XLOOKUP(B859,CoinPixels_Config1!A:A,CoinPixels_Config1!I:I)</f>
        <v>1.0671772428884025</v>
      </c>
      <c r="M859">
        <f t="shared" si="104"/>
        <v>0</v>
      </c>
      <c r="N859">
        <f t="shared" si="105"/>
        <v>324395.20240700216</v>
      </c>
      <c r="O859">
        <f t="shared" si="110"/>
        <v>0</v>
      </c>
      <c r="P859">
        <f t="shared" si="107"/>
        <v>434.19044514616206</v>
      </c>
      <c r="Q859" s="9" cm="1">
        <f t="array" ref="Q859">IF(D859="",_xlfn.XLOOKUP(C859,ConfigSheet!$B$5:$H$5,_xlfn.XLOOKUP(E859,ConfigSheet!$A$6:$A$8,ConfigSheet!$B$6:$H$8)),_xlfn.XLOOKUP(D859,ConfigSheet!$B$5:$H$5,_xlfn.XLOOKUP(F859,ConfigSheet!$A$6:$A$8,ConfigSheet!$B$6:$H$8)))</f>
        <v>236.29999999999998</v>
      </c>
      <c r="R859">
        <f t="shared" si="108"/>
        <v>-434.19044514616206</v>
      </c>
      <c r="S859" s="9">
        <f t="shared" si="106"/>
        <v>188521.34265622238</v>
      </c>
      <c r="W859">
        <f t="shared" si="111"/>
        <v>-197.89044514616208</v>
      </c>
      <c r="X859">
        <f t="shared" si="109"/>
        <v>39160.628280146186</v>
      </c>
    </row>
    <row r="860" spans="1:24" x14ac:dyDescent="0.3">
      <c r="A860" s="1">
        <v>858</v>
      </c>
      <c r="B860">
        <v>268</v>
      </c>
      <c r="D860" t="s">
        <v>10</v>
      </c>
      <c r="F860">
        <v>1</v>
      </c>
      <c r="H860">
        <v>303955</v>
      </c>
      <c r="I860">
        <v>0</v>
      </c>
      <c r="J860" s="4">
        <f>ConfigSheet!$I$2</f>
        <v>3349.0920000000001</v>
      </c>
      <c r="K860">
        <f>_xlfn.XLOOKUP(D860,ConfigSheet!$A$1:$G$1,ConfigSheet!$A$2:$G$2)</f>
        <v>3.5680999999999998</v>
      </c>
      <c r="L860">
        <f>_xlfn.XLOOKUP(B860,CoinPixels_Config1!A:A,CoinPixels_Config1!I:I)</f>
        <v>1.0080324042290265</v>
      </c>
      <c r="M860">
        <f t="shared" si="104"/>
        <v>0</v>
      </c>
      <c r="N860">
        <f t="shared" si="105"/>
        <v>306396.48942743376</v>
      </c>
      <c r="O860">
        <f t="shared" si="110"/>
        <v>0</v>
      </c>
      <c r="P860">
        <f t="shared" si="107"/>
        <v>326.43275070557223</v>
      </c>
      <c r="Q860" s="9" cm="1">
        <f t="array" ref="Q860">IF(D860="",_xlfn.XLOOKUP(C860,ConfigSheet!$B$5:$H$5,_xlfn.XLOOKUP(E860,ConfigSheet!$A$6:$A$8,ConfigSheet!$B$6:$H$8)),_xlfn.XLOOKUP(D860,ConfigSheet!$B$5:$H$5,_xlfn.XLOOKUP(F860,ConfigSheet!$A$6:$A$8,ConfigSheet!$B$6:$H$8)))</f>
        <v>96.64</v>
      </c>
      <c r="R860">
        <f t="shared" si="108"/>
        <v>-326.43275070557223</v>
      </c>
      <c r="S860" s="9">
        <f t="shared" si="106"/>
        <v>106558.34073320626</v>
      </c>
      <c r="W860">
        <f t="shared" si="111"/>
        <v>-229.79275070557225</v>
      </c>
      <c r="X860">
        <f t="shared" si="109"/>
        <v>52804.708276833277</v>
      </c>
    </row>
    <row r="861" spans="1:24" x14ac:dyDescent="0.3">
      <c r="A861" s="1">
        <v>859</v>
      </c>
      <c r="B861">
        <v>304</v>
      </c>
      <c r="D861" t="s">
        <v>14</v>
      </c>
      <c r="F861">
        <v>1</v>
      </c>
      <c r="H861">
        <v>64051</v>
      </c>
      <c r="I861">
        <v>0</v>
      </c>
      <c r="J861" s="4">
        <f>ConfigSheet!$I$2</f>
        <v>3349.0920000000001</v>
      </c>
      <c r="K861">
        <f>_xlfn.XLOOKUP(D861,ConfigSheet!$A$1:$G$1,ConfigSheet!$A$2:$G$2)</f>
        <v>8.5265588246234003</v>
      </c>
      <c r="L861">
        <f>_xlfn.XLOOKUP(B861,CoinPixels_Config1!A:A,CoinPixels_Config1!I:I)</f>
        <v>0.99620441914057201</v>
      </c>
      <c r="M861">
        <f t="shared" si="104"/>
        <v>0</v>
      </c>
      <c r="N861">
        <f t="shared" si="105"/>
        <v>63807.889250372777</v>
      </c>
      <c r="O861">
        <f t="shared" si="110"/>
        <v>0</v>
      </c>
      <c r="P861">
        <f t="shared" si="107"/>
        <v>162.45051529440175</v>
      </c>
      <c r="Q861" s="9" cm="1">
        <f t="array" ref="Q861">IF(D861="",_xlfn.XLOOKUP(C861,ConfigSheet!$B$5:$H$5,_xlfn.XLOOKUP(E861,ConfigSheet!$A$6:$A$8,ConfigSheet!$B$6:$H$8)),_xlfn.XLOOKUP(D861,ConfigSheet!$B$5:$H$5,_xlfn.XLOOKUP(F861,ConfigSheet!$A$6:$A$8,ConfigSheet!$B$6:$H$8)))</f>
        <v>160.44</v>
      </c>
      <c r="R861">
        <f t="shared" si="108"/>
        <v>-162.45051529440175</v>
      </c>
      <c r="S861" s="9">
        <f t="shared" si="106"/>
        <v>26390.169919416658</v>
      </c>
      <c r="W861">
        <f t="shared" si="111"/>
        <v>-2.0105152944017561</v>
      </c>
      <c r="X861">
        <f t="shared" si="109"/>
        <v>4.0421717490233799</v>
      </c>
    </row>
    <row r="862" spans="1:24" x14ac:dyDescent="0.3">
      <c r="A862" s="1">
        <v>860</v>
      </c>
      <c r="B862">
        <v>304</v>
      </c>
      <c r="D862" t="s">
        <v>11</v>
      </c>
      <c r="F862">
        <v>1</v>
      </c>
      <c r="H862">
        <v>152521</v>
      </c>
      <c r="I862">
        <v>0</v>
      </c>
      <c r="J862" s="4">
        <f>ConfigSheet!$I$2</f>
        <v>3349.0920000000001</v>
      </c>
      <c r="K862">
        <f>_xlfn.XLOOKUP(D862,ConfigSheet!$A$1:$G$1,ConfigSheet!$A$2:$G$2)</f>
        <v>5.6936084651916001</v>
      </c>
      <c r="L862">
        <f>_xlfn.XLOOKUP(B862,CoinPixels_Config1!A:A,CoinPixels_Config1!I:I)</f>
        <v>0.99620441914057201</v>
      </c>
      <c r="M862">
        <f t="shared" si="104"/>
        <v>0</v>
      </c>
      <c r="N862">
        <f t="shared" si="105"/>
        <v>151942.0942117392</v>
      </c>
      <c r="O862">
        <f t="shared" si="110"/>
        <v>0</v>
      </c>
      <c r="P862">
        <f t="shared" si="107"/>
        <v>258.30845907574286</v>
      </c>
      <c r="Q862" s="9" cm="1">
        <f t="array" ref="Q862">IF(D862="",_xlfn.XLOOKUP(C862,ConfigSheet!$B$5:$H$5,_xlfn.XLOOKUP(E862,ConfigSheet!$A$6:$A$8,ConfigSheet!$B$6:$H$8)),_xlfn.XLOOKUP(D862,ConfigSheet!$B$5:$H$5,_xlfn.XLOOKUP(F862,ConfigSheet!$A$6:$A$8,ConfigSheet!$B$6:$H$8)))</f>
        <v>369.42666666666668</v>
      </c>
      <c r="R862">
        <f t="shared" si="108"/>
        <v>-258.30845907574286</v>
      </c>
      <c r="S862" s="9">
        <f t="shared" si="106"/>
        <v>66723.260030084726</v>
      </c>
      <c r="W862">
        <f t="shared" si="111"/>
        <v>111.11820759092382</v>
      </c>
      <c r="X862">
        <f t="shared" si="109"/>
        <v>12347.25605821964</v>
      </c>
    </row>
    <row r="863" spans="1:24" x14ac:dyDescent="0.3">
      <c r="A863" s="1">
        <v>861</v>
      </c>
      <c r="B863">
        <v>340</v>
      </c>
      <c r="D863" t="s">
        <v>14</v>
      </c>
      <c r="F863">
        <v>1</v>
      </c>
      <c r="H863">
        <v>60481</v>
      </c>
      <c r="I863">
        <v>0</v>
      </c>
      <c r="J863" s="4">
        <f>ConfigSheet!$I$2</f>
        <v>3349.0920000000001</v>
      </c>
      <c r="K863">
        <f>_xlfn.XLOOKUP(D863,ConfigSheet!$A$1:$G$1,ConfigSheet!$A$2:$G$2)</f>
        <v>8.5265588246234003</v>
      </c>
      <c r="L863">
        <f>_xlfn.XLOOKUP(B863,CoinPixels_Config1!A:A,CoinPixels_Config1!I:I)</f>
        <v>1.0342595849454801</v>
      </c>
      <c r="M863">
        <f t="shared" si="104"/>
        <v>0</v>
      </c>
      <c r="N863">
        <f t="shared" si="105"/>
        <v>62553.053957087584</v>
      </c>
      <c r="O863">
        <f t="shared" si="110"/>
        <v>0</v>
      </c>
      <c r="P863">
        <f t="shared" si="107"/>
        <v>159.25579059188246</v>
      </c>
      <c r="Q863" s="9" cm="1">
        <f t="array" ref="Q863">IF(D863="",_xlfn.XLOOKUP(C863,ConfigSheet!$B$5:$H$5,_xlfn.XLOOKUP(E863,ConfigSheet!$A$6:$A$8,ConfigSheet!$B$6:$H$8)),_xlfn.XLOOKUP(D863,ConfigSheet!$B$5:$H$5,_xlfn.XLOOKUP(F863,ConfigSheet!$A$6:$A$8,ConfigSheet!$B$6:$H$8)))</f>
        <v>160.44</v>
      </c>
      <c r="R863">
        <f t="shared" si="108"/>
        <v>-159.25579059188246</v>
      </c>
      <c r="S863" s="9">
        <f t="shared" si="106"/>
        <v>25362.406837045517</v>
      </c>
      <c r="W863">
        <f t="shared" si="111"/>
        <v>1.1842094081175389</v>
      </c>
      <c r="X863">
        <f t="shared" si="109"/>
        <v>1.4023519222740919</v>
      </c>
    </row>
    <row r="864" spans="1:24" x14ac:dyDescent="0.3">
      <c r="A864" s="1">
        <v>862</v>
      </c>
      <c r="B864">
        <v>357</v>
      </c>
      <c r="D864" t="s">
        <v>11</v>
      </c>
      <c r="F864">
        <v>1</v>
      </c>
      <c r="H864">
        <v>189389</v>
      </c>
      <c r="I864">
        <v>0</v>
      </c>
      <c r="J864" s="4">
        <f>ConfigSheet!$I$2</f>
        <v>3349.0920000000001</v>
      </c>
      <c r="K864">
        <f>_xlfn.XLOOKUP(D864,ConfigSheet!$A$1:$G$1,ConfigSheet!$A$2:$G$2)</f>
        <v>5.6936084651916001</v>
      </c>
      <c r="L864">
        <f>_xlfn.XLOOKUP(B864,CoinPixels_Config1!A:A,CoinPixels_Config1!I:I)</f>
        <v>1.0673835945543988</v>
      </c>
      <c r="M864">
        <f t="shared" si="104"/>
        <v>0</v>
      </c>
      <c r="N864">
        <f t="shared" si="105"/>
        <v>202150.71158906302</v>
      </c>
      <c r="O864">
        <f t="shared" si="110"/>
        <v>0</v>
      </c>
      <c r="P864">
        <f t="shared" si="107"/>
        <v>343.66538833450824</v>
      </c>
      <c r="Q864" s="9" cm="1">
        <f t="array" ref="Q864">IF(D864="",_xlfn.XLOOKUP(C864,ConfigSheet!$B$5:$H$5,_xlfn.XLOOKUP(E864,ConfigSheet!$A$6:$A$8,ConfigSheet!$B$6:$H$8)),_xlfn.XLOOKUP(D864,ConfigSheet!$B$5:$H$5,_xlfn.XLOOKUP(F864,ConfigSheet!$A$6:$A$8,ConfigSheet!$B$6:$H$8)))</f>
        <v>369.42666666666668</v>
      </c>
      <c r="R864">
        <f t="shared" si="108"/>
        <v>-343.66538833450824</v>
      </c>
      <c r="S864" s="9">
        <f t="shared" si="106"/>
        <v>118105.89913910835</v>
      </c>
      <c r="W864">
        <f t="shared" si="111"/>
        <v>25.76127833215844</v>
      </c>
      <c r="X864">
        <f t="shared" si="109"/>
        <v>663.64346130693593</v>
      </c>
    </row>
    <row r="865" spans="1:24" x14ac:dyDescent="0.3">
      <c r="A865" s="1">
        <v>863</v>
      </c>
      <c r="B865">
        <v>376</v>
      </c>
      <c r="D865" t="s">
        <v>12</v>
      </c>
      <c r="F865">
        <v>1</v>
      </c>
      <c r="H865">
        <v>282550</v>
      </c>
      <c r="I865">
        <v>0</v>
      </c>
      <c r="J865" s="4">
        <f>ConfigSheet!$I$2</f>
        <v>3349.0920000000001</v>
      </c>
      <c r="K865">
        <f>_xlfn.XLOOKUP(D865,ConfigSheet!$A$1:$G$1,ConfigSheet!$A$2:$G$2)</f>
        <v>4.4826302470744004</v>
      </c>
      <c r="L865">
        <f>_xlfn.XLOOKUP(B865,CoinPixels_Config1!A:A,CoinPixels_Config1!I:I)</f>
        <v>1.0136457615437628</v>
      </c>
      <c r="M865">
        <f t="shared" si="104"/>
        <v>0</v>
      </c>
      <c r="N865">
        <f t="shared" si="105"/>
        <v>286405.60992419021</v>
      </c>
      <c r="O865">
        <f t="shared" si="110"/>
        <v>0</v>
      </c>
      <c r="P865">
        <f t="shared" si="107"/>
        <v>383.34284336708788</v>
      </c>
      <c r="Q865" s="9" cm="1">
        <f t="array" ref="Q865">IF(D865="",_xlfn.XLOOKUP(C865,ConfigSheet!$B$5:$H$5,_xlfn.XLOOKUP(E865,ConfigSheet!$A$6:$A$8,ConfigSheet!$B$6:$H$8)),_xlfn.XLOOKUP(D865,ConfigSheet!$B$5:$H$5,_xlfn.XLOOKUP(F865,ConfigSheet!$A$6:$A$8,ConfigSheet!$B$6:$H$8)))</f>
        <v>236.29999999999998</v>
      </c>
      <c r="R865">
        <f t="shared" si="108"/>
        <v>-383.34284336708788</v>
      </c>
      <c r="S865" s="9">
        <f t="shared" si="106"/>
        <v>146951.73556076369</v>
      </c>
      <c r="W865">
        <f t="shared" si="111"/>
        <v>-147.0428433670879</v>
      </c>
      <c r="X865">
        <f t="shared" si="109"/>
        <v>21621.597785477945</v>
      </c>
    </row>
    <row r="866" spans="1:24" x14ac:dyDescent="0.3">
      <c r="A866" s="1">
        <v>864</v>
      </c>
      <c r="B866">
        <v>394</v>
      </c>
      <c r="D866" t="s">
        <v>12</v>
      </c>
      <c r="F866">
        <v>1</v>
      </c>
      <c r="H866">
        <v>291079</v>
      </c>
      <c r="I866">
        <v>0</v>
      </c>
      <c r="J866" s="4">
        <f>ConfigSheet!$I$2</f>
        <v>3349.0920000000001</v>
      </c>
      <c r="K866">
        <f>_xlfn.XLOOKUP(D866,ConfigSheet!$A$1:$G$1,ConfigSheet!$A$2:$G$2)</f>
        <v>4.4826302470744004</v>
      </c>
      <c r="L866">
        <f>_xlfn.XLOOKUP(B866,CoinPixels_Config1!A:A,CoinPixels_Config1!I:I)</f>
        <v>0.97106258711090465</v>
      </c>
      <c r="M866">
        <f t="shared" si="104"/>
        <v>0</v>
      </c>
      <c r="N866">
        <f t="shared" si="105"/>
        <v>282655.92679365503</v>
      </c>
      <c r="O866">
        <f t="shared" si="110"/>
        <v>0</v>
      </c>
      <c r="P866">
        <f t="shared" si="107"/>
        <v>378.32403736896015</v>
      </c>
      <c r="Q866" s="9" cm="1">
        <f t="array" ref="Q866">IF(D866="",_xlfn.XLOOKUP(C866,ConfigSheet!$B$5:$H$5,_xlfn.XLOOKUP(E866,ConfigSheet!$A$6:$A$8,ConfigSheet!$B$6:$H$8)),_xlfn.XLOOKUP(D866,ConfigSheet!$B$5:$H$5,_xlfn.XLOOKUP(F866,ConfigSheet!$A$6:$A$8,ConfigSheet!$B$6:$H$8)))</f>
        <v>236.29999999999998</v>
      </c>
      <c r="R866">
        <f t="shared" si="108"/>
        <v>-378.32403736896015</v>
      </c>
      <c r="S866" s="9">
        <f t="shared" si="106"/>
        <v>143129.07725115036</v>
      </c>
      <c r="W866">
        <f t="shared" si="111"/>
        <v>-142.02403736896017</v>
      </c>
      <c r="X866">
        <f t="shared" si="109"/>
        <v>20170.827190579792</v>
      </c>
    </row>
    <row r="867" spans="1:24" x14ac:dyDescent="0.3">
      <c r="I867">
        <f>AVERAGE(I2:I866)</f>
        <v>87.125572673617498</v>
      </c>
    </row>
  </sheetData>
  <autoFilter ref="C1:C866" xr:uid="{00000000-0001-0000-0000-000000000000}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21A0-58AF-45AD-A2CD-8E03DF486034}">
  <dimension ref="A1:Z1067"/>
  <sheetViews>
    <sheetView topLeftCell="K1" zoomScale="90" zoomScaleNormal="90" workbookViewId="0">
      <pane ySplit="1" topLeftCell="A2" activePane="bottomLeft" state="frozen"/>
      <selection pane="bottomLeft" activeCell="Z2" sqref="Z2"/>
    </sheetView>
  </sheetViews>
  <sheetFormatPr defaultRowHeight="14.4" x14ac:dyDescent="0.3"/>
  <cols>
    <col min="1" max="1" width="5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4" width="15.33203125" customWidth="1"/>
    <col min="15" max="15" width="16.109375" bestFit="1" customWidth="1"/>
    <col min="16" max="16" width="12.88671875" bestFit="1" customWidth="1"/>
    <col min="17" max="17" width="8.44140625" bestFit="1" customWidth="1"/>
    <col min="18" max="19" width="17.33203125" bestFit="1" customWidth="1"/>
    <col min="20" max="20" width="12.5546875" bestFit="1" customWidth="1"/>
    <col min="23" max="23" width="25.21875" bestFit="1" customWidth="1"/>
    <col min="24" max="24" width="18" bestFit="1" customWidth="1"/>
    <col min="25" max="25" width="12.21875" bestFit="1" customWidth="1"/>
    <col min="26" max="26" width="13.33203125" bestFit="1" customWidth="1"/>
  </cols>
  <sheetData>
    <row r="1" spans="1:2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32</v>
      </c>
      <c r="N1" s="7" t="s">
        <v>17</v>
      </c>
      <c r="O1" s="7" t="s">
        <v>19</v>
      </c>
      <c r="P1" s="7" t="s">
        <v>20</v>
      </c>
      <c r="Q1" s="8" t="s">
        <v>27</v>
      </c>
      <c r="R1" s="7" t="s">
        <v>22</v>
      </c>
      <c r="S1" s="7" t="s">
        <v>23</v>
      </c>
      <c r="T1" s="8" t="s">
        <v>25</v>
      </c>
      <c r="U1" s="8" t="s">
        <v>26</v>
      </c>
      <c r="W1" s="8" t="s">
        <v>43</v>
      </c>
      <c r="X1" s="8" t="s">
        <v>23</v>
      </c>
      <c r="Y1" s="8" t="s">
        <v>38</v>
      </c>
      <c r="Z1" s="8" t="s">
        <v>44</v>
      </c>
    </row>
    <row r="2" spans="1:26" x14ac:dyDescent="0.3">
      <c r="A2" s="3">
        <v>0</v>
      </c>
      <c r="B2">
        <v>0</v>
      </c>
      <c r="C2" t="s">
        <v>8</v>
      </c>
      <c r="D2" t="s">
        <v>8</v>
      </c>
      <c r="E2">
        <v>17441</v>
      </c>
      <c r="F2">
        <v>22528</v>
      </c>
      <c r="G2">
        <v>1</v>
      </c>
      <c r="H2">
        <v>1</v>
      </c>
      <c r="I2">
        <v>76.52592658996582</v>
      </c>
      <c r="J2" s="4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_xlfn.XLOOKUP(B2,CoinPixels_Config2!A:A,CoinPixels_Config2!I:I)</f>
        <v>0.77419211647727271</v>
      </c>
      <c r="M2">
        <f>E2*L2</f>
        <v>13502.684703480114</v>
      </c>
      <c r="N2">
        <f>L2*F2</f>
        <v>17441</v>
      </c>
      <c r="O2">
        <f>(M2/J2)*K2</f>
        <v>0</v>
      </c>
      <c r="P2">
        <f>(N2/J2)*K2</f>
        <v>0</v>
      </c>
      <c r="Q2" s="9" cm="1">
        <f t="array" ref="Q2">IF(D2="",_xlfn.XLOOKUP(C2,ConfigSheet!$B$5:$H$5,_xlfn.XLOOKUP(G2,ConfigSheet!$A$6:$A$8,ConfigSheet!$B$6:$H$8)),_xlfn.XLOOKUP(D2,ConfigSheet!$B$5:$H$5,_xlfn.XLOOKUP(H2,ConfigSheet!$A$6:$A$8,ConfigSheet!$B$6:$H$8)))</f>
        <v>0</v>
      </c>
      <c r="R2">
        <f>O2-P2</f>
        <v>0</v>
      </c>
      <c r="S2" s="9">
        <f>R2*R2</f>
        <v>0</v>
      </c>
      <c r="T2" s="9">
        <f>AVERAGEIF(S:S,"&lt;&gt;0")</f>
        <v>6288.5102225821283</v>
      </c>
      <c r="U2" s="9">
        <f>SQRT(T2)</f>
        <v>79.3001275067205</v>
      </c>
      <c r="W2">
        <f>Q2-P2</f>
        <v>0</v>
      </c>
      <c r="X2">
        <f t="shared" ref="X2:X65" si="0">W2*W2</f>
        <v>0</v>
      </c>
      <c r="Y2">
        <f>AVERAGEIF(X:X,"&lt;&gt;0")</f>
        <v>19111.337702285771</v>
      </c>
      <c r="Z2">
        <f>SQRT(Y2)</f>
        <v>138.24376189284553</v>
      </c>
    </row>
    <row r="3" spans="1:26" x14ac:dyDescent="0.3">
      <c r="A3" s="3">
        <v>1</v>
      </c>
      <c r="B3">
        <v>0</v>
      </c>
      <c r="C3" t="s">
        <v>9</v>
      </c>
      <c r="D3" t="s">
        <v>9</v>
      </c>
      <c r="E3">
        <v>530594</v>
      </c>
      <c r="F3">
        <v>496770</v>
      </c>
      <c r="G3">
        <v>1</v>
      </c>
      <c r="H3">
        <v>1</v>
      </c>
      <c r="I3">
        <v>93.449163436889648</v>
      </c>
      <c r="J3" s="4">
        <f>ConfigSheet!$I$2</f>
        <v>3349.0920000000001</v>
      </c>
      <c r="K3">
        <f>IF(D3="",_xlfn.XLOOKUP(C3,ConfigSheet!$A$1:$H$1,ConfigSheet!$A$2:$H$2),_xlfn.XLOOKUP(D3,ConfigSheet!$A$1:$H$1,ConfigSheet!$A$2:$H$2))</f>
        <v>2.6304883652667002</v>
      </c>
      <c r="L3">
        <f>_xlfn.XLOOKUP(B3,CoinPixels_Config2!A:A,CoinPixels_Config2!I:I)</f>
        <v>0.77419211647727271</v>
      </c>
      <c r="M3">
        <f t="shared" ref="M3:M66" si="1">E3*L3</f>
        <v>410781.69185014203</v>
      </c>
      <c r="N3">
        <f t="shared" ref="N3:N66" si="2">L3*F3</f>
        <v>384595.41770241474</v>
      </c>
      <c r="O3">
        <f t="shared" ref="O3:O66" si="3">(M3/J3)*K3</f>
        <v>322.64161781054969</v>
      </c>
      <c r="P3">
        <f t="shared" ref="P3:P66" si="4">(N3/J3)*K3</f>
        <v>302.07404621941964</v>
      </c>
      <c r="Q3" s="9" cm="1">
        <f t="array" ref="Q3">IF(D3="",_xlfn.XLOOKUP(C3,ConfigSheet!$B$5:$H$5,_xlfn.XLOOKUP(G3,ConfigSheet!$A$6:$A$8,ConfigSheet!$B$6:$H$8)),_xlfn.XLOOKUP(D3,ConfigSheet!$B$5:$H$5,_xlfn.XLOOKUP(H3,ConfigSheet!$A$6:$A$8,ConfigSheet!$B$6:$H$8)))</f>
        <v>468.8</v>
      </c>
      <c r="R3">
        <f t="shared" ref="R3:R66" si="5">O3-P3</f>
        <v>20.567571591130047</v>
      </c>
      <c r="S3" s="9">
        <f t="shared" ref="S3:S66" si="6">R3*R3</f>
        <v>423.0250011562598</v>
      </c>
      <c r="T3" s="4"/>
      <c r="W3">
        <f t="shared" ref="W3:W66" si="7">Q3-P3</f>
        <v>166.72595378058037</v>
      </c>
      <c r="X3">
        <f t="shared" si="0"/>
        <v>27797.54366404422</v>
      </c>
    </row>
    <row r="4" spans="1:26" x14ac:dyDescent="0.3">
      <c r="A4" s="3">
        <v>2</v>
      </c>
      <c r="B4">
        <v>1</v>
      </c>
      <c r="C4" t="s">
        <v>8</v>
      </c>
      <c r="D4" t="s">
        <v>8</v>
      </c>
      <c r="E4">
        <v>14769</v>
      </c>
      <c r="F4">
        <v>18432</v>
      </c>
      <c r="G4">
        <v>1</v>
      </c>
      <c r="H4">
        <v>1</v>
      </c>
      <c r="I4">
        <v>78.519195318222046</v>
      </c>
      <c r="J4" s="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_xlfn.XLOOKUP(B4,CoinPixels_Config2!A:A,CoinPixels_Config2!I:I)</f>
        <v>0.80126953125</v>
      </c>
      <c r="M4">
        <f t="shared" si="1"/>
        <v>11833.94970703125</v>
      </c>
      <c r="N4">
        <f t="shared" si="2"/>
        <v>14769</v>
      </c>
      <c r="O4">
        <f t="shared" si="3"/>
        <v>0</v>
      </c>
      <c r="P4">
        <f t="shared" si="4"/>
        <v>0</v>
      </c>
      <c r="Q4" s="9" cm="1">
        <f t="array" ref="Q4">IF(D4="",_xlfn.XLOOKUP(C4,ConfigSheet!$B$5:$H$5,_xlfn.XLOOKUP(G4,ConfigSheet!$A$6:$A$8,ConfigSheet!$B$6:$H$8)),_xlfn.XLOOKUP(D4,ConfigSheet!$B$5:$H$5,_xlfn.XLOOKUP(H4,ConfigSheet!$A$6:$A$8,ConfigSheet!$B$6:$H$8)))</f>
        <v>0</v>
      </c>
      <c r="R4">
        <f t="shared" si="5"/>
        <v>0</v>
      </c>
      <c r="S4" s="9">
        <f t="shared" si="6"/>
        <v>0</v>
      </c>
      <c r="W4">
        <f t="shared" si="7"/>
        <v>0</v>
      </c>
      <c r="X4">
        <f t="shared" si="0"/>
        <v>0</v>
      </c>
    </row>
    <row r="5" spans="1:26" x14ac:dyDescent="0.3">
      <c r="A5" s="3">
        <v>3</v>
      </c>
      <c r="B5">
        <v>1</v>
      </c>
      <c r="C5" t="s">
        <v>10</v>
      </c>
      <c r="D5" t="s">
        <v>10</v>
      </c>
      <c r="E5">
        <v>88331</v>
      </c>
      <c r="F5">
        <v>74681</v>
      </c>
      <c r="G5">
        <v>1</v>
      </c>
      <c r="H5">
        <v>1</v>
      </c>
      <c r="I5">
        <v>84.546762704849243</v>
      </c>
      <c r="J5" s="4">
        <f>ConfigSheet!$I$2</f>
        <v>3349.0920000000001</v>
      </c>
      <c r="K5">
        <f>IF(D5="",_xlfn.XLOOKUP(C5,ConfigSheet!$A$1:$H$1,ConfigSheet!$A$2:$H$2),_xlfn.XLOOKUP(D5,ConfigSheet!$A$1:$H$1,ConfigSheet!$A$2:$H$2))</f>
        <v>3.5680999999999998</v>
      </c>
      <c r="L5">
        <f>_xlfn.XLOOKUP(B5,CoinPixels_Config2!A:A,CoinPixels_Config2!I:I)</f>
        <v>0.80126953125</v>
      </c>
      <c r="M5">
        <f t="shared" si="1"/>
        <v>70776.93896484375</v>
      </c>
      <c r="N5">
        <f t="shared" si="2"/>
        <v>59839.60986328125</v>
      </c>
      <c r="O5">
        <f t="shared" si="3"/>
        <v>75.405272808408654</v>
      </c>
      <c r="P5">
        <f t="shared" si="4"/>
        <v>63.752716244634016</v>
      </c>
      <c r="Q5" s="9" cm="1">
        <f t="array" ref="Q5">IF(D5="",_xlfn.XLOOKUP(C5,ConfigSheet!$B$5:$H$5,_xlfn.XLOOKUP(G5,ConfigSheet!$A$6:$A$8,ConfigSheet!$B$6:$H$8)),_xlfn.XLOOKUP(D5,ConfigSheet!$B$5:$H$5,_xlfn.XLOOKUP(H5,ConfigSheet!$A$6:$A$8,ConfigSheet!$B$6:$H$8)))</f>
        <v>96.64</v>
      </c>
      <c r="R5">
        <f t="shared" si="5"/>
        <v>11.652556563774638</v>
      </c>
      <c r="S5" s="9">
        <f t="shared" si="6"/>
        <v>135.78207447196741</v>
      </c>
      <c r="W5">
        <f t="shared" si="7"/>
        <v>32.887283755365985</v>
      </c>
      <c r="X5">
        <f t="shared" si="0"/>
        <v>1081.5734328059593</v>
      </c>
    </row>
    <row r="6" spans="1:26" x14ac:dyDescent="0.3">
      <c r="A6" s="3">
        <v>4</v>
      </c>
      <c r="B6">
        <v>2</v>
      </c>
      <c r="C6" t="s">
        <v>8</v>
      </c>
      <c r="D6" t="s">
        <v>8</v>
      </c>
      <c r="E6">
        <v>14385</v>
      </c>
      <c r="F6">
        <v>20148</v>
      </c>
      <c r="G6">
        <v>1</v>
      </c>
      <c r="H6">
        <v>1</v>
      </c>
      <c r="I6">
        <v>71.235185861587524</v>
      </c>
      <c r="J6" s="4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_xlfn.XLOOKUP(B6,CoinPixels_Config2!A:A,CoinPixels_Config2!I:I)</f>
        <v>0.71396664681357946</v>
      </c>
      <c r="M6">
        <f t="shared" si="1"/>
        <v>10270.410214413341</v>
      </c>
      <c r="N6">
        <f t="shared" si="2"/>
        <v>14384.999999999998</v>
      </c>
      <c r="O6">
        <f t="shared" si="3"/>
        <v>0</v>
      </c>
      <c r="P6">
        <f t="shared" si="4"/>
        <v>0</v>
      </c>
      <c r="Q6" s="9" cm="1">
        <f t="array" ref="Q6">IF(D6="",_xlfn.XLOOKUP(C6,ConfigSheet!$B$5:$H$5,_xlfn.XLOOKUP(G6,ConfigSheet!$A$6:$A$8,ConfigSheet!$B$6:$H$8)),_xlfn.XLOOKUP(D6,ConfigSheet!$B$5:$H$5,_xlfn.XLOOKUP(H6,ConfigSheet!$A$6:$A$8,ConfigSheet!$B$6:$H$8)))</f>
        <v>0</v>
      </c>
      <c r="R6">
        <f t="shared" si="5"/>
        <v>0</v>
      </c>
      <c r="S6" s="9">
        <f t="shared" si="6"/>
        <v>0</v>
      </c>
      <c r="W6">
        <f t="shared" si="7"/>
        <v>0</v>
      </c>
      <c r="X6">
        <f t="shared" si="0"/>
        <v>0</v>
      </c>
    </row>
    <row r="7" spans="1:26" x14ac:dyDescent="0.3">
      <c r="A7" s="3">
        <v>5</v>
      </c>
      <c r="B7">
        <v>2</v>
      </c>
      <c r="C7" t="s">
        <v>10</v>
      </c>
      <c r="D7" t="s">
        <v>10</v>
      </c>
      <c r="E7">
        <v>90832</v>
      </c>
      <c r="F7">
        <v>79458</v>
      </c>
      <c r="G7">
        <v>1</v>
      </c>
      <c r="H7">
        <v>1</v>
      </c>
      <c r="I7">
        <v>86.588507890701294</v>
      </c>
      <c r="J7" s="4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_xlfn.XLOOKUP(B7,CoinPixels_Config2!A:A,CoinPixels_Config2!I:I)</f>
        <v>0.71396664681357946</v>
      </c>
      <c r="M7">
        <f t="shared" si="1"/>
        <v>64851.018463371052</v>
      </c>
      <c r="N7">
        <f t="shared" si="2"/>
        <v>56730.361822513398</v>
      </c>
      <c r="O7">
        <f t="shared" si="3"/>
        <v>69.091837124556221</v>
      </c>
      <c r="P7">
        <f t="shared" si="4"/>
        <v>60.440144379106343</v>
      </c>
      <c r="Q7" s="9" cm="1">
        <f t="array" ref="Q7">IF(D7="",_xlfn.XLOOKUP(C7,ConfigSheet!$B$5:$H$5,_xlfn.XLOOKUP(G7,ConfigSheet!$A$6:$A$8,ConfigSheet!$B$6:$H$8)),_xlfn.XLOOKUP(D7,ConfigSheet!$B$5:$H$5,_xlfn.XLOOKUP(H7,ConfigSheet!$A$6:$A$8,ConfigSheet!$B$6:$H$8)))</f>
        <v>96.64</v>
      </c>
      <c r="R7">
        <f t="shared" si="5"/>
        <v>8.6516927454498784</v>
      </c>
      <c r="S7" s="9">
        <f t="shared" si="6"/>
        <v>74.851787361670048</v>
      </c>
      <c r="W7">
        <f t="shared" si="7"/>
        <v>36.199855620893658</v>
      </c>
      <c r="X7">
        <f t="shared" si="0"/>
        <v>1310.4295469735462</v>
      </c>
    </row>
    <row r="8" spans="1:26" x14ac:dyDescent="0.3">
      <c r="A8" s="3">
        <v>6</v>
      </c>
      <c r="B8">
        <v>3</v>
      </c>
      <c r="C8" t="s">
        <v>8</v>
      </c>
      <c r="D8" t="s">
        <v>8</v>
      </c>
      <c r="E8">
        <v>13477</v>
      </c>
      <c r="F8">
        <v>16002</v>
      </c>
      <c r="G8">
        <v>1</v>
      </c>
      <c r="H8">
        <v>1</v>
      </c>
      <c r="I8">
        <v>81.286513805389404</v>
      </c>
      <c r="J8" s="4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_xlfn.XLOOKUP(B8,CoinPixels_Config2!A:A,CoinPixels_Config2!I:I)</f>
        <v>0.84220722409698789</v>
      </c>
      <c r="M8">
        <f t="shared" si="1"/>
        <v>11350.426759155105</v>
      </c>
      <c r="N8">
        <f t="shared" si="2"/>
        <v>13477</v>
      </c>
      <c r="O8">
        <f t="shared" si="3"/>
        <v>0</v>
      </c>
      <c r="P8">
        <f t="shared" si="4"/>
        <v>0</v>
      </c>
      <c r="Q8" s="9" cm="1">
        <f t="array" ref="Q8">IF(D8="",_xlfn.XLOOKUP(C8,ConfigSheet!$B$5:$H$5,_xlfn.XLOOKUP(G8,ConfigSheet!$A$6:$A$8,ConfigSheet!$B$6:$H$8)),_xlfn.XLOOKUP(D8,ConfigSheet!$B$5:$H$5,_xlfn.XLOOKUP(H8,ConfigSheet!$A$6:$A$8,ConfigSheet!$B$6:$H$8)))</f>
        <v>0</v>
      </c>
      <c r="R8">
        <f t="shared" si="5"/>
        <v>0</v>
      </c>
      <c r="S8" s="9">
        <f t="shared" si="6"/>
        <v>0</v>
      </c>
      <c r="W8">
        <f t="shared" si="7"/>
        <v>0</v>
      </c>
      <c r="X8">
        <f t="shared" si="0"/>
        <v>0</v>
      </c>
    </row>
    <row r="9" spans="1:26" x14ac:dyDescent="0.3">
      <c r="A9" s="3">
        <v>7</v>
      </c>
      <c r="B9">
        <v>3</v>
      </c>
      <c r="C9" t="s">
        <v>11</v>
      </c>
      <c r="D9" t="s">
        <v>11</v>
      </c>
      <c r="E9">
        <v>331218</v>
      </c>
      <c r="F9">
        <v>285383</v>
      </c>
      <c r="G9">
        <v>2</v>
      </c>
      <c r="H9">
        <v>2</v>
      </c>
      <c r="I9">
        <v>85.667222738265991</v>
      </c>
      <c r="J9" s="4">
        <f>ConfigSheet!$I$2</f>
        <v>3349.0920000000001</v>
      </c>
      <c r="K9">
        <f>IF(D9="",_xlfn.XLOOKUP(C9,ConfigSheet!$A$1:$H$1,ConfigSheet!$A$2:$H$2),_xlfn.XLOOKUP(D9,ConfigSheet!$A$1:$H$1,ConfigSheet!$A$2:$H$2))</f>
        <v>5.6936084651916001</v>
      </c>
      <c r="L9">
        <f>_xlfn.XLOOKUP(B9,CoinPixels_Config2!A:A,CoinPixels_Config2!I:I)</f>
        <v>0.84220722409698789</v>
      </c>
      <c r="M9">
        <f t="shared" si="1"/>
        <v>278954.19235095615</v>
      </c>
      <c r="N9">
        <f t="shared" si="2"/>
        <v>240351.62423447068</v>
      </c>
      <c r="O9">
        <f t="shared" si="3"/>
        <v>474.23479288418764</v>
      </c>
      <c r="P9">
        <f t="shared" si="4"/>
        <v>408.60867434036834</v>
      </c>
      <c r="Q9" s="9" cm="1">
        <f t="array" ref="Q9">IF(D9="",_xlfn.XLOOKUP(C9,ConfigSheet!$B$5:$H$5,_xlfn.XLOOKUP(G9,ConfigSheet!$A$6:$A$8,ConfigSheet!$B$6:$H$8)),_xlfn.XLOOKUP(D9,ConfigSheet!$B$5:$H$5,_xlfn.XLOOKUP(H9,ConfigSheet!$A$6:$A$8,ConfigSheet!$B$6:$H$8)))</f>
        <v>738.85333333333335</v>
      </c>
      <c r="R9">
        <f t="shared" si="5"/>
        <v>65.626118543819302</v>
      </c>
      <c r="S9" s="9">
        <f t="shared" si="6"/>
        <v>4306.787435127424</v>
      </c>
      <c r="W9">
        <f t="shared" si="7"/>
        <v>330.24465899296501</v>
      </c>
      <c r="X9">
        <f t="shared" si="0"/>
        <v>109061.53479337975</v>
      </c>
    </row>
    <row r="10" spans="1:26" x14ac:dyDescent="0.3">
      <c r="A10" s="3">
        <v>8</v>
      </c>
      <c r="B10">
        <v>4</v>
      </c>
      <c r="C10" t="s">
        <v>8</v>
      </c>
      <c r="D10" t="s">
        <v>8</v>
      </c>
      <c r="E10">
        <v>13429</v>
      </c>
      <c r="F10">
        <v>17667</v>
      </c>
      <c r="G10">
        <v>1</v>
      </c>
      <c r="H10">
        <v>1</v>
      </c>
      <c r="I10">
        <v>74.863636493682861</v>
      </c>
      <c r="J10" s="4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_xlfn.XLOOKUP(B10,CoinPixels_Config2!A:A,CoinPixels_Config2!I:I)</f>
        <v>0.76011773362766744</v>
      </c>
      <c r="M10">
        <f t="shared" si="1"/>
        <v>10207.621044885946</v>
      </c>
      <c r="N10">
        <f t="shared" si="2"/>
        <v>13429</v>
      </c>
      <c r="O10">
        <f t="shared" si="3"/>
        <v>0</v>
      </c>
      <c r="P10">
        <f t="shared" si="4"/>
        <v>0</v>
      </c>
      <c r="Q10" s="9" cm="1">
        <f t="array" ref="Q10">IF(D10="",_xlfn.XLOOKUP(C10,ConfigSheet!$B$5:$H$5,_xlfn.XLOOKUP(G10,ConfigSheet!$A$6:$A$8,ConfigSheet!$B$6:$H$8)),_xlfn.XLOOKUP(D10,ConfigSheet!$B$5:$H$5,_xlfn.XLOOKUP(H10,ConfigSheet!$A$6:$A$8,ConfigSheet!$B$6:$H$8)))</f>
        <v>0</v>
      </c>
      <c r="R10">
        <f t="shared" si="5"/>
        <v>0</v>
      </c>
      <c r="S10" s="9">
        <f t="shared" si="6"/>
        <v>0</v>
      </c>
      <c r="W10">
        <f t="shared" si="7"/>
        <v>0</v>
      </c>
      <c r="X10">
        <f t="shared" si="0"/>
        <v>0</v>
      </c>
    </row>
    <row r="11" spans="1:26" x14ac:dyDescent="0.3">
      <c r="A11" s="3">
        <v>9</v>
      </c>
      <c r="B11">
        <v>4</v>
      </c>
      <c r="C11" t="s">
        <v>11</v>
      </c>
      <c r="D11" t="s">
        <v>11</v>
      </c>
      <c r="E11">
        <v>355587</v>
      </c>
      <c r="F11">
        <v>306344</v>
      </c>
      <c r="G11">
        <v>2</v>
      </c>
      <c r="H11">
        <v>2</v>
      </c>
      <c r="I11">
        <v>86.135146021842957</v>
      </c>
      <c r="J11" s="4">
        <f>ConfigSheet!$I$2</f>
        <v>3349.0920000000001</v>
      </c>
      <c r="K11">
        <f>IF(D11="",_xlfn.XLOOKUP(C11,ConfigSheet!$A$1:$H$1,ConfigSheet!$A$2:$H$2),_xlfn.XLOOKUP(D11,ConfigSheet!$A$1:$H$1,ConfigSheet!$A$2:$H$2))</f>
        <v>5.6936084651916001</v>
      </c>
      <c r="L11">
        <f>_xlfn.XLOOKUP(B11,CoinPixels_Config2!A:A,CoinPixels_Config2!I:I)</f>
        <v>0.76011773362766744</v>
      </c>
      <c r="M11">
        <f t="shared" si="1"/>
        <v>270287.98454746138</v>
      </c>
      <c r="N11">
        <f t="shared" si="2"/>
        <v>232857.50699043417</v>
      </c>
      <c r="O11">
        <f t="shared" si="3"/>
        <v>459.50184612993689</v>
      </c>
      <c r="P11">
        <f t="shared" si="4"/>
        <v>395.86833475585269</v>
      </c>
      <c r="Q11" s="9" cm="1">
        <f t="array" ref="Q11">IF(D11="",_xlfn.XLOOKUP(C11,ConfigSheet!$B$5:$H$5,_xlfn.XLOOKUP(G11,ConfigSheet!$A$6:$A$8,ConfigSheet!$B$6:$H$8)),_xlfn.XLOOKUP(D11,ConfigSheet!$B$5:$H$5,_xlfn.XLOOKUP(H11,ConfigSheet!$A$6:$A$8,ConfigSheet!$B$6:$H$8)))</f>
        <v>738.85333333333335</v>
      </c>
      <c r="R11">
        <f t="shared" si="5"/>
        <v>63.633511374084208</v>
      </c>
      <c r="S11" s="9">
        <f t="shared" si="6"/>
        <v>4049.2237697957044</v>
      </c>
      <c r="W11">
        <f t="shared" si="7"/>
        <v>342.98499857748067</v>
      </c>
      <c r="X11">
        <f t="shared" si="0"/>
        <v>117638.70924919442</v>
      </c>
    </row>
    <row r="12" spans="1:26" x14ac:dyDescent="0.3">
      <c r="A12" s="3">
        <v>10</v>
      </c>
      <c r="B12">
        <v>5</v>
      </c>
      <c r="C12" t="s">
        <v>8</v>
      </c>
      <c r="D12" t="s">
        <v>8</v>
      </c>
      <c r="E12">
        <v>16637</v>
      </c>
      <c r="F12">
        <v>22054</v>
      </c>
      <c r="G12">
        <v>1</v>
      </c>
      <c r="H12">
        <v>1</v>
      </c>
      <c r="I12">
        <v>75.009047985076904</v>
      </c>
      <c r="J12" s="4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_xlfn.XLOOKUP(B12,CoinPixels_Config2!A:A,CoinPixels_Config2!I:I)</f>
        <v>0.75437562346966536</v>
      </c>
      <c r="M12">
        <f t="shared" si="1"/>
        <v>12550.547247664823</v>
      </c>
      <c r="N12">
        <f t="shared" si="2"/>
        <v>16637</v>
      </c>
      <c r="O12">
        <f t="shared" si="3"/>
        <v>0</v>
      </c>
      <c r="P12">
        <f t="shared" si="4"/>
        <v>0</v>
      </c>
      <c r="Q12" s="9" cm="1">
        <f t="array" ref="Q12">IF(D12="",_xlfn.XLOOKUP(C12,ConfigSheet!$B$5:$H$5,_xlfn.XLOOKUP(G12,ConfigSheet!$A$6:$A$8,ConfigSheet!$B$6:$H$8)),_xlfn.XLOOKUP(D12,ConfigSheet!$B$5:$H$5,_xlfn.XLOOKUP(H12,ConfigSheet!$A$6:$A$8,ConfigSheet!$B$6:$H$8)))</f>
        <v>0</v>
      </c>
      <c r="R12">
        <f t="shared" si="5"/>
        <v>0</v>
      </c>
      <c r="S12" s="9">
        <f t="shared" si="6"/>
        <v>0</v>
      </c>
      <c r="W12">
        <f t="shared" si="7"/>
        <v>0</v>
      </c>
      <c r="X12">
        <f t="shared" si="0"/>
        <v>0</v>
      </c>
    </row>
    <row r="13" spans="1:26" x14ac:dyDescent="0.3">
      <c r="A13" s="3">
        <v>11</v>
      </c>
      <c r="B13">
        <v>5</v>
      </c>
      <c r="C13" t="s">
        <v>12</v>
      </c>
      <c r="D13" t="s">
        <v>12</v>
      </c>
      <c r="E13">
        <v>386843</v>
      </c>
      <c r="F13">
        <v>349135</v>
      </c>
      <c r="G13">
        <v>2</v>
      </c>
      <c r="H13">
        <v>2</v>
      </c>
      <c r="I13">
        <v>89.170128107070923</v>
      </c>
      <c r="J13" s="4">
        <f>ConfigSheet!$I$2</f>
        <v>3349.0920000000001</v>
      </c>
      <c r="K13">
        <f>IF(D13="",_xlfn.XLOOKUP(C13,ConfigSheet!$A$1:$H$1,ConfigSheet!$A$2:$H$2),_xlfn.XLOOKUP(D13,ConfigSheet!$A$1:$H$1,ConfigSheet!$A$2:$H$2))</f>
        <v>4.4826302470744004</v>
      </c>
      <c r="L13">
        <f>_xlfn.XLOOKUP(B13,CoinPixels_Config2!A:A,CoinPixels_Config2!I:I)</f>
        <v>0.75437562346966536</v>
      </c>
      <c r="M13">
        <f t="shared" si="1"/>
        <v>291824.92930987576</v>
      </c>
      <c r="N13">
        <f t="shared" si="2"/>
        <v>263378.93330008164</v>
      </c>
      <c r="O13">
        <f t="shared" si="3"/>
        <v>390.59639298496364</v>
      </c>
      <c r="P13">
        <f t="shared" si="4"/>
        <v>352.52252636032</v>
      </c>
      <c r="Q13" s="9" cm="1">
        <f t="array" ref="Q13">IF(D13="",_xlfn.XLOOKUP(C13,ConfigSheet!$B$5:$H$5,_xlfn.XLOOKUP(G13,ConfigSheet!$A$6:$A$8,ConfigSheet!$B$6:$H$8)),_xlfn.XLOOKUP(D13,ConfigSheet!$B$5:$H$5,_xlfn.XLOOKUP(H13,ConfigSheet!$A$6:$A$8,ConfigSheet!$B$6:$H$8)))</f>
        <v>472.59999999999997</v>
      </c>
      <c r="R13">
        <f t="shared" si="5"/>
        <v>38.073866624643642</v>
      </c>
      <c r="S13" s="9">
        <f t="shared" si="6"/>
        <v>1449.6193197511532</v>
      </c>
      <c r="W13">
        <f t="shared" si="7"/>
        <v>120.07747363967997</v>
      </c>
      <c r="X13">
        <f t="shared" si="0"/>
        <v>14418.599675688038</v>
      </c>
    </row>
    <row r="14" spans="1:26" x14ac:dyDescent="0.3">
      <c r="A14" s="3">
        <v>12</v>
      </c>
      <c r="B14">
        <v>6</v>
      </c>
      <c r="C14" t="s">
        <v>8</v>
      </c>
      <c r="D14" t="s">
        <v>8</v>
      </c>
      <c r="E14">
        <v>17977</v>
      </c>
      <c r="F14">
        <v>23382</v>
      </c>
      <c r="G14">
        <v>1</v>
      </c>
      <c r="H14">
        <v>1</v>
      </c>
      <c r="I14">
        <v>75.383764505386353</v>
      </c>
      <c r="J14" s="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_xlfn.XLOOKUP(B14,CoinPixels_Config2!A:A,CoinPixels_Config2!I:I)</f>
        <v>0.76883927807715335</v>
      </c>
      <c r="M14">
        <f t="shared" si="1"/>
        <v>13821.423701992986</v>
      </c>
      <c r="N14">
        <f t="shared" si="2"/>
        <v>17977</v>
      </c>
      <c r="O14">
        <f t="shared" si="3"/>
        <v>0</v>
      </c>
      <c r="P14">
        <f t="shared" si="4"/>
        <v>0</v>
      </c>
      <c r="Q14" s="9" cm="1">
        <f t="array" ref="Q14">IF(D14="",_xlfn.XLOOKUP(C14,ConfigSheet!$B$5:$H$5,_xlfn.XLOOKUP(G14,ConfigSheet!$A$6:$A$8,ConfigSheet!$B$6:$H$8)),_xlfn.XLOOKUP(D14,ConfigSheet!$B$5:$H$5,_xlfn.XLOOKUP(H14,ConfigSheet!$A$6:$A$8,ConfigSheet!$B$6:$H$8)))</f>
        <v>0</v>
      </c>
      <c r="R14">
        <f t="shared" si="5"/>
        <v>0</v>
      </c>
      <c r="S14" s="9">
        <f t="shared" si="6"/>
        <v>0</v>
      </c>
      <c r="W14">
        <f t="shared" si="7"/>
        <v>0</v>
      </c>
      <c r="X14">
        <f t="shared" si="0"/>
        <v>0</v>
      </c>
    </row>
    <row r="15" spans="1:26" x14ac:dyDescent="0.3">
      <c r="A15" s="3">
        <v>13</v>
      </c>
      <c r="B15">
        <v>6</v>
      </c>
      <c r="C15" t="s">
        <v>14</v>
      </c>
      <c r="D15" t="s">
        <v>14</v>
      </c>
      <c r="E15">
        <v>110221</v>
      </c>
      <c r="F15">
        <v>105507</v>
      </c>
      <c r="G15">
        <v>1</v>
      </c>
      <c r="H15">
        <v>1</v>
      </c>
      <c r="I15">
        <v>94.470435380935669</v>
      </c>
      <c r="J15" s="4">
        <f>ConfigSheet!$I$2</f>
        <v>3349.0920000000001</v>
      </c>
      <c r="K15">
        <f>IF(D15="",_xlfn.XLOOKUP(C15,ConfigSheet!$A$1:$H$1,ConfigSheet!$A$2:$H$2),_xlfn.XLOOKUP(D15,ConfigSheet!$A$1:$H$1,ConfigSheet!$A$2:$H$2))</f>
        <v>8.5265588246234003</v>
      </c>
      <c r="L15">
        <f>_xlfn.XLOOKUP(B15,CoinPixels_Config2!A:A,CoinPixels_Config2!I:I)</f>
        <v>0.76883927807715335</v>
      </c>
      <c r="M15">
        <f t="shared" si="1"/>
        <v>84742.234068941922</v>
      </c>
      <c r="N15">
        <f t="shared" si="2"/>
        <v>81117.925712086217</v>
      </c>
      <c r="O15">
        <f t="shared" si="3"/>
        <v>215.74792323377156</v>
      </c>
      <c r="P15">
        <f t="shared" si="4"/>
        <v>206.52068241646816</v>
      </c>
      <c r="Q15" s="9" cm="1">
        <f t="array" ref="Q15">IF(D15="",_xlfn.XLOOKUP(C15,ConfigSheet!$B$5:$H$5,_xlfn.XLOOKUP(G15,ConfigSheet!$A$6:$A$8,ConfigSheet!$B$6:$H$8)),_xlfn.XLOOKUP(D15,ConfigSheet!$B$5:$H$5,_xlfn.XLOOKUP(H15,ConfigSheet!$A$6:$A$8,ConfigSheet!$B$6:$H$8)))</f>
        <v>160.44</v>
      </c>
      <c r="R15">
        <f t="shared" si="5"/>
        <v>9.2272408173033966</v>
      </c>
      <c r="S15" s="9">
        <f t="shared" si="6"/>
        <v>85.141973100509858</v>
      </c>
      <c r="W15">
        <f t="shared" si="7"/>
        <v>-46.080682416468164</v>
      </c>
      <c r="X15">
        <f t="shared" si="0"/>
        <v>2123.4292919673981</v>
      </c>
    </row>
    <row r="16" spans="1:26" x14ac:dyDescent="0.3">
      <c r="A16" s="3">
        <v>14</v>
      </c>
      <c r="B16">
        <v>7</v>
      </c>
      <c r="C16" t="s">
        <v>8</v>
      </c>
      <c r="D16" t="s">
        <v>8</v>
      </c>
      <c r="E16">
        <v>14713</v>
      </c>
      <c r="F16">
        <v>18124</v>
      </c>
      <c r="G16">
        <v>1</v>
      </c>
      <c r="H16">
        <v>1</v>
      </c>
      <c r="I16">
        <v>76.980704069137573</v>
      </c>
      <c r="J16" s="4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_xlfn.XLOOKUP(B16,CoinPixels_Config2!A:A,CoinPixels_Config2!I:I)</f>
        <v>0.81179651291105714</v>
      </c>
      <c r="M16">
        <f t="shared" si="1"/>
        <v>11943.962094460383</v>
      </c>
      <c r="N16">
        <f t="shared" si="2"/>
        <v>14713</v>
      </c>
      <c r="O16">
        <f t="shared" si="3"/>
        <v>0</v>
      </c>
      <c r="P16">
        <f t="shared" si="4"/>
        <v>0</v>
      </c>
      <c r="Q16" s="9" cm="1">
        <f t="array" ref="Q16">IF(D16="",_xlfn.XLOOKUP(C16,ConfigSheet!$B$5:$H$5,_xlfn.XLOOKUP(G16,ConfigSheet!$A$6:$A$8,ConfigSheet!$B$6:$H$8)),_xlfn.XLOOKUP(D16,ConfigSheet!$B$5:$H$5,_xlfn.XLOOKUP(H16,ConfigSheet!$A$6:$A$8,ConfigSheet!$B$6:$H$8)))</f>
        <v>0</v>
      </c>
      <c r="R16">
        <f t="shared" si="5"/>
        <v>0</v>
      </c>
      <c r="S16" s="9">
        <f t="shared" si="6"/>
        <v>0</v>
      </c>
      <c r="W16">
        <f t="shared" si="7"/>
        <v>0</v>
      </c>
      <c r="X16">
        <f t="shared" si="0"/>
        <v>0</v>
      </c>
    </row>
    <row r="17" spans="1:24" x14ac:dyDescent="0.3">
      <c r="A17" s="3">
        <v>15</v>
      </c>
      <c r="B17">
        <v>7</v>
      </c>
      <c r="C17" t="s">
        <v>14</v>
      </c>
      <c r="D17" t="s">
        <v>14</v>
      </c>
      <c r="E17">
        <v>86442</v>
      </c>
      <c r="F17">
        <v>83246</v>
      </c>
      <c r="G17">
        <v>1</v>
      </c>
      <c r="H17">
        <v>1</v>
      </c>
      <c r="I17">
        <v>94.153249263763428</v>
      </c>
      <c r="J17" s="4">
        <f>ConfigSheet!$I$2</f>
        <v>3349.0920000000001</v>
      </c>
      <c r="K17">
        <f>IF(D17="",_xlfn.XLOOKUP(C17,ConfigSheet!$A$1:$H$1,ConfigSheet!$A$2:$H$2),_xlfn.XLOOKUP(D17,ConfigSheet!$A$1:$H$1,ConfigSheet!$A$2:$H$2))</f>
        <v>8.5265588246234003</v>
      </c>
      <c r="L17">
        <f>_xlfn.XLOOKUP(B17,CoinPixels_Config2!A:A,CoinPixels_Config2!I:I)</f>
        <v>0.81179651291105714</v>
      </c>
      <c r="M17">
        <f t="shared" si="1"/>
        <v>70173.314169057601</v>
      </c>
      <c r="N17">
        <f t="shared" si="2"/>
        <v>67578.812513793862</v>
      </c>
      <c r="O17">
        <f t="shared" si="3"/>
        <v>178.65645111607813</v>
      </c>
      <c r="P17">
        <f t="shared" si="4"/>
        <v>172.05102762093705</v>
      </c>
      <c r="Q17" s="9" cm="1">
        <f t="array" ref="Q17">IF(D17="",_xlfn.XLOOKUP(C17,ConfigSheet!$B$5:$H$5,_xlfn.XLOOKUP(G17,ConfigSheet!$A$6:$A$8,ConfigSheet!$B$6:$H$8)),_xlfn.XLOOKUP(D17,ConfigSheet!$B$5:$H$5,_xlfn.XLOOKUP(H17,ConfigSheet!$A$6:$A$8,ConfigSheet!$B$6:$H$8)))</f>
        <v>160.44</v>
      </c>
      <c r="R17">
        <f t="shared" si="5"/>
        <v>6.605423495141082</v>
      </c>
      <c r="S17" s="9">
        <f t="shared" si="6"/>
        <v>43.63161955016183</v>
      </c>
      <c r="W17">
        <f t="shared" si="7"/>
        <v>-11.611027620937051</v>
      </c>
      <c r="X17">
        <f t="shared" si="0"/>
        <v>134.81596241416312</v>
      </c>
    </row>
    <row r="18" spans="1:24" x14ac:dyDescent="0.3">
      <c r="A18" s="3">
        <v>16</v>
      </c>
      <c r="B18">
        <v>8</v>
      </c>
      <c r="C18" t="s">
        <v>8</v>
      </c>
      <c r="D18" t="s">
        <v>8</v>
      </c>
      <c r="E18">
        <v>20533</v>
      </c>
      <c r="F18">
        <v>23323</v>
      </c>
      <c r="G18">
        <v>1</v>
      </c>
      <c r="H18">
        <v>1</v>
      </c>
      <c r="I18">
        <v>83.898019790649414</v>
      </c>
      <c r="J18" s="4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_xlfn.XLOOKUP(B18,CoinPixels_Config2!A:A,CoinPixels_Config2!I:I)</f>
        <v>0.88037559490631567</v>
      </c>
      <c r="M18">
        <f t="shared" si="1"/>
        <v>18076.752090211379</v>
      </c>
      <c r="N18">
        <f t="shared" si="2"/>
        <v>20533</v>
      </c>
      <c r="O18">
        <f t="shared" si="3"/>
        <v>0</v>
      </c>
      <c r="P18">
        <f t="shared" si="4"/>
        <v>0</v>
      </c>
      <c r="Q18" s="9" cm="1">
        <f t="array" ref="Q18">IF(D18="",_xlfn.XLOOKUP(C18,ConfigSheet!$B$5:$H$5,_xlfn.XLOOKUP(G18,ConfigSheet!$A$6:$A$8,ConfigSheet!$B$6:$H$8)),_xlfn.XLOOKUP(D18,ConfigSheet!$B$5:$H$5,_xlfn.XLOOKUP(H18,ConfigSheet!$A$6:$A$8,ConfigSheet!$B$6:$H$8)))</f>
        <v>0</v>
      </c>
      <c r="R18">
        <f t="shared" si="5"/>
        <v>0</v>
      </c>
      <c r="S18" s="9">
        <f t="shared" si="6"/>
        <v>0</v>
      </c>
      <c r="W18">
        <f t="shared" si="7"/>
        <v>0</v>
      </c>
      <c r="X18">
        <f t="shared" si="0"/>
        <v>0</v>
      </c>
    </row>
    <row r="19" spans="1:24" x14ac:dyDescent="0.3">
      <c r="A19" s="3">
        <v>17</v>
      </c>
      <c r="B19">
        <v>8</v>
      </c>
      <c r="C19" t="s">
        <v>13</v>
      </c>
      <c r="D19" t="s">
        <v>13</v>
      </c>
      <c r="E19">
        <v>310384</v>
      </c>
      <c r="F19">
        <v>232902</v>
      </c>
      <c r="G19">
        <v>2</v>
      </c>
      <c r="H19">
        <v>3</v>
      </c>
      <c r="I19">
        <v>47.265330950419113</v>
      </c>
      <c r="J19" s="4">
        <f>ConfigSheet!$I$2</f>
        <v>3349.0920000000001</v>
      </c>
      <c r="K19">
        <f>IF(D19="",_xlfn.XLOOKUP(C19,ConfigSheet!$A$1:$H$1,ConfigSheet!$A$2:$H$2),_xlfn.XLOOKUP(D19,ConfigSheet!$A$1:$H$1,ConfigSheet!$A$2:$H$2))</f>
        <v>6.6983512218829002</v>
      </c>
      <c r="L19">
        <f>_xlfn.XLOOKUP(B19,CoinPixels_Config2!A:A,CoinPixels_Config2!I:I)</f>
        <v>0.88037559490631567</v>
      </c>
      <c r="M19">
        <f t="shared" si="1"/>
        <v>273254.49864940188</v>
      </c>
      <c r="N19">
        <f t="shared" si="2"/>
        <v>205041.23680487074</v>
      </c>
      <c r="O19">
        <f t="shared" si="3"/>
        <v>546.52264103620337</v>
      </c>
      <c r="P19">
        <f t="shared" si="4"/>
        <v>410.09271142395818</v>
      </c>
      <c r="Q19" s="9" cm="1">
        <f t="array" ref="Q19">IF(D19="",_xlfn.XLOOKUP(C19,ConfigSheet!$B$5:$H$5,_xlfn.XLOOKUP(G19,ConfigSheet!$A$6:$A$8,ConfigSheet!$B$6:$H$8)),_xlfn.XLOOKUP(D19,ConfigSheet!$B$5:$H$5,_xlfn.XLOOKUP(H19,ConfigSheet!$A$6:$A$8,ConfigSheet!$B$6:$H$8)))</f>
        <v>623.86500000000001</v>
      </c>
      <c r="R19">
        <f t="shared" si="5"/>
        <v>136.42992961224519</v>
      </c>
      <c r="S19" s="9">
        <f t="shared" si="6"/>
        <v>18613.125694002178</v>
      </c>
      <c r="W19">
        <f t="shared" si="7"/>
        <v>213.77228857604183</v>
      </c>
      <c r="X19">
        <f t="shared" si="0"/>
        <v>45698.591363038504</v>
      </c>
    </row>
    <row r="20" spans="1:24" x14ac:dyDescent="0.3">
      <c r="A20" s="3">
        <v>18</v>
      </c>
      <c r="B20">
        <v>9</v>
      </c>
      <c r="C20" t="s">
        <v>8</v>
      </c>
      <c r="D20" t="s">
        <v>8</v>
      </c>
      <c r="E20">
        <v>21465</v>
      </c>
      <c r="F20">
        <v>30847</v>
      </c>
      <c r="G20">
        <v>1</v>
      </c>
      <c r="H20">
        <v>1</v>
      </c>
      <c r="I20">
        <v>69.574379920959473</v>
      </c>
      <c r="J20" s="4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_xlfn.XLOOKUP(B20,CoinPixels_Config2!A:A,CoinPixels_Config2!I:I)</f>
        <v>0.69585372969818782</v>
      </c>
      <c r="M20">
        <f t="shared" si="1"/>
        <v>14936.500307971601</v>
      </c>
      <c r="N20">
        <f t="shared" si="2"/>
        <v>21465</v>
      </c>
      <c r="O20">
        <f t="shared" si="3"/>
        <v>0</v>
      </c>
      <c r="P20">
        <f t="shared" si="4"/>
        <v>0</v>
      </c>
      <c r="Q20" s="9" cm="1">
        <f t="array" ref="Q20">IF(D20="",_xlfn.XLOOKUP(C20,ConfigSheet!$B$5:$H$5,_xlfn.XLOOKUP(G20,ConfigSheet!$A$6:$A$8,ConfigSheet!$B$6:$H$8)),_xlfn.XLOOKUP(D20,ConfigSheet!$B$5:$H$5,_xlfn.XLOOKUP(H20,ConfigSheet!$A$6:$A$8,ConfigSheet!$B$6:$H$8)))</f>
        <v>0</v>
      </c>
      <c r="R20">
        <f t="shared" si="5"/>
        <v>0</v>
      </c>
      <c r="S20" s="9">
        <f t="shared" si="6"/>
        <v>0</v>
      </c>
      <c r="W20">
        <f t="shared" si="7"/>
        <v>0</v>
      </c>
      <c r="X20">
        <f t="shared" si="0"/>
        <v>0</v>
      </c>
    </row>
    <row r="21" spans="1:24" x14ac:dyDescent="0.3">
      <c r="A21" s="3">
        <v>19</v>
      </c>
      <c r="B21">
        <v>9</v>
      </c>
      <c r="C21" t="s">
        <v>14</v>
      </c>
      <c r="D21" t="s">
        <v>14</v>
      </c>
      <c r="E21">
        <v>102790</v>
      </c>
      <c r="F21">
        <v>117110</v>
      </c>
      <c r="G21">
        <v>1</v>
      </c>
      <c r="H21">
        <v>1</v>
      </c>
      <c r="I21">
        <v>72.97934889793396</v>
      </c>
      <c r="J21" s="4">
        <f>ConfigSheet!$I$2</f>
        <v>3349.0920000000001</v>
      </c>
      <c r="K21">
        <f>IF(D21="",_xlfn.XLOOKUP(C21,ConfigSheet!$A$1:$H$1,ConfigSheet!$A$2:$H$2),_xlfn.XLOOKUP(D21,ConfigSheet!$A$1:$H$1,ConfigSheet!$A$2:$H$2))</f>
        <v>8.5265588246234003</v>
      </c>
      <c r="L21">
        <f>_xlfn.XLOOKUP(B21,CoinPixels_Config2!A:A,CoinPixels_Config2!I:I)</f>
        <v>0.69585372969818782</v>
      </c>
      <c r="M21">
        <f t="shared" si="1"/>
        <v>71526.804875676724</v>
      </c>
      <c r="N21">
        <f t="shared" si="2"/>
        <v>81491.430284954782</v>
      </c>
      <c r="O21">
        <f t="shared" si="3"/>
        <v>182.10234574320961</v>
      </c>
      <c r="P21">
        <f t="shared" si="4"/>
        <v>207.47159947453335</v>
      </c>
      <c r="Q21" s="9" cm="1">
        <f t="array" ref="Q21">IF(D21="",_xlfn.XLOOKUP(C21,ConfigSheet!$B$5:$H$5,_xlfn.XLOOKUP(G21,ConfigSheet!$A$6:$A$8,ConfigSheet!$B$6:$H$8)),_xlfn.XLOOKUP(D21,ConfigSheet!$B$5:$H$5,_xlfn.XLOOKUP(H21,ConfigSheet!$A$6:$A$8,ConfigSheet!$B$6:$H$8)))</f>
        <v>160.44</v>
      </c>
      <c r="R21">
        <f t="shared" si="5"/>
        <v>-25.369253731323738</v>
      </c>
      <c r="S21" s="9">
        <f t="shared" si="6"/>
        <v>643.59903488428336</v>
      </c>
      <c r="W21">
        <f t="shared" si="7"/>
        <v>-47.031599474533351</v>
      </c>
      <c r="X21">
        <f t="shared" si="0"/>
        <v>2211.9713491329258</v>
      </c>
    </row>
    <row r="22" spans="1:24" x14ac:dyDescent="0.3">
      <c r="A22" s="3">
        <v>20</v>
      </c>
      <c r="B22">
        <v>9</v>
      </c>
      <c r="C22" t="s">
        <v>9</v>
      </c>
      <c r="D22" t="s">
        <v>9</v>
      </c>
      <c r="E22">
        <v>591890</v>
      </c>
      <c r="F22">
        <v>556999</v>
      </c>
      <c r="G22">
        <v>1</v>
      </c>
      <c r="H22">
        <v>1</v>
      </c>
      <c r="I22">
        <v>92.186826467514038</v>
      </c>
      <c r="J22" s="4">
        <f>ConfigSheet!$I$2</f>
        <v>3349.0920000000001</v>
      </c>
      <c r="K22">
        <f>IF(D22="",_xlfn.XLOOKUP(C22,ConfigSheet!$A$1:$H$1,ConfigSheet!$A$2:$H$2),_xlfn.XLOOKUP(D22,ConfigSheet!$A$1:$H$1,ConfigSheet!$A$2:$H$2))</f>
        <v>2.6304883652667002</v>
      </c>
      <c r="L22">
        <f>_xlfn.XLOOKUP(B22,CoinPixels_Config2!A:A,CoinPixels_Config2!I:I)</f>
        <v>0.69585372969818782</v>
      </c>
      <c r="M22">
        <f t="shared" si="1"/>
        <v>411868.86407106038</v>
      </c>
      <c r="N22">
        <f t="shared" si="2"/>
        <v>387589.83158816095</v>
      </c>
      <c r="O22">
        <f t="shared" si="3"/>
        <v>323.49551907040365</v>
      </c>
      <c r="P22">
        <f t="shared" si="4"/>
        <v>304.4259585846961</v>
      </c>
      <c r="Q22" s="9" cm="1">
        <f t="array" ref="Q22">IF(D22="",_xlfn.XLOOKUP(C22,ConfigSheet!$B$5:$H$5,_xlfn.XLOOKUP(G22,ConfigSheet!$A$6:$A$8,ConfigSheet!$B$6:$H$8)),_xlfn.XLOOKUP(D22,ConfigSheet!$B$5:$H$5,_xlfn.XLOOKUP(H22,ConfigSheet!$A$6:$A$8,ConfigSheet!$B$6:$H$8)))</f>
        <v>468.8</v>
      </c>
      <c r="R22">
        <f t="shared" si="5"/>
        <v>19.069560485707541</v>
      </c>
      <c r="S22" s="9">
        <f t="shared" si="6"/>
        <v>363.6481371180584</v>
      </c>
      <c r="W22">
        <f t="shared" si="7"/>
        <v>164.37404141530391</v>
      </c>
      <c r="X22">
        <f t="shared" si="0"/>
        <v>27018.825491200045</v>
      </c>
    </row>
    <row r="23" spans="1:24" x14ac:dyDescent="0.3">
      <c r="A23" s="3">
        <v>21</v>
      </c>
      <c r="B23">
        <v>9</v>
      </c>
      <c r="C23" t="s">
        <v>10</v>
      </c>
      <c r="D23" t="s">
        <v>10</v>
      </c>
      <c r="E23">
        <v>205096</v>
      </c>
      <c r="F23">
        <v>221031</v>
      </c>
      <c r="G23">
        <v>2</v>
      </c>
      <c r="H23">
        <v>3</v>
      </c>
      <c r="I23">
        <v>69.456035892168686</v>
      </c>
      <c r="J23" s="4">
        <f>ConfigSheet!$I$2</f>
        <v>3349.0920000000001</v>
      </c>
      <c r="K23">
        <f>IF(D23="",_xlfn.XLOOKUP(C23,ConfigSheet!$A$1:$H$1,ConfigSheet!$A$2:$H$2),_xlfn.XLOOKUP(D23,ConfigSheet!$A$1:$H$1,ConfigSheet!$A$2:$H$2))</f>
        <v>3.5680999999999998</v>
      </c>
      <c r="L23">
        <f>_xlfn.XLOOKUP(B23,CoinPixels_Config2!A:A,CoinPixels_Config2!I:I)</f>
        <v>0.69585372969818782</v>
      </c>
      <c r="M23">
        <f t="shared" si="1"/>
        <v>142716.81654617953</v>
      </c>
      <c r="N23">
        <f t="shared" si="2"/>
        <v>153805.24572892016</v>
      </c>
      <c r="O23">
        <f t="shared" si="3"/>
        <v>152.0495325653709</v>
      </c>
      <c r="P23">
        <f t="shared" si="4"/>
        <v>163.86307013523665</v>
      </c>
      <c r="Q23" s="9" cm="1">
        <f t="array" ref="Q23">IF(D23="",_xlfn.XLOOKUP(C23,ConfigSheet!$B$5:$H$5,_xlfn.XLOOKUP(G23,ConfigSheet!$A$6:$A$8,ConfigSheet!$B$6:$H$8)),_xlfn.XLOOKUP(D23,ConfigSheet!$B$5:$H$5,_xlfn.XLOOKUP(H23,ConfigSheet!$A$6:$A$8,ConfigSheet!$B$6:$H$8)))</f>
        <v>289.92</v>
      </c>
      <c r="R23">
        <f t="shared" si="5"/>
        <v>-11.813537569865758</v>
      </c>
      <c r="S23" s="9">
        <f t="shared" si="6"/>
        <v>139.55966991462978</v>
      </c>
      <c r="W23">
        <f t="shared" si="7"/>
        <v>126.05692986476336</v>
      </c>
      <c r="X23">
        <f t="shared" si="0"/>
        <v>15890.34956692987</v>
      </c>
    </row>
    <row r="24" spans="1:24" x14ac:dyDescent="0.3">
      <c r="A24" s="3">
        <v>22</v>
      </c>
      <c r="B24">
        <v>9</v>
      </c>
      <c r="C24" t="s">
        <v>11</v>
      </c>
      <c r="D24" t="s">
        <v>11</v>
      </c>
      <c r="E24">
        <v>245413</v>
      </c>
      <c r="F24">
        <v>159344</v>
      </c>
      <c r="G24">
        <v>1</v>
      </c>
      <c r="H24">
        <v>1</v>
      </c>
      <c r="I24">
        <v>64.928913116455078</v>
      </c>
      <c r="J24" s="4">
        <f>ConfigSheet!$I$2</f>
        <v>3349.0920000000001</v>
      </c>
      <c r="K24">
        <f>IF(D24="",_xlfn.XLOOKUP(C24,ConfigSheet!$A$1:$H$1,ConfigSheet!$A$2:$H$2),_xlfn.XLOOKUP(D24,ConfigSheet!$A$1:$H$1,ConfigSheet!$A$2:$H$2))</f>
        <v>5.6936084651916001</v>
      </c>
      <c r="L24">
        <f>_xlfn.XLOOKUP(B24,CoinPixels_Config2!A:A,CoinPixels_Config2!I:I)</f>
        <v>0.69585372969818782</v>
      </c>
      <c r="M24">
        <f t="shared" si="1"/>
        <v>170771.55136642136</v>
      </c>
      <c r="N24">
        <f t="shared" si="2"/>
        <v>110880.11670502803</v>
      </c>
      <c r="O24">
        <f t="shared" si="3"/>
        <v>290.31939118834561</v>
      </c>
      <c r="P24">
        <f t="shared" si="4"/>
        <v>188.50123289929931</v>
      </c>
      <c r="Q24" s="9" cm="1">
        <f t="array" ref="Q24">IF(D24="",_xlfn.XLOOKUP(C24,ConfigSheet!$B$5:$H$5,_xlfn.XLOOKUP(G24,ConfigSheet!$A$6:$A$8,ConfigSheet!$B$6:$H$8)),_xlfn.XLOOKUP(D24,ConfigSheet!$B$5:$H$5,_xlfn.XLOOKUP(H24,ConfigSheet!$A$6:$A$8,ConfigSheet!$B$6:$H$8)))</f>
        <v>369.42666666666668</v>
      </c>
      <c r="R24">
        <f t="shared" si="5"/>
        <v>101.81815828904629</v>
      </c>
      <c r="S24" s="9">
        <f t="shared" si="6"/>
        <v>10366.937357373286</v>
      </c>
      <c r="W24">
        <f t="shared" si="7"/>
        <v>180.92543376736737</v>
      </c>
      <c r="X24">
        <f t="shared" si="0"/>
        <v>32734.012583910036</v>
      </c>
    </row>
    <row r="25" spans="1:24" x14ac:dyDescent="0.3">
      <c r="A25" s="3">
        <v>23</v>
      </c>
      <c r="B25">
        <v>9</v>
      </c>
      <c r="C25" t="s">
        <v>13</v>
      </c>
      <c r="D25" t="s">
        <v>13</v>
      </c>
      <c r="E25">
        <v>138519</v>
      </c>
      <c r="F25">
        <v>97299</v>
      </c>
      <c r="G25">
        <v>1</v>
      </c>
      <c r="H25">
        <v>1</v>
      </c>
      <c r="I25">
        <v>69.67276930809021</v>
      </c>
      <c r="J25" s="4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_xlfn.XLOOKUP(B25,CoinPixels_Config2!A:A,CoinPixels_Config2!I:I)</f>
        <v>0.69585372969818782</v>
      </c>
      <c r="M25">
        <f t="shared" si="1"/>
        <v>96388.962784063275</v>
      </c>
      <c r="N25">
        <f t="shared" si="2"/>
        <v>67705.872045903976</v>
      </c>
      <c r="O25">
        <f t="shared" si="3"/>
        <v>192.78273831852204</v>
      </c>
      <c r="P25">
        <f t="shared" si="4"/>
        <v>135.41512468075771</v>
      </c>
      <c r="Q25" s="9" cm="1">
        <f t="array" ref="Q25">IF(D25="",_xlfn.XLOOKUP(C25,ConfigSheet!$B$5:$H$5,_xlfn.XLOOKUP(G25,ConfigSheet!$A$6:$A$8,ConfigSheet!$B$6:$H$8)),_xlfn.XLOOKUP(D25,ConfigSheet!$B$5:$H$5,_xlfn.XLOOKUP(H25,ConfigSheet!$A$6:$A$8,ConfigSheet!$B$6:$H$8)))</f>
        <v>207.95500000000001</v>
      </c>
      <c r="R25">
        <f t="shared" si="5"/>
        <v>57.367613637764322</v>
      </c>
      <c r="S25" s="9">
        <f t="shared" si="6"/>
        <v>3291.043094491803</v>
      </c>
      <c r="W25">
        <f t="shared" si="7"/>
        <v>72.539875319242299</v>
      </c>
      <c r="X25">
        <f t="shared" si="0"/>
        <v>5262.0335113312176</v>
      </c>
    </row>
    <row r="26" spans="1:24" x14ac:dyDescent="0.3">
      <c r="A26" s="3">
        <v>24</v>
      </c>
      <c r="B26">
        <v>10</v>
      </c>
      <c r="C26" t="s">
        <v>8</v>
      </c>
      <c r="D26" t="s">
        <v>8</v>
      </c>
      <c r="E26">
        <v>16881</v>
      </c>
      <c r="F26">
        <v>22889</v>
      </c>
      <c r="G26">
        <v>1</v>
      </c>
      <c r="H26">
        <v>1</v>
      </c>
      <c r="I26">
        <v>73.071062564849854</v>
      </c>
      <c r="J26" s="4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_xlfn.XLOOKUP(B26,CoinPixels_Config2!A:A,CoinPixels_Config2!I:I)</f>
        <v>0.73751583730176062</v>
      </c>
      <c r="M26">
        <f t="shared" si="1"/>
        <v>12450.004849491021</v>
      </c>
      <c r="N26">
        <f t="shared" si="2"/>
        <v>16881</v>
      </c>
      <c r="O26">
        <f t="shared" si="3"/>
        <v>0</v>
      </c>
      <c r="P26">
        <f t="shared" si="4"/>
        <v>0</v>
      </c>
      <c r="Q26" s="9" cm="1">
        <f t="array" ref="Q26">IF(D26="",_xlfn.XLOOKUP(C26,ConfigSheet!$B$5:$H$5,_xlfn.XLOOKUP(G26,ConfigSheet!$A$6:$A$8,ConfigSheet!$B$6:$H$8)),_xlfn.XLOOKUP(D26,ConfigSheet!$B$5:$H$5,_xlfn.XLOOKUP(H26,ConfigSheet!$A$6:$A$8,ConfigSheet!$B$6:$H$8)))</f>
        <v>0</v>
      </c>
      <c r="R26">
        <f t="shared" si="5"/>
        <v>0</v>
      </c>
      <c r="S26" s="9">
        <f t="shared" si="6"/>
        <v>0</v>
      </c>
      <c r="W26">
        <f t="shared" si="7"/>
        <v>0</v>
      </c>
      <c r="X26">
        <f t="shared" si="0"/>
        <v>0</v>
      </c>
    </row>
    <row r="27" spans="1:24" x14ac:dyDescent="0.3">
      <c r="A27" s="3">
        <v>25</v>
      </c>
      <c r="B27">
        <v>10</v>
      </c>
      <c r="C27" t="s">
        <v>9</v>
      </c>
      <c r="D27" t="s">
        <v>9</v>
      </c>
      <c r="E27">
        <v>579165</v>
      </c>
      <c r="F27">
        <v>531545</v>
      </c>
      <c r="G27">
        <v>1</v>
      </c>
      <c r="H27">
        <v>1</v>
      </c>
      <c r="I27">
        <v>90.580368041992188</v>
      </c>
      <c r="J27" s="4">
        <f>ConfigSheet!$I$2</f>
        <v>3349.0920000000001</v>
      </c>
      <c r="K27">
        <f>IF(D27="",_xlfn.XLOOKUP(C27,ConfigSheet!$A$1:$H$1,ConfigSheet!$A$2:$H$2),_xlfn.XLOOKUP(D27,ConfigSheet!$A$1:$H$1,ConfigSheet!$A$2:$H$2))</f>
        <v>2.6304883652667002</v>
      </c>
      <c r="L27">
        <f>_xlfn.XLOOKUP(B27,CoinPixels_Config2!A:A,CoinPixels_Config2!I:I)</f>
        <v>0.73751583730176062</v>
      </c>
      <c r="M27">
        <f t="shared" si="1"/>
        <v>427143.35991087422</v>
      </c>
      <c r="N27">
        <f t="shared" si="2"/>
        <v>392022.85573856434</v>
      </c>
      <c r="O27">
        <f t="shared" si="3"/>
        <v>335.49261666937821</v>
      </c>
      <c r="P27">
        <f t="shared" si="4"/>
        <v>307.90780335055575</v>
      </c>
      <c r="Q27" s="9" cm="1">
        <f t="array" ref="Q27">IF(D27="",_xlfn.XLOOKUP(C27,ConfigSheet!$B$5:$H$5,_xlfn.XLOOKUP(G27,ConfigSheet!$A$6:$A$8,ConfigSheet!$B$6:$H$8)),_xlfn.XLOOKUP(D27,ConfigSheet!$B$5:$H$5,_xlfn.XLOOKUP(H27,ConfigSheet!$A$6:$A$8,ConfigSheet!$B$6:$H$8)))</f>
        <v>468.8</v>
      </c>
      <c r="R27">
        <f t="shared" si="5"/>
        <v>27.584813318822455</v>
      </c>
      <c r="S27" s="9">
        <f t="shared" si="6"/>
        <v>760.92192583428471</v>
      </c>
      <c r="W27">
        <f t="shared" si="7"/>
        <v>160.89219664944426</v>
      </c>
      <c r="X27">
        <f t="shared" si="0"/>
        <v>25886.298942683443</v>
      </c>
    </row>
    <row r="28" spans="1:24" x14ac:dyDescent="0.3">
      <c r="A28" s="3">
        <v>26</v>
      </c>
      <c r="B28">
        <v>10</v>
      </c>
      <c r="C28" t="s">
        <v>11</v>
      </c>
      <c r="D28" t="s">
        <v>11</v>
      </c>
      <c r="E28">
        <v>246727</v>
      </c>
      <c r="F28">
        <v>184779</v>
      </c>
      <c r="G28">
        <v>1</v>
      </c>
      <c r="H28">
        <v>1</v>
      </c>
      <c r="I28">
        <v>74.889254570007324</v>
      </c>
      <c r="J28" s="4">
        <f>ConfigSheet!$I$2</f>
        <v>3349.0920000000001</v>
      </c>
      <c r="K28">
        <f>IF(D28="",_xlfn.XLOOKUP(C28,ConfigSheet!$A$1:$H$1,ConfigSheet!$A$2:$H$2),_xlfn.XLOOKUP(D28,ConfigSheet!$A$1:$H$1,ConfigSheet!$A$2:$H$2))</f>
        <v>5.6936084651916001</v>
      </c>
      <c r="L28">
        <f>_xlfn.XLOOKUP(B28,CoinPixels_Config2!A:A,CoinPixels_Config2!I:I)</f>
        <v>0.73751583730176062</v>
      </c>
      <c r="M28">
        <f t="shared" si="1"/>
        <v>181965.0699899515</v>
      </c>
      <c r="N28">
        <f t="shared" si="2"/>
        <v>136277.43890078203</v>
      </c>
      <c r="O28">
        <f t="shared" si="3"/>
        <v>309.34888108895484</v>
      </c>
      <c r="P28">
        <f t="shared" si="4"/>
        <v>231.67783379498789</v>
      </c>
      <c r="Q28" s="9" cm="1">
        <f t="array" ref="Q28">IF(D28="",_xlfn.XLOOKUP(C28,ConfigSheet!$B$5:$H$5,_xlfn.XLOOKUP(G28,ConfigSheet!$A$6:$A$8,ConfigSheet!$B$6:$H$8)),_xlfn.XLOOKUP(D28,ConfigSheet!$B$5:$H$5,_xlfn.XLOOKUP(H28,ConfigSheet!$A$6:$A$8,ConfigSheet!$B$6:$H$8)))</f>
        <v>369.42666666666668</v>
      </c>
      <c r="R28">
        <f t="shared" si="5"/>
        <v>77.67104729396695</v>
      </c>
      <c r="S28" s="9">
        <f t="shared" si="6"/>
        <v>6032.7915877416508</v>
      </c>
      <c r="W28">
        <f t="shared" si="7"/>
        <v>137.74883287167879</v>
      </c>
      <c r="X28">
        <f t="shared" si="0"/>
        <v>18974.740957509694</v>
      </c>
    </row>
    <row r="29" spans="1:24" x14ac:dyDescent="0.3">
      <c r="A29" s="3">
        <v>27</v>
      </c>
      <c r="B29">
        <v>10</v>
      </c>
      <c r="C29" t="s">
        <v>13</v>
      </c>
      <c r="D29" t="s">
        <v>13</v>
      </c>
      <c r="E29">
        <v>161763</v>
      </c>
      <c r="F29">
        <v>139697</v>
      </c>
      <c r="G29">
        <v>1</v>
      </c>
      <c r="H29">
        <v>1</v>
      </c>
      <c r="I29">
        <v>84.693241119384766</v>
      </c>
      <c r="J29" s="4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_xlfn.XLOOKUP(B29,CoinPixels_Config2!A:A,CoinPixels_Config2!I:I)</f>
        <v>0.73751583730176062</v>
      </c>
      <c r="M29">
        <f t="shared" si="1"/>
        <v>119302.7743894447</v>
      </c>
      <c r="N29">
        <f t="shared" si="2"/>
        <v>103028.74992354405</v>
      </c>
      <c r="O29">
        <f t="shared" si="3"/>
        <v>238.61150562766176</v>
      </c>
      <c r="P29">
        <f t="shared" si="4"/>
        <v>206.06264412546415</v>
      </c>
      <c r="Q29" s="9" cm="1">
        <f t="array" ref="Q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R29">
        <f t="shared" si="5"/>
        <v>32.54886150219761</v>
      </c>
      <c r="S29" s="9">
        <f t="shared" si="6"/>
        <v>1059.4283850892416</v>
      </c>
      <c r="W29">
        <f t="shared" si="7"/>
        <v>1.8923558745358662</v>
      </c>
      <c r="X29">
        <f t="shared" si="0"/>
        <v>3.5810107558904027</v>
      </c>
    </row>
    <row r="30" spans="1:24" x14ac:dyDescent="0.3">
      <c r="A30" s="3">
        <v>28</v>
      </c>
      <c r="B30">
        <v>11</v>
      </c>
      <c r="C30" t="s">
        <v>8</v>
      </c>
      <c r="D30" t="s">
        <v>8</v>
      </c>
      <c r="E30">
        <v>18645</v>
      </c>
      <c r="F30">
        <v>21364</v>
      </c>
      <c r="G30">
        <v>1</v>
      </c>
      <c r="H30">
        <v>1</v>
      </c>
      <c r="I30">
        <v>83.881789445877075</v>
      </c>
      <c r="J30" s="4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_xlfn.XLOOKUP(B30,CoinPixels_Config2!A:A,CoinPixels_Config2!I:I)</f>
        <v>0.87272982587530423</v>
      </c>
      <c r="M30">
        <f t="shared" si="1"/>
        <v>16272.047603445048</v>
      </c>
      <c r="N30">
        <f t="shared" si="2"/>
        <v>18645</v>
      </c>
      <c r="O30">
        <f t="shared" si="3"/>
        <v>0</v>
      </c>
      <c r="P30">
        <f t="shared" si="4"/>
        <v>0</v>
      </c>
      <c r="Q30" s="9" cm="1">
        <f t="array" ref="Q30">IF(D30="",_xlfn.XLOOKUP(C30,ConfigSheet!$B$5:$H$5,_xlfn.XLOOKUP(G30,ConfigSheet!$A$6:$A$8,ConfigSheet!$B$6:$H$8)),_xlfn.XLOOKUP(D30,ConfigSheet!$B$5:$H$5,_xlfn.XLOOKUP(H30,ConfigSheet!$A$6:$A$8,ConfigSheet!$B$6:$H$8)))</f>
        <v>0</v>
      </c>
      <c r="R30">
        <f t="shared" si="5"/>
        <v>0</v>
      </c>
      <c r="S30" s="9">
        <f t="shared" si="6"/>
        <v>0</v>
      </c>
      <c r="W30">
        <f t="shared" si="7"/>
        <v>0</v>
      </c>
      <c r="X30">
        <f t="shared" si="0"/>
        <v>0</v>
      </c>
    </row>
    <row r="31" spans="1:24" x14ac:dyDescent="0.3">
      <c r="A31" s="3">
        <v>29</v>
      </c>
      <c r="B31">
        <v>11</v>
      </c>
      <c r="C31" t="s">
        <v>13</v>
      </c>
      <c r="D31" t="s">
        <v>13</v>
      </c>
      <c r="E31">
        <v>130613</v>
      </c>
      <c r="F31">
        <v>127131</v>
      </c>
      <c r="G31">
        <v>1</v>
      </c>
      <c r="H31">
        <v>1</v>
      </c>
      <c r="I31">
        <v>85.647714138031006</v>
      </c>
      <c r="J31" s="4">
        <f>ConfigSheet!$I$2</f>
        <v>3349.0920000000001</v>
      </c>
      <c r="K31">
        <f>IF(D31="",_xlfn.XLOOKUP(C31,ConfigSheet!$A$1:$H$1,ConfigSheet!$A$2:$H$2),_xlfn.XLOOKUP(D31,ConfigSheet!$A$1:$H$1,ConfigSheet!$A$2:$H$2))</f>
        <v>6.6983512218829002</v>
      </c>
      <c r="L31">
        <f>_xlfn.XLOOKUP(B31,CoinPixels_Config2!A:A,CoinPixels_Config2!I:I)</f>
        <v>0.87272982587530423</v>
      </c>
      <c r="M31">
        <f t="shared" si="1"/>
        <v>113989.86074705111</v>
      </c>
      <c r="N31">
        <f t="shared" si="2"/>
        <v>110951.0154933533</v>
      </c>
      <c r="O31">
        <f t="shared" si="3"/>
        <v>227.98541306636884</v>
      </c>
      <c r="P31">
        <f t="shared" si="4"/>
        <v>221.90757082786968</v>
      </c>
      <c r="Q31" s="9" cm="1">
        <f t="array" ref="Q31">IF(D31="",_xlfn.XLOOKUP(C31,ConfigSheet!$B$5:$H$5,_xlfn.XLOOKUP(G31,ConfigSheet!$A$6:$A$8,ConfigSheet!$B$6:$H$8)),_xlfn.XLOOKUP(D31,ConfigSheet!$B$5:$H$5,_xlfn.XLOOKUP(H31,ConfigSheet!$A$6:$A$8,ConfigSheet!$B$6:$H$8)))</f>
        <v>207.95500000000001</v>
      </c>
      <c r="R31">
        <f t="shared" si="5"/>
        <v>6.0778422384991586</v>
      </c>
      <c r="S31" s="9">
        <f t="shared" si="6"/>
        <v>36.940166276084462</v>
      </c>
      <c r="W31">
        <f t="shared" si="7"/>
        <v>-13.952570827869664</v>
      </c>
      <c r="X31">
        <f t="shared" si="0"/>
        <v>194.67423270671955</v>
      </c>
    </row>
    <row r="32" spans="1:24" x14ac:dyDescent="0.3">
      <c r="A32" s="3">
        <v>30</v>
      </c>
      <c r="B32">
        <v>12</v>
      </c>
      <c r="C32" t="s">
        <v>8</v>
      </c>
      <c r="D32" t="s">
        <v>8</v>
      </c>
      <c r="E32">
        <v>15265</v>
      </c>
      <c r="F32">
        <v>18221</v>
      </c>
      <c r="G32">
        <v>1</v>
      </c>
      <c r="H32">
        <v>1</v>
      </c>
      <c r="I32">
        <v>80.624628067016602</v>
      </c>
      <c r="J32" s="4">
        <f>ConfigSheet!$I$2</f>
        <v>3349.0920000000001</v>
      </c>
      <c r="K32">
        <f>IF(D32="",_xlfn.XLOOKUP(C32,ConfigSheet!$A$1:$H$1,ConfigSheet!$A$2:$H$2),_xlfn.XLOOKUP(D32,ConfigSheet!$A$1:$H$1,ConfigSheet!$A$2:$H$2))</f>
        <v>0</v>
      </c>
      <c r="L32">
        <f>_xlfn.XLOOKUP(B32,CoinPixels_Config2!A:A,CoinPixels_Config2!I:I)</f>
        <v>0.83776960649799681</v>
      </c>
      <c r="M32">
        <f t="shared" si="1"/>
        <v>12788.553043191921</v>
      </c>
      <c r="N32">
        <f t="shared" si="2"/>
        <v>15265</v>
      </c>
      <c r="O32">
        <f t="shared" si="3"/>
        <v>0</v>
      </c>
      <c r="P32">
        <f t="shared" si="4"/>
        <v>0</v>
      </c>
      <c r="Q32" s="9" cm="1">
        <f t="array" ref="Q32">IF(D32="",_xlfn.XLOOKUP(C32,ConfigSheet!$B$5:$H$5,_xlfn.XLOOKUP(G32,ConfigSheet!$A$6:$A$8,ConfigSheet!$B$6:$H$8)),_xlfn.XLOOKUP(D32,ConfigSheet!$B$5:$H$5,_xlfn.XLOOKUP(H32,ConfigSheet!$A$6:$A$8,ConfigSheet!$B$6:$H$8)))</f>
        <v>0</v>
      </c>
      <c r="R32">
        <f t="shared" si="5"/>
        <v>0</v>
      </c>
      <c r="S32" s="9">
        <f t="shared" si="6"/>
        <v>0</v>
      </c>
      <c r="W32">
        <f t="shared" si="7"/>
        <v>0</v>
      </c>
      <c r="X32">
        <f t="shared" si="0"/>
        <v>0</v>
      </c>
    </row>
    <row r="33" spans="1:24" x14ac:dyDescent="0.3">
      <c r="A33" s="3">
        <v>31</v>
      </c>
      <c r="B33">
        <v>12</v>
      </c>
      <c r="C33" t="s">
        <v>12</v>
      </c>
      <c r="D33" t="s">
        <v>12</v>
      </c>
      <c r="E33">
        <v>182403</v>
      </c>
      <c r="F33">
        <v>167027</v>
      </c>
      <c r="G33">
        <v>1</v>
      </c>
      <c r="H33">
        <v>1</v>
      </c>
      <c r="I33">
        <v>90.093570947647095</v>
      </c>
      <c r="J33" s="4">
        <f>ConfigSheet!$I$2</f>
        <v>3349.0920000000001</v>
      </c>
      <c r="K33">
        <f>IF(D33="",_xlfn.XLOOKUP(C33,ConfigSheet!$A$1:$H$1,ConfigSheet!$A$2:$H$2),_xlfn.XLOOKUP(D33,ConfigSheet!$A$1:$H$1,ConfigSheet!$A$2:$H$2))</f>
        <v>4.4826302470744004</v>
      </c>
      <c r="L33">
        <f>_xlfn.XLOOKUP(B33,CoinPixels_Config2!A:A,CoinPixels_Config2!I:I)</f>
        <v>0.83776960649799681</v>
      </c>
      <c r="M33">
        <f t="shared" si="1"/>
        <v>152811.68953405411</v>
      </c>
      <c r="N33">
        <f t="shared" si="2"/>
        <v>139930.14406454092</v>
      </c>
      <c r="O33">
        <f t="shared" si="3"/>
        <v>204.53254243594787</v>
      </c>
      <c r="P33">
        <f t="shared" si="4"/>
        <v>187.2910915141147</v>
      </c>
      <c r="Q33" s="9" cm="1">
        <f t="array" ref="Q33">IF(D33="",_xlfn.XLOOKUP(C33,ConfigSheet!$B$5:$H$5,_xlfn.XLOOKUP(G33,ConfigSheet!$A$6:$A$8,ConfigSheet!$B$6:$H$8)),_xlfn.XLOOKUP(D33,ConfigSheet!$B$5:$H$5,_xlfn.XLOOKUP(H33,ConfigSheet!$A$6:$A$8,ConfigSheet!$B$6:$H$8)))</f>
        <v>236.29999999999998</v>
      </c>
      <c r="R33">
        <f t="shared" si="5"/>
        <v>17.241450921833177</v>
      </c>
      <c r="S33" s="9">
        <f t="shared" si="6"/>
        <v>297.26762988998212</v>
      </c>
      <c r="W33">
        <f t="shared" si="7"/>
        <v>49.008908485885286</v>
      </c>
      <c r="X33">
        <f t="shared" si="0"/>
        <v>2401.8731109778787</v>
      </c>
    </row>
    <row r="34" spans="1:24" x14ac:dyDescent="0.3">
      <c r="A34" s="3">
        <v>32</v>
      </c>
      <c r="B34">
        <v>12</v>
      </c>
      <c r="C34" t="s">
        <v>13</v>
      </c>
      <c r="D34" t="s">
        <v>13</v>
      </c>
      <c r="E34">
        <v>117035</v>
      </c>
      <c r="F34">
        <v>63704</v>
      </c>
      <c r="G34">
        <v>1</v>
      </c>
      <c r="H34">
        <v>1</v>
      </c>
      <c r="I34">
        <v>48.232987523078918</v>
      </c>
      <c r="J34" s="4">
        <f>ConfigSheet!$I$2</f>
        <v>3349.0920000000001</v>
      </c>
      <c r="K34">
        <f>IF(D34="",_xlfn.XLOOKUP(C34,ConfigSheet!$A$1:$H$1,ConfigSheet!$A$2:$H$2),_xlfn.XLOOKUP(D34,ConfigSheet!$A$1:$H$1,ConfigSheet!$A$2:$H$2))</f>
        <v>6.6983512218829002</v>
      </c>
      <c r="L34">
        <f>_xlfn.XLOOKUP(B34,CoinPixels_Config2!A:A,CoinPixels_Config2!I:I)</f>
        <v>0.83776960649799681</v>
      </c>
      <c r="M34">
        <f t="shared" si="1"/>
        <v>98048.365896493051</v>
      </c>
      <c r="N34">
        <f t="shared" si="2"/>
        <v>53369.275012348386</v>
      </c>
      <c r="O34">
        <f t="shared" si="3"/>
        <v>196.1016273982309</v>
      </c>
      <c r="P34">
        <f t="shared" si="4"/>
        <v>106.74121477999658</v>
      </c>
      <c r="Q34" s="9" cm="1">
        <f t="array" ref="Q34">IF(D34="",_xlfn.XLOOKUP(C34,ConfigSheet!$B$5:$H$5,_xlfn.XLOOKUP(G34,ConfigSheet!$A$6:$A$8,ConfigSheet!$B$6:$H$8)),_xlfn.XLOOKUP(D34,ConfigSheet!$B$5:$H$5,_xlfn.XLOOKUP(H34,ConfigSheet!$A$6:$A$8,ConfigSheet!$B$6:$H$8)))</f>
        <v>207.95500000000001</v>
      </c>
      <c r="R34">
        <f t="shared" si="5"/>
        <v>89.360412618234321</v>
      </c>
      <c r="S34" s="9">
        <f t="shared" si="6"/>
        <v>7985.2833433010919</v>
      </c>
      <c r="W34">
        <f t="shared" si="7"/>
        <v>101.21378522000343</v>
      </c>
      <c r="X34">
        <f t="shared" si="0"/>
        <v>10244.230318560985</v>
      </c>
    </row>
    <row r="35" spans="1:24" x14ac:dyDescent="0.3">
      <c r="A35" s="3">
        <v>33</v>
      </c>
      <c r="B35">
        <v>13</v>
      </c>
      <c r="C35" t="s">
        <v>8</v>
      </c>
      <c r="D35" t="s">
        <v>8</v>
      </c>
      <c r="E35">
        <v>18645</v>
      </c>
      <c r="F35">
        <v>19775</v>
      </c>
      <c r="G35">
        <v>1</v>
      </c>
      <c r="H35">
        <v>1</v>
      </c>
      <c r="I35">
        <v>84.702658653259277</v>
      </c>
      <c r="J35" s="4">
        <f>ConfigSheet!$I$2</f>
        <v>3349.0920000000001</v>
      </c>
      <c r="K35">
        <f>IF(D35="",_xlfn.XLOOKUP(C35,ConfigSheet!$A$1:$H$1,ConfigSheet!$A$2:$H$2),_xlfn.XLOOKUP(D35,ConfigSheet!$A$1:$H$1,ConfigSheet!$A$2:$H$2))</f>
        <v>0</v>
      </c>
      <c r="L35">
        <f>_xlfn.XLOOKUP(B35,CoinPixels_Config2!A:A,CoinPixels_Config2!I:I)</f>
        <v>0.94285714285714284</v>
      </c>
      <c r="M35">
        <f t="shared" si="1"/>
        <v>17579.571428571428</v>
      </c>
      <c r="N35">
        <f t="shared" si="2"/>
        <v>18645</v>
      </c>
      <c r="O35">
        <f t="shared" si="3"/>
        <v>0</v>
      </c>
      <c r="P35">
        <f t="shared" si="4"/>
        <v>0</v>
      </c>
      <c r="Q35" s="9" cm="1">
        <f t="array" ref="Q35">IF(D35="",_xlfn.XLOOKUP(C35,ConfigSheet!$B$5:$H$5,_xlfn.XLOOKUP(G35,ConfigSheet!$A$6:$A$8,ConfigSheet!$B$6:$H$8)),_xlfn.XLOOKUP(D35,ConfigSheet!$B$5:$H$5,_xlfn.XLOOKUP(H35,ConfigSheet!$A$6:$A$8,ConfigSheet!$B$6:$H$8)))</f>
        <v>0</v>
      </c>
      <c r="R35">
        <f t="shared" si="5"/>
        <v>0</v>
      </c>
      <c r="S35" s="9">
        <f t="shared" si="6"/>
        <v>0</v>
      </c>
      <c r="W35">
        <f t="shared" si="7"/>
        <v>0</v>
      </c>
      <c r="X35">
        <f t="shared" si="0"/>
        <v>0</v>
      </c>
    </row>
    <row r="36" spans="1:24" x14ac:dyDescent="0.3">
      <c r="A36" s="3">
        <v>34</v>
      </c>
      <c r="B36">
        <v>13</v>
      </c>
      <c r="C36" t="s">
        <v>14</v>
      </c>
      <c r="D36" t="s">
        <v>14</v>
      </c>
      <c r="E36">
        <v>102781</v>
      </c>
      <c r="F36">
        <v>165921</v>
      </c>
      <c r="G36">
        <v>1</v>
      </c>
      <c r="H36">
        <v>2</v>
      </c>
      <c r="I36">
        <v>45.458304882049561</v>
      </c>
      <c r="J36" s="4">
        <f>ConfigSheet!$I$2</f>
        <v>3349.0920000000001</v>
      </c>
      <c r="K36">
        <f>IF(D36="",_xlfn.XLOOKUP(C36,ConfigSheet!$A$1:$H$1,ConfigSheet!$A$2:$H$2),_xlfn.XLOOKUP(D36,ConfigSheet!$A$1:$H$1,ConfigSheet!$A$2:$H$2))</f>
        <v>8.5265588246234003</v>
      </c>
      <c r="L36">
        <f>_xlfn.XLOOKUP(B36,CoinPixels_Config2!A:A,CoinPixels_Config2!I:I)</f>
        <v>0.94285714285714284</v>
      </c>
      <c r="M36">
        <f t="shared" si="1"/>
        <v>96907.8</v>
      </c>
      <c r="N36">
        <f t="shared" si="2"/>
        <v>156439.79999999999</v>
      </c>
      <c r="O36">
        <f t="shared" si="3"/>
        <v>246.72062077268691</v>
      </c>
      <c r="P36">
        <f t="shared" si="4"/>
        <v>398.28501492712638</v>
      </c>
      <c r="Q36" s="9" cm="1">
        <f t="array" ref="Q36">IF(D36="",_xlfn.XLOOKUP(C36,ConfigSheet!$B$5:$H$5,_xlfn.XLOOKUP(G36,ConfigSheet!$A$6:$A$8,ConfigSheet!$B$6:$H$8)),_xlfn.XLOOKUP(D36,ConfigSheet!$B$5:$H$5,_xlfn.XLOOKUP(H36,ConfigSheet!$A$6:$A$8,ConfigSheet!$B$6:$H$8)))</f>
        <v>320.88</v>
      </c>
      <c r="R36">
        <f t="shared" si="5"/>
        <v>-151.56439415443947</v>
      </c>
      <c r="S36" s="9">
        <f t="shared" si="6"/>
        <v>22971.765575402285</v>
      </c>
      <c r="W36">
        <f t="shared" si="7"/>
        <v>-77.405014927126388</v>
      </c>
      <c r="X36">
        <f t="shared" si="0"/>
        <v>5991.5363358686591</v>
      </c>
    </row>
    <row r="37" spans="1:24" x14ac:dyDescent="0.3">
      <c r="A37" s="3">
        <v>35</v>
      </c>
      <c r="B37">
        <v>14</v>
      </c>
      <c r="C37" t="s">
        <v>8</v>
      </c>
      <c r="D37" t="s">
        <v>8</v>
      </c>
      <c r="E37">
        <v>15981</v>
      </c>
      <c r="F37">
        <v>18828</v>
      </c>
      <c r="G37">
        <v>1</v>
      </c>
      <c r="H37">
        <v>1</v>
      </c>
      <c r="I37">
        <v>78.948181867599487</v>
      </c>
      <c r="J37" s="4">
        <f>ConfigSheet!$I$2</f>
        <v>3349.0920000000001</v>
      </c>
      <c r="K37">
        <f>IF(D37="",_xlfn.XLOOKUP(C37,ConfigSheet!$A$1:$H$1,ConfigSheet!$A$2:$H$2),_xlfn.XLOOKUP(D37,ConfigSheet!$A$1:$H$1,ConfigSheet!$A$2:$H$2))</f>
        <v>0</v>
      </c>
      <c r="L37">
        <f>_xlfn.XLOOKUP(B37,CoinPixels_Config2!A:A,CoinPixels_Config2!I:I)</f>
        <v>0.84878903760356916</v>
      </c>
      <c r="M37">
        <f t="shared" si="1"/>
        <v>13564.497609942639</v>
      </c>
      <c r="N37">
        <f t="shared" si="2"/>
        <v>15981</v>
      </c>
      <c r="O37">
        <f t="shared" si="3"/>
        <v>0</v>
      </c>
      <c r="P37">
        <f t="shared" si="4"/>
        <v>0</v>
      </c>
      <c r="Q37" s="9" cm="1">
        <f t="array" ref="Q37">IF(D37="",_xlfn.XLOOKUP(C37,ConfigSheet!$B$5:$H$5,_xlfn.XLOOKUP(G37,ConfigSheet!$A$6:$A$8,ConfigSheet!$B$6:$H$8)),_xlfn.XLOOKUP(D37,ConfigSheet!$B$5:$H$5,_xlfn.XLOOKUP(H37,ConfigSheet!$A$6:$A$8,ConfigSheet!$B$6:$H$8)))</f>
        <v>0</v>
      </c>
      <c r="R37">
        <f t="shared" si="5"/>
        <v>0</v>
      </c>
      <c r="S37" s="9">
        <f t="shared" si="6"/>
        <v>0</v>
      </c>
      <c r="W37">
        <f t="shared" si="7"/>
        <v>0</v>
      </c>
      <c r="X37">
        <f t="shared" si="0"/>
        <v>0</v>
      </c>
    </row>
    <row r="38" spans="1:24" x14ac:dyDescent="0.3">
      <c r="A38" s="3">
        <v>36</v>
      </c>
      <c r="B38">
        <v>14</v>
      </c>
      <c r="C38" t="s">
        <v>10</v>
      </c>
      <c r="D38" t="s">
        <v>10</v>
      </c>
      <c r="E38">
        <v>203906</v>
      </c>
      <c r="F38">
        <v>182506</v>
      </c>
      <c r="G38">
        <v>2</v>
      </c>
      <c r="H38">
        <v>2</v>
      </c>
      <c r="I38">
        <v>89.23603892326355</v>
      </c>
      <c r="J38" s="4">
        <f>ConfigSheet!$I$2</f>
        <v>3349.0920000000001</v>
      </c>
      <c r="K38">
        <f>IF(D38="",_xlfn.XLOOKUP(C38,ConfigSheet!$A$1:$H$1,ConfigSheet!$A$2:$H$2),_xlfn.XLOOKUP(D38,ConfigSheet!$A$1:$H$1,ConfigSheet!$A$2:$H$2))</f>
        <v>3.5680999999999998</v>
      </c>
      <c r="L38">
        <f>_xlfn.XLOOKUP(B38,CoinPixels_Config2!A:A,CoinPixels_Config2!I:I)</f>
        <v>0.84878903760356916</v>
      </c>
      <c r="M38">
        <f t="shared" si="1"/>
        <v>173073.17750159337</v>
      </c>
      <c r="N38">
        <f t="shared" si="2"/>
        <v>154909.09209687699</v>
      </c>
      <c r="O38">
        <f t="shared" si="3"/>
        <v>184.39099452730329</v>
      </c>
      <c r="P38">
        <f t="shared" si="4"/>
        <v>165.03910060125753</v>
      </c>
      <c r="Q38" s="9" cm="1">
        <f t="array" ref="Q38">IF(D38="",_xlfn.XLOOKUP(C38,ConfigSheet!$B$5:$H$5,_xlfn.XLOOKUP(G38,ConfigSheet!$A$6:$A$8,ConfigSheet!$B$6:$H$8)),_xlfn.XLOOKUP(D38,ConfigSheet!$B$5:$H$5,_xlfn.XLOOKUP(H38,ConfigSheet!$A$6:$A$8,ConfigSheet!$B$6:$H$8)))</f>
        <v>193.28</v>
      </c>
      <c r="R38">
        <f t="shared" si="5"/>
        <v>19.351893926045761</v>
      </c>
      <c r="S38" s="9">
        <f t="shared" si="6"/>
        <v>374.49579852492684</v>
      </c>
      <c r="W38">
        <f t="shared" si="7"/>
        <v>28.240899398742471</v>
      </c>
      <c r="X38">
        <f t="shared" si="0"/>
        <v>797.54839884989281</v>
      </c>
    </row>
    <row r="39" spans="1:24" x14ac:dyDescent="0.3">
      <c r="A39" s="3">
        <v>37</v>
      </c>
      <c r="B39">
        <v>15</v>
      </c>
      <c r="C39" t="s">
        <v>8</v>
      </c>
      <c r="D39" t="s">
        <v>8</v>
      </c>
      <c r="E39">
        <v>19253</v>
      </c>
      <c r="F39">
        <v>48603</v>
      </c>
      <c r="G39">
        <v>1</v>
      </c>
      <c r="H39">
        <v>2</v>
      </c>
      <c r="I39">
        <v>37.495535612106323</v>
      </c>
      <c r="J39" s="4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_xlfn.XLOOKUP(B39,CoinPixels_Config2!A:A,CoinPixels_Config2!I:I)</f>
        <v>0.39612781104047073</v>
      </c>
      <c r="M39">
        <f t="shared" si="1"/>
        <v>7626.6487459621831</v>
      </c>
      <c r="N39">
        <f t="shared" si="2"/>
        <v>19253</v>
      </c>
      <c r="O39">
        <f t="shared" si="3"/>
        <v>0</v>
      </c>
      <c r="P39">
        <f t="shared" si="4"/>
        <v>0</v>
      </c>
      <c r="Q39" s="9" cm="1">
        <f t="array" ref="Q39">IF(D39="",_xlfn.XLOOKUP(C39,ConfigSheet!$B$5:$H$5,_xlfn.XLOOKUP(G39,ConfigSheet!$A$6:$A$8,ConfigSheet!$B$6:$H$8)),_xlfn.XLOOKUP(D39,ConfigSheet!$B$5:$H$5,_xlfn.XLOOKUP(H39,ConfigSheet!$A$6:$A$8,ConfigSheet!$B$6:$H$8)))</f>
        <v>0</v>
      </c>
      <c r="R39">
        <f t="shared" si="5"/>
        <v>0</v>
      </c>
      <c r="S39" s="9">
        <f t="shared" si="6"/>
        <v>0</v>
      </c>
      <c r="W39">
        <f t="shared" si="7"/>
        <v>0</v>
      </c>
      <c r="X39">
        <f t="shared" si="0"/>
        <v>0</v>
      </c>
    </row>
    <row r="40" spans="1:24" x14ac:dyDescent="0.3">
      <c r="A40" s="3">
        <v>38</v>
      </c>
      <c r="B40">
        <v>16</v>
      </c>
      <c r="C40" t="s">
        <v>8</v>
      </c>
      <c r="D40" t="s">
        <v>8</v>
      </c>
      <c r="E40">
        <v>15637</v>
      </c>
      <c r="F40">
        <v>20715</v>
      </c>
      <c r="G40">
        <v>1</v>
      </c>
      <c r="H40">
        <v>1</v>
      </c>
      <c r="I40">
        <v>73.725211620330811</v>
      </c>
      <c r="J40" s="4">
        <f>ConfigSheet!$I$2</f>
        <v>3349.0920000000001</v>
      </c>
      <c r="K40">
        <f>IF(D40="",_xlfn.XLOOKUP(C40,ConfigSheet!$A$1:$H$1,ConfigSheet!$A$2:$H$2),_xlfn.XLOOKUP(D40,ConfigSheet!$A$1:$H$1,ConfigSheet!$A$2:$H$2))</f>
        <v>0</v>
      </c>
      <c r="L40">
        <f>_xlfn.XLOOKUP(B40,CoinPixels_Config2!A:A,CoinPixels_Config2!I:I)</f>
        <v>0.75486362539222784</v>
      </c>
      <c r="M40">
        <f t="shared" si="1"/>
        <v>11803.802510258267</v>
      </c>
      <c r="N40">
        <f t="shared" si="2"/>
        <v>15637</v>
      </c>
      <c r="O40">
        <f t="shared" si="3"/>
        <v>0</v>
      </c>
      <c r="P40">
        <f t="shared" si="4"/>
        <v>0</v>
      </c>
      <c r="Q40" s="9" cm="1">
        <f t="array" ref="Q40">IF(D40="",_xlfn.XLOOKUP(C40,ConfigSheet!$B$5:$H$5,_xlfn.XLOOKUP(G40,ConfigSheet!$A$6:$A$8,ConfigSheet!$B$6:$H$8)),_xlfn.XLOOKUP(D40,ConfigSheet!$B$5:$H$5,_xlfn.XLOOKUP(H40,ConfigSheet!$A$6:$A$8,ConfigSheet!$B$6:$H$8)))</f>
        <v>0</v>
      </c>
      <c r="R40">
        <f t="shared" si="5"/>
        <v>0</v>
      </c>
      <c r="S40" s="9">
        <f t="shared" si="6"/>
        <v>0</v>
      </c>
      <c r="W40">
        <f t="shared" si="7"/>
        <v>0</v>
      </c>
      <c r="X40">
        <f t="shared" si="0"/>
        <v>0</v>
      </c>
    </row>
    <row r="41" spans="1:24" x14ac:dyDescent="0.3">
      <c r="A41" s="3">
        <v>39</v>
      </c>
      <c r="B41">
        <v>16</v>
      </c>
      <c r="C41" t="s">
        <v>12</v>
      </c>
      <c r="D41" t="s">
        <v>12</v>
      </c>
      <c r="E41">
        <v>199674</v>
      </c>
      <c r="F41">
        <v>327814</v>
      </c>
      <c r="G41">
        <v>1</v>
      </c>
      <c r="H41">
        <v>2</v>
      </c>
      <c r="I41">
        <v>45.844271779060357</v>
      </c>
      <c r="J41" s="4">
        <f>ConfigSheet!$I$2</f>
        <v>3349.0920000000001</v>
      </c>
      <c r="K41">
        <f>IF(D41="",_xlfn.XLOOKUP(C41,ConfigSheet!$A$1:$H$1,ConfigSheet!$A$2:$H$2),_xlfn.XLOOKUP(D41,ConfigSheet!$A$1:$H$1,ConfigSheet!$A$2:$H$2))</f>
        <v>4.4826302470744004</v>
      </c>
      <c r="L41">
        <f>_xlfn.XLOOKUP(B41,CoinPixels_Config2!A:A,CoinPixels_Config2!I:I)</f>
        <v>0.75486362539222784</v>
      </c>
      <c r="M41">
        <f t="shared" si="1"/>
        <v>150726.6395365677</v>
      </c>
      <c r="N41">
        <f t="shared" si="2"/>
        <v>247454.86449432778</v>
      </c>
      <c r="O41">
        <f t="shared" si="3"/>
        <v>201.74178357193489</v>
      </c>
      <c r="P41">
        <f t="shared" si="4"/>
        <v>331.20877550332176</v>
      </c>
      <c r="Q41" s="9" cm="1">
        <f t="array" ref="Q41">IF(D41="",_xlfn.XLOOKUP(C41,ConfigSheet!$B$5:$H$5,_xlfn.XLOOKUP(G41,ConfigSheet!$A$6:$A$8,ConfigSheet!$B$6:$H$8)),_xlfn.XLOOKUP(D41,ConfigSheet!$B$5:$H$5,_xlfn.XLOOKUP(H41,ConfigSheet!$A$6:$A$8,ConfigSheet!$B$6:$H$8)))</f>
        <v>472.59999999999997</v>
      </c>
      <c r="R41">
        <f t="shared" si="5"/>
        <v>-129.46699193138687</v>
      </c>
      <c r="S41" s="9">
        <f t="shared" si="6"/>
        <v>16761.701999761794</v>
      </c>
      <c r="W41">
        <f t="shared" si="7"/>
        <v>141.39122449667821</v>
      </c>
      <c r="X41">
        <f t="shared" si="0"/>
        <v>19991.478364670056</v>
      </c>
    </row>
    <row r="42" spans="1:24" x14ac:dyDescent="0.3">
      <c r="A42" s="3">
        <v>40</v>
      </c>
      <c r="B42">
        <v>16</v>
      </c>
      <c r="C42" t="s">
        <v>11</v>
      </c>
      <c r="D42" t="s">
        <v>11</v>
      </c>
      <c r="E42">
        <v>232347</v>
      </c>
      <c r="F42">
        <v>173951</v>
      </c>
      <c r="G42">
        <v>1</v>
      </c>
      <c r="H42">
        <v>1</v>
      </c>
      <c r="I42">
        <v>74.862384796142578</v>
      </c>
      <c r="J42" s="4">
        <f>ConfigSheet!$I$2</f>
        <v>3349.0920000000001</v>
      </c>
      <c r="K42">
        <f>IF(D42="",_xlfn.XLOOKUP(C42,ConfigSheet!$A$1:$H$1,ConfigSheet!$A$2:$H$2),_xlfn.XLOOKUP(D42,ConfigSheet!$A$1:$H$1,ConfigSheet!$A$2:$H$2))</f>
        <v>5.6936084651916001</v>
      </c>
      <c r="L42">
        <f>_xlfn.XLOOKUP(B42,CoinPixels_Config2!A:A,CoinPixels_Config2!I:I)</f>
        <v>0.75486362539222784</v>
      </c>
      <c r="M42">
        <f t="shared" si="1"/>
        <v>175390.29876900796</v>
      </c>
      <c r="N42">
        <f t="shared" si="2"/>
        <v>131309.28250060344</v>
      </c>
      <c r="O42">
        <f t="shared" si="3"/>
        <v>298.17147148651264</v>
      </c>
      <c r="P42">
        <f t="shared" si="4"/>
        <v>223.23174233603345</v>
      </c>
      <c r="Q42" s="9" cm="1">
        <f t="array" ref="Q42">IF(D42="",_xlfn.XLOOKUP(C42,ConfigSheet!$B$5:$H$5,_xlfn.XLOOKUP(G42,ConfigSheet!$A$6:$A$8,ConfigSheet!$B$6:$H$8)),_xlfn.XLOOKUP(D42,ConfigSheet!$B$5:$H$5,_xlfn.XLOOKUP(H42,ConfigSheet!$A$6:$A$8,ConfigSheet!$B$6:$H$8)))</f>
        <v>369.42666666666668</v>
      </c>
      <c r="R42">
        <f t="shared" si="5"/>
        <v>74.939729150479195</v>
      </c>
      <c r="S42" s="9">
        <f t="shared" si="6"/>
        <v>5615.9630051471813</v>
      </c>
      <c r="W42">
        <f t="shared" si="7"/>
        <v>146.19492433063323</v>
      </c>
      <c r="X42">
        <f t="shared" si="0"/>
        <v>21372.955900039575</v>
      </c>
    </row>
    <row r="43" spans="1:24" x14ac:dyDescent="0.3">
      <c r="A43" s="3">
        <v>41</v>
      </c>
      <c r="B43">
        <v>17</v>
      </c>
      <c r="C43" t="s">
        <v>8</v>
      </c>
      <c r="D43" t="s">
        <v>8</v>
      </c>
      <c r="E43">
        <v>14761</v>
      </c>
      <c r="F43">
        <v>17623</v>
      </c>
      <c r="G43">
        <v>1</v>
      </c>
      <c r="H43">
        <v>1</v>
      </c>
      <c r="I43">
        <v>81.372165679931641</v>
      </c>
      <c r="J43" s="4">
        <f>ConfigSheet!$I$2</f>
        <v>3349.0920000000001</v>
      </c>
      <c r="K43">
        <f>IF(D43="",_xlfn.XLOOKUP(C43,ConfigSheet!$A$1:$H$1,ConfigSheet!$A$2:$H$2),_xlfn.XLOOKUP(D43,ConfigSheet!$A$1:$H$1,ConfigSheet!$A$2:$H$2))</f>
        <v>0</v>
      </c>
      <c r="L43">
        <f>_xlfn.XLOOKUP(B43,CoinPixels_Config2!A:A,CoinPixels_Config2!I:I)</f>
        <v>0.83759859274811321</v>
      </c>
      <c r="M43">
        <f t="shared" si="1"/>
        <v>12363.792827554898</v>
      </c>
      <c r="N43">
        <f t="shared" si="2"/>
        <v>14761</v>
      </c>
      <c r="O43">
        <f t="shared" si="3"/>
        <v>0</v>
      </c>
      <c r="P43">
        <f t="shared" si="4"/>
        <v>0</v>
      </c>
      <c r="Q43" s="9" cm="1">
        <f t="array" ref="Q43">IF(D43="",_xlfn.XLOOKUP(C43,ConfigSheet!$B$5:$H$5,_xlfn.XLOOKUP(G43,ConfigSheet!$A$6:$A$8,ConfigSheet!$B$6:$H$8)),_xlfn.XLOOKUP(D43,ConfigSheet!$B$5:$H$5,_xlfn.XLOOKUP(H43,ConfigSheet!$A$6:$A$8,ConfigSheet!$B$6:$H$8)))</f>
        <v>0</v>
      </c>
      <c r="R43">
        <f t="shared" si="5"/>
        <v>0</v>
      </c>
      <c r="S43" s="9">
        <f t="shared" si="6"/>
        <v>0</v>
      </c>
      <c r="W43">
        <f t="shared" si="7"/>
        <v>0</v>
      </c>
      <c r="X43">
        <f t="shared" si="0"/>
        <v>0</v>
      </c>
    </row>
    <row r="44" spans="1:24" x14ac:dyDescent="0.3">
      <c r="A44" s="3">
        <v>42</v>
      </c>
      <c r="B44">
        <v>17</v>
      </c>
      <c r="C44" t="s">
        <v>12</v>
      </c>
      <c r="D44" t="s">
        <v>12</v>
      </c>
      <c r="E44">
        <v>168139</v>
      </c>
      <c r="F44">
        <v>149745</v>
      </c>
      <c r="G44">
        <v>1</v>
      </c>
      <c r="H44">
        <v>1</v>
      </c>
      <c r="I44">
        <v>88.242959976196289</v>
      </c>
      <c r="J44" s="4">
        <f>ConfigSheet!$I$2</f>
        <v>3349.0920000000001</v>
      </c>
      <c r="K44">
        <f>IF(D44="",_xlfn.XLOOKUP(C44,ConfigSheet!$A$1:$H$1,ConfigSheet!$A$2:$H$2),_xlfn.XLOOKUP(D44,ConfigSheet!$A$1:$H$1,ConfigSheet!$A$2:$H$2))</f>
        <v>4.4826302470744004</v>
      </c>
      <c r="L44">
        <f>_xlfn.XLOOKUP(B44,CoinPixels_Config2!A:A,CoinPixels_Config2!I:I)</f>
        <v>0.83759859274811321</v>
      </c>
      <c r="M44">
        <f t="shared" si="1"/>
        <v>140832.98978607502</v>
      </c>
      <c r="N44">
        <f t="shared" si="2"/>
        <v>125426.20127106621</v>
      </c>
      <c r="O44">
        <f t="shared" si="3"/>
        <v>188.49951563020065</v>
      </c>
      <c r="P44">
        <f t="shared" si="4"/>
        <v>167.87812445681485</v>
      </c>
      <c r="Q44" s="9" cm="1">
        <f t="array" ref="Q44">IF(D44="",_xlfn.XLOOKUP(C44,ConfigSheet!$B$5:$H$5,_xlfn.XLOOKUP(G44,ConfigSheet!$A$6:$A$8,ConfigSheet!$B$6:$H$8)),_xlfn.XLOOKUP(D44,ConfigSheet!$B$5:$H$5,_xlfn.XLOOKUP(H44,ConfigSheet!$A$6:$A$8,ConfigSheet!$B$6:$H$8)))</f>
        <v>236.29999999999998</v>
      </c>
      <c r="R44">
        <f t="shared" si="5"/>
        <v>20.621391173385803</v>
      </c>
      <c r="S44" s="9">
        <f t="shared" si="6"/>
        <v>425.24177392579389</v>
      </c>
      <c r="W44">
        <f t="shared" si="7"/>
        <v>68.421875543185138</v>
      </c>
      <c r="X44">
        <f t="shared" si="0"/>
        <v>4681.5530528471163</v>
      </c>
    </row>
    <row r="45" spans="1:24" x14ac:dyDescent="0.3">
      <c r="A45" s="3">
        <v>43</v>
      </c>
      <c r="B45">
        <v>17</v>
      </c>
      <c r="C45" t="s">
        <v>11</v>
      </c>
      <c r="D45" t="s">
        <v>11</v>
      </c>
      <c r="E45">
        <v>187185</v>
      </c>
      <c r="F45">
        <v>152041</v>
      </c>
      <c r="G45">
        <v>1</v>
      </c>
      <c r="H45">
        <v>1</v>
      </c>
      <c r="I45">
        <v>81.224989891052246</v>
      </c>
      <c r="J45" s="4">
        <f>ConfigSheet!$I$2</f>
        <v>3349.0920000000001</v>
      </c>
      <c r="K45">
        <f>IF(D45="",_xlfn.XLOOKUP(C45,ConfigSheet!$A$1:$H$1,ConfigSheet!$A$2:$H$2),_xlfn.XLOOKUP(D45,ConfigSheet!$A$1:$H$1,ConfigSheet!$A$2:$H$2))</f>
        <v>5.6936084651916001</v>
      </c>
      <c r="L45">
        <f>_xlfn.XLOOKUP(B45,CoinPixels_Config2!A:A,CoinPixels_Config2!I:I)</f>
        <v>0.83759859274811321</v>
      </c>
      <c r="M45">
        <f t="shared" si="1"/>
        <v>156785.89258355557</v>
      </c>
      <c r="N45">
        <f t="shared" si="2"/>
        <v>127349.32764001588</v>
      </c>
      <c r="O45">
        <f t="shared" si="3"/>
        <v>266.54313624001753</v>
      </c>
      <c r="P45">
        <f t="shared" si="4"/>
        <v>216.49963927167511</v>
      </c>
      <c r="Q45" s="9" cm="1">
        <f t="array" ref="Q45">IF(D45="",_xlfn.XLOOKUP(C45,ConfigSheet!$B$5:$H$5,_xlfn.XLOOKUP(G45,ConfigSheet!$A$6:$A$8,ConfigSheet!$B$6:$H$8)),_xlfn.XLOOKUP(D45,ConfigSheet!$B$5:$H$5,_xlfn.XLOOKUP(H45,ConfigSheet!$A$6:$A$8,ConfigSheet!$B$6:$H$8)))</f>
        <v>369.42666666666668</v>
      </c>
      <c r="R45">
        <f t="shared" si="5"/>
        <v>50.043496968342424</v>
      </c>
      <c r="S45" s="9">
        <f t="shared" si="6"/>
        <v>2504.3515888204975</v>
      </c>
      <c r="W45">
        <f t="shared" si="7"/>
        <v>152.92702739499157</v>
      </c>
      <c r="X45">
        <f t="shared" si="0"/>
        <v>23386.6757078685</v>
      </c>
    </row>
    <row r="46" spans="1:24" x14ac:dyDescent="0.3">
      <c r="A46" s="3">
        <v>44</v>
      </c>
      <c r="B46">
        <v>18</v>
      </c>
      <c r="C46" t="s">
        <v>8</v>
      </c>
      <c r="D46" t="s">
        <v>8</v>
      </c>
      <c r="E46">
        <v>17411</v>
      </c>
      <c r="F46">
        <v>22922</v>
      </c>
      <c r="G46">
        <v>1</v>
      </c>
      <c r="H46">
        <v>1</v>
      </c>
      <c r="I46">
        <v>72.850775718688965</v>
      </c>
      <c r="J46" s="4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_xlfn.XLOOKUP(B46,CoinPixels_Config2!A:A,CoinPixels_Config2!I:I)</f>
        <v>0.75957595323270222</v>
      </c>
      <c r="M46">
        <f t="shared" si="1"/>
        <v>13224.976921734578</v>
      </c>
      <c r="N46">
        <f t="shared" si="2"/>
        <v>17411</v>
      </c>
      <c r="O46">
        <f t="shared" si="3"/>
        <v>0</v>
      </c>
      <c r="P46">
        <f t="shared" si="4"/>
        <v>0</v>
      </c>
      <c r="Q46" s="9" cm="1">
        <f t="array" ref="Q46">IF(D46="",_xlfn.XLOOKUP(C46,ConfigSheet!$B$5:$H$5,_xlfn.XLOOKUP(G46,ConfigSheet!$A$6:$A$8,ConfigSheet!$B$6:$H$8)),_xlfn.XLOOKUP(D46,ConfigSheet!$B$5:$H$5,_xlfn.XLOOKUP(H46,ConfigSheet!$A$6:$A$8,ConfigSheet!$B$6:$H$8)))</f>
        <v>0</v>
      </c>
      <c r="R46">
        <f t="shared" si="5"/>
        <v>0</v>
      </c>
      <c r="S46" s="9">
        <f t="shared" si="6"/>
        <v>0</v>
      </c>
      <c r="W46">
        <f t="shared" si="7"/>
        <v>0</v>
      </c>
      <c r="X46">
        <f t="shared" si="0"/>
        <v>0</v>
      </c>
    </row>
    <row r="47" spans="1:24" x14ac:dyDescent="0.3">
      <c r="A47" s="3">
        <v>45</v>
      </c>
      <c r="B47">
        <v>18</v>
      </c>
      <c r="C47" t="s">
        <v>9</v>
      </c>
      <c r="D47" t="s">
        <v>9</v>
      </c>
      <c r="E47">
        <v>530263</v>
      </c>
      <c r="F47">
        <v>489840</v>
      </c>
      <c r="G47">
        <v>1</v>
      </c>
      <c r="H47">
        <v>1</v>
      </c>
      <c r="I47">
        <v>92.140913009643555</v>
      </c>
      <c r="J47" s="4">
        <f>ConfigSheet!$I$2</f>
        <v>3349.0920000000001</v>
      </c>
      <c r="K47">
        <f>IF(D47="",_xlfn.XLOOKUP(C47,ConfigSheet!$A$1:$H$1,ConfigSheet!$A$2:$H$2),_xlfn.XLOOKUP(D47,ConfigSheet!$A$1:$H$1,ConfigSheet!$A$2:$H$2))</f>
        <v>2.6304883652667002</v>
      </c>
      <c r="L47">
        <f>_xlfn.XLOOKUP(B47,CoinPixels_Config2!A:A,CoinPixels_Config2!I:I)</f>
        <v>0.75957595323270222</v>
      </c>
      <c r="M47">
        <f t="shared" si="1"/>
        <v>402775.02368903236</v>
      </c>
      <c r="N47">
        <f t="shared" si="2"/>
        <v>372070.68493150687</v>
      </c>
      <c r="O47">
        <f t="shared" si="3"/>
        <v>316.35291405372533</v>
      </c>
      <c r="P47">
        <f t="shared" si="4"/>
        <v>292.23670408849352</v>
      </c>
      <c r="Q47" s="9" cm="1">
        <f t="array" ref="Q47">IF(D47="",_xlfn.XLOOKUP(C47,ConfigSheet!$B$5:$H$5,_xlfn.XLOOKUP(G47,ConfigSheet!$A$6:$A$8,ConfigSheet!$B$6:$H$8)),_xlfn.XLOOKUP(D47,ConfigSheet!$B$5:$H$5,_xlfn.XLOOKUP(H47,ConfigSheet!$A$6:$A$8,ConfigSheet!$B$6:$H$8)))</f>
        <v>468.8</v>
      </c>
      <c r="R47">
        <f t="shared" si="5"/>
        <v>24.116209965231803</v>
      </c>
      <c r="S47" s="9">
        <f t="shared" si="6"/>
        <v>581.59158308714575</v>
      </c>
      <c r="W47">
        <f t="shared" si="7"/>
        <v>176.56329591150649</v>
      </c>
      <c r="X47">
        <f t="shared" si="0"/>
        <v>31174.597463134203</v>
      </c>
    </row>
    <row r="48" spans="1:24" x14ac:dyDescent="0.3">
      <c r="A48" s="3">
        <v>46</v>
      </c>
      <c r="B48">
        <v>19</v>
      </c>
      <c r="C48" t="s">
        <v>8</v>
      </c>
      <c r="D48" t="s">
        <v>8</v>
      </c>
      <c r="E48">
        <v>14747</v>
      </c>
      <c r="F48">
        <v>19575</v>
      </c>
      <c r="G48">
        <v>1</v>
      </c>
      <c r="H48">
        <v>1</v>
      </c>
      <c r="I48">
        <v>73.870313167572021</v>
      </c>
      <c r="J48" s="4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_xlfn.XLOOKUP(B48,CoinPixels_Config2!A:A,CoinPixels_Config2!I:I)</f>
        <v>0.75335887611749686</v>
      </c>
      <c r="M48">
        <f t="shared" si="1"/>
        <v>11109.783346104727</v>
      </c>
      <c r="N48">
        <f t="shared" si="2"/>
        <v>14747.000000000002</v>
      </c>
      <c r="O48">
        <f t="shared" si="3"/>
        <v>0</v>
      </c>
      <c r="P48">
        <f t="shared" si="4"/>
        <v>0</v>
      </c>
      <c r="Q48" s="9" cm="1">
        <f t="array" ref="Q48">IF(D48="",_xlfn.XLOOKUP(C48,ConfigSheet!$B$5:$H$5,_xlfn.XLOOKUP(G48,ConfigSheet!$A$6:$A$8,ConfigSheet!$B$6:$H$8)),_xlfn.XLOOKUP(D48,ConfigSheet!$B$5:$H$5,_xlfn.XLOOKUP(H48,ConfigSheet!$A$6:$A$8,ConfigSheet!$B$6:$H$8)))</f>
        <v>0</v>
      </c>
      <c r="R48">
        <f t="shared" si="5"/>
        <v>0</v>
      </c>
      <c r="S48" s="9">
        <f t="shared" si="6"/>
        <v>0</v>
      </c>
      <c r="W48">
        <f t="shared" si="7"/>
        <v>0</v>
      </c>
      <c r="X48">
        <f t="shared" si="0"/>
        <v>0</v>
      </c>
    </row>
    <row r="49" spans="1:24" x14ac:dyDescent="0.3">
      <c r="A49" s="3">
        <v>47</v>
      </c>
      <c r="B49">
        <v>19</v>
      </c>
      <c r="C49" t="s">
        <v>10</v>
      </c>
      <c r="D49" t="s">
        <v>10</v>
      </c>
      <c r="E49">
        <v>88470</v>
      </c>
      <c r="F49">
        <v>82683</v>
      </c>
      <c r="G49">
        <v>1</v>
      </c>
      <c r="H49">
        <v>1</v>
      </c>
      <c r="I49">
        <v>92.516565322875977</v>
      </c>
      <c r="J49" s="4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_xlfn.XLOOKUP(B49,CoinPixels_Config2!A:A,CoinPixels_Config2!I:I)</f>
        <v>0.75335887611749686</v>
      </c>
      <c r="M49">
        <f t="shared" si="1"/>
        <v>66649.659770114944</v>
      </c>
      <c r="N49">
        <f t="shared" si="2"/>
        <v>62289.971954022993</v>
      </c>
      <c r="O49">
        <f t="shared" si="3"/>
        <v>71.008097426331418</v>
      </c>
      <c r="P49">
        <f t="shared" si="4"/>
        <v>66.363315468535774</v>
      </c>
      <c r="Q49" s="9" cm="1">
        <f t="array" ref="Q49">IF(D49="",_xlfn.XLOOKUP(C49,ConfigSheet!$B$5:$H$5,_xlfn.XLOOKUP(G49,ConfigSheet!$A$6:$A$8,ConfigSheet!$B$6:$H$8)),_xlfn.XLOOKUP(D49,ConfigSheet!$B$5:$H$5,_xlfn.XLOOKUP(H49,ConfigSheet!$A$6:$A$8,ConfigSheet!$B$6:$H$8)))</f>
        <v>96.64</v>
      </c>
      <c r="R49">
        <f t="shared" si="5"/>
        <v>4.6447819577956437</v>
      </c>
      <c r="S49" s="9">
        <f t="shared" si="6"/>
        <v>21.573999435463932</v>
      </c>
      <c r="W49">
        <f t="shared" si="7"/>
        <v>30.276684531464227</v>
      </c>
      <c r="X49">
        <f t="shared" si="0"/>
        <v>916.67762621780514</v>
      </c>
    </row>
    <row r="50" spans="1:24" x14ac:dyDescent="0.3">
      <c r="A50" s="3">
        <v>48</v>
      </c>
      <c r="B50">
        <v>20</v>
      </c>
      <c r="C50" t="s">
        <v>8</v>
      </c>
      <c r="D50" t="s">
        <v>8</v>
      </c>
      <c r="E50">
        <v>14384</v>
      </c>
      <c r="F50">
        <v>21390</v>
      </c>
      <c r="G50">
        <v>1</v>
      </c>
      <c r="H50">
        <v>1</v>
      </c>
      <c r="I50">
        <v>66.809660196304321</v>
      </c>
      <c r="J50" s="4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_xlfn.XLOOKUP(B50,CoinPixels_Config2!A:A,CoinPixels_Config2!I:I)</f>
        <v>0.672463768115942</v>
      </c>
      <c r="M50">
        <f t="shared" si="1"/>
        <v>9672.7188405797096</v>
      </c>
      <c r="N50">
        <f t="shared" si="2"/>
        <v>14384</v>
      </c>
      <c r="O50">
        <f t="shared" si="3"/>
        <v>0</v>
      </c>
      <c r="P50">
        <f t="shared" si="4"/>
        <v>0</v>
      </c>
      <c r="Q50" s="9" cm="1">
        <f t="array" ref="Q50">IF(D50="",_xlfn.XLOOKUP(C50,ConfigSheet!$B$5:$H$5,_xlfn.XLOOKUP(G50,ConfigSheet!$A$6:$A$8,ConfigSheet!$B$6:$H$8)),_xlfn.XLOOKUP(D50,ConfigSheet!$B$5:$H$5,_xlfn.XLOOKUP(H50,ConfigSheet!$A$6:$A$8,ConfigSheet!$B$6:$H$8)))</f>
        <v>0</v>
      </c>
      <c r="R50">
        <f t="shared" si="5"/>
        <v>0</v>
      </c>
      <c r="S50" s="9">
        <f t="shared" si="6"/>
        <v>0</v>
      </c>
      <c r="W50">
        <f t="shared" si="7"/>
        <v>0</v>
      </c>
      <c r="X50">
        <f t="shared" si="0"/>
        <v>0</v>
      </c>
    </row>
    <row r="51" spans="1:24" x14ac:dyDescent="0.3">
      <c r="A51" s="3">
        <v>49</v>
      </c>
      <c r="B51">
        <v>20</v>
      </c>
      <c r="C51" t="s">
        <v>10</v>
      </c>
      <c r="D51" t="s">
        <v>10</v>
      </c>
      <c r="E51">
        <v>90812</v>
      </c>
      <c r="F51">
        <v>83899</v>
      </c>
      <c r="G51">
        <v>1</v>
      </c>
      <c r="H51">
        <v>1</v>
      </c>
      <c r="I51">
        <v>91.363447904586792</v>
      </c>
      <c r="J51" s="4">
        <f>ConfigSheet!$I$2</f>
        <v>3349.0920000000001</v>
      </c>
      <c r="K51">
        <f>IF(D51="",_xlfn.XLOOKUP(C51,ConfigSheet!$A$1:$H$1,ConfigSheet!$A$2:$H$2),_xlfn.XLOOKUP(D51,ConfigSheet!$A$1:$H$1,ConfigSheet!$A$2:$H$2))</f>
        <v>3.5680999999999998</v>
      </c>
      <c r="L51">
        <f>_xlfn.XLOOKUP(B51,CoinPixels_Config2!A:A,CoinPixels_Config2!I:I)</f>
        <v>0.672463768115942</v>
      </c>
      <c r="M51">
        <f t="shared" si="1"/>
        <v>61067.779710144925</v>
      </c>
      <c r="N51">
        <f t="shared" si="2"/>
        <v>56419.037681159418</v>
      </c>
      <c r="O51">
        <f t="shared" si="3"/>
        <v>65.061200105511617</v>
      </c>
      <c r="P51">
        <f t="shared" si="4"/>
        <v>60.108461741315224</v>
      </c>
      <c r="Q51" s="9" cm="1">
        <f t="array" ref="Q51">IF(D51="",_xlfn.XLOOKUP(C51,ConfigSheet!$B$5:$H$5,_xlfn.XLOOKUP(G51,ConfigSheet!$A$6:$A$8,ConfigSheet!$B$6:$H$8)),_xlfn.XLOOKUP(D51,ConfigSheet!$B$5:$H$5,_xlfn.XLOOKUP(H51,ConfigSheet!$A$6:$A$8,ConfigSheet!$B$6:$H$8)))</f>
        <v>96.64</v>
      </c>
      <c r="R51">
        <f t="shared" si="5"/>
        <v>4.9527383641963922</v>
      </c>
      <c r="S51" s="9">
        <f t="shared" si="6"/>
        <v>24.529617304182754</v>
      </c>
      <c r="W51">
        <f t="shared" si="7"/>
        <v>36.531538258684776</v>
      </c>
      <c r="X51">
        <f t="shared" si="0"/>
        <v>1334.5532875457495</v>
      </c>
    </row>
    <row r="52" spans="1:24" x14ac:dyDescent="0.3">
      <c r="A52" s="3">
        <v>50</v>
      </c>
      <c r="B52">
        <v>21</v>
      </c>
      <c r="C52" t="s">
        <v>8</v>
      </c>
      <c r="D52" t="s">
        <v>8</v>
      </c>
      <c r="E52">
        <v>13492</v>
      </c>
      <c r="F52">
        <v>17136</v>
      </c>
      <c r="G52">
        <v>1</v>
      </c>
      <c r="H52">
        <v>1</v>
      </c>
      <c r="I52">
        <v>75.458294153213501</v>
      </c>
      <c r="J52" s="4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_xlfn.XLOOKUP(B52,CoinPixels_Config2!A:A,CoinPixels_Config2!I:I)</f>
        <v>0.78734827264239027</v>
      </c>
      <c r="M52">
        <f t="shared" si="1"/>
        <v>10622.90289449113</v>
      </c>
      <c r="N52">
        <f t="shared" si="2"/>
        <v>13492</v>
      </c>
      <c r="O52">
        <f t="shared" si="3"/>
        <v>0</v>
      </c>
      <c r="P52">
        <f t="shared" si="4"/>
        <v>0</v>
      </c>
      <c r="Q52" s="9" cm="1">
        <f t="array" ref="Q52">IF(D52="",_xlfn.XLOOKUP(C52,ConfigSheet!$B$5:$H$5,_xlfn.XLOOKUP(G52,ConfigSheet!$A$6:$A$8,ConfigSheet!$B$6:$H$8)),_xlfn.XLOOKUP(D52,ConfigSheet!$B$5:$H$5,_xlfn.XLOOKUP(H52,ConfigSheet!$A$6:$A$8,ConfigSheet!$B$6:$H$8)))</f>
        <v>0</v>
      </c>
      <c r="R52">
        <f t="shared" si="5"/>
        <v>0</v>
      </c>
      <c r="S52" s="9">
        <f t="shared" si="6"/>
        <v>0</v>
      </c>
      <c r="W52">
        <f t="shared" si="7"/>
        <v>0</v>
      </c>
      <c r="X52">
        <f t="shared" si="0"/>
        <v>0</v>
      </c>
    </row>
    <row r="53" spans="1:24" x14ac:dyDescent="0.3">
      <c r="A53" s="3">
        <v>51</v>
      </c>
      <c r="B53">
        <v>21</v>
      </c>
      <c r="C53" t="s">
        <v>11</v>
      </c>
      <c r="D53" t="s">
        <v>11</v>
      </c>
      <c r="E53">
        <v>331210</v>
      </c>
      <c r="F53">
        <v>270406</v>
      </c>
      <c r="G53">
        <v>2</v>
      </c>
      <c r="H53">
        <v>2</v>
      </c>
      <c r="I53">
        <v>81.634896993637085</v>
      </c>
      <c r="J53" s="4">
        <f>ConfigSheet!$I$2</f>
        <v>3349.0920000000001</v>
      </c>
      <c r="K53">
        <f>IF(D53="",_xlfn.XLOOKUP(C53,ConfigSheet!$A$1:$H$1,ConfigSheet!$A$2:$H$2),_xlfn.XLOOKUP(D53,ConfigSheet!$A$1:$H$1,ConfigSheet!$A$2:$H$2))</f>
        <v>5.6936084651916001</v>
      </c>
      <c r="L53">
        <f>_xlfn.XLOOKUP(B53,CoinPixels_Config2!A:A,CoinPixels_Config2!I:I)</f>
        <v>0.78734827264239027</v>
      </c>
      <c r="M53">
        <f t="shared" si="1"/>
        <v>260777.62138188607</v>
      </c>
      <c r="N53">
        <f t="shared" si="2"/>
        <v>212903.69701213817</v>
      </c>
      <c r="O53">
        <f t="shared" si="3"/>
        <v>443.33379693135828</v>
      </c>
      <c r="P53">
        <f t="shared" si="4"/>
        <v>361.94595179197745</v>
      </c>
      <c r="Q53" s="9" cm="1">
        <f t="array" ref="Q53">IF(D53="",_xlfn.XLOOKUP(C53,ConfigSheet!$B$5:$H$5,_xlfn.XLOOKUP(G53,ConfigSheet!$A$6:$A$8,ConfigSheet!$B$6:$H$8)),_xlfn.XLOOKUP(D53,ConfigSheet!$B$5:$H$5,_xlfn.XLOOKUP(H53,ConfigSheet!$A$6:$A$8,ConfigSheet!$B$6:$H$8)))</f>
        <v>738.85333333333335</v>
      </c>
      <c r="R53">
        <f t="shared" si="5"/>
        <v>81.387845139380829</v>
      </c>
      <c r="S53" s="9">
        <f t="shared" si="6"/>
        <v>6623.9813364318361</v>
      </c>
      <c r="W53">
        <f t="shared" si="7"/>
        <v>376.9073815413559</v>
      </c>
      <c r="X53">
        <f t="shared" si="0"/>
        <v>142059.17426036124</v>
      </c>
    </row>
    <row r="54" spans="1:24" x14ac:dyDescent="0.3">
      <c r="A54" s="3">
        <v>52</v>
      </c>
      <c r="B54">
        <v>22</v>
      </c>
      <c r="C54" t="s">
        <v>8</v>
      </c>
      <c r="D54" t="s">
        <v>8</v>
      </c>
      <c r="E54">
        <v>13450</v>
      </c>
      <c r="F54">
        <v>16061</v>
      </c>
      <c r="G54">
        <v>1</v>
      </c>
      <c r="H54">
        <v>1</v>
      </c>
      <c r="I54">
        <v>80.495411157608032</v>
      </c>
      <c r="J54" s="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_xlfn.XLOOKUP(B54,CoinPixels_Config2!A:A,CoinPixels_Config2!I:I)</f>
        <v>0.83743228939667513</v>
      </c>
      <c r="M54">
        <f t="shared" si="1"/>
        <v>11263.464292385281</v>
      </c>
      <c r="N54">
        <f t="shared" si="2"/>
        <v>13450</v>
      </c>
      <c r="O54">
        <f t="shared" si="3"/>
        <v>0</v>
      </c>
      <c r="P54">
        <f t="shared" si="4"/>
        <v>0</v>
      </c>
      <c r="Q54" s="9" cm="1">
        <f t="array" ref="Q54">IF(D54="",_xlfn.XLOOKUP(C54,ConfigSheet!$B$5:$H$5,_xlfn.XLOOKUP(G54,ConfigSheet!$A$6:$A$8,ConfigSheet!$B$6:$H$8)),_xlfn.XLOOKUP(D54,ConfigSheet!$B$5:$H$5,_xlfn.XLOOKUP(H54,ConfigSheet!$A$6:$A$8,ConfigSheet!$B$6:$H$8)))</f>
        <v>0</v>
      </c>
      <c r="R54">
        <f t="shared" si="5"/>
        <v>0</v>
      </c>
      <c r="S54" s="9">
        <f t="shared" si="6"/>
        <v>0</v>
      </c>
      <c r="W54">
        <f t="shared" si="7"/>
        <v>0</v>
      </c>
      <c r="X54">
        <f t="shared" si="0"/>
        <v>0</v>
      </c>
    </row>
    <row r="55" spans="1:24" x14ac:dyDescent="0.3">
      <c r="A55" s="3">
        <v>53</v>
      </c>
      <c r="B55">
        <v>22</v>
      </c>
      <c r="C55" t="s">
        <v>11</v>
      </c>
      <c r="D55" t="s">
        <v>11</v>
      </c>
      <c r="E55">
        <v>355567</v>
      </c>
      <c r="F55">
        <v>289372</v>
      </c>
      <c r="G55">
        <v>2</v>
      </c>
      <c r="H55">
        <v>2</v>
      </c>
      <c r="I55">
        <v>81.152632832527161</v>
      </c>
      <c r="J55" s="4">
        <f>ConfigSheet!$I$2</f>
        <v>3349.0920000000001</v>
      </c>
      <c r="K55">
        <f>IF(D55="",_xlfn.XLOOKUP(C55,ConfigSheet!$A$1:$H$1,ConfigSheet!$A$2:$H$2),_xlfn.XLOOKUP(D55,ConfigSheet!$A$1:$H$1,ConfigSheet!$A$2:$H$2))</f>
        <v>5.6936084651916001</v>
      </c>
      <c r="L55">
        <f>_xlfn.XLOOKUP(B55,CoinPixels_Config2!A:A,CoinPixels_Config2!I:I)</f>
        <v>0.83743228939667513</v>
      </c>
      <c r="M55">
        <f t="shared" si="1"/>
        <v>297763.28684390761</v>
      </c>
      <c r="N55">
        <f t="shared" si="2"/>
        <v>242329.45644729468</v>
      </c>
      <c r="O55">
        <f t="shared" si="3"/>
        <v>506.21110754728352</v>
      </c>
      <c r="P55">
        <f t="shared" si="4"/>
        <v>411.97107890544544</v>
      </c>
      <c r="Q55" s="9" cm="1">
        <f t="array" ref="Q55">IF(D55="",_xlfn.XLOOKUP(C55,ConfigSheet!$B$5:$H$5,_xlfn.XLOOKUP(G55,ConfigSheet!$A$6:$A$8,ConfigSheet!$B$6:$H$8)),_xlfn.XLOOKUP(D55,ConfigSheet!$B$5:$H$5,_xlfn.XLOOKUP(H55,ConfigSheet!$A$6:$A$8,ConfigSheet!$B$6:$H$8)))</f>
        <v>738.85333333333335</v>
      </c>
      <c r="R55">
        <f t="shared" si="5"/>
        <v>94.24002864183808</v>
      </c>
      <c r="S55" s="9">
        <f t="shared" si="6"/>
        <v>8881.1829984144624</v>
      </c>
      <c r="W55">
        <f t="shared" si="7"/>
        <v>326.88225442788791</v>
      </c>
      <c r="X55">
        <f t="shared" si="0"/>
        <v>106852.00825985844</v>
      </c>
    </row>
    <row r="56" spans="1:24" x14ac:dyDescent="0.3">
      <c r="A56" s="3">
        <v>54</v>
      </c>
      <c r="B56">
        <v>23</v>
      </c>
      <c r="C56" t="s">
        <v>8</v>
      </c>
      <c r="D56" t="s">
        <v>8</v>
      </c>
      <c r="E56">
        <v>16639</v>
      </c>
      <c r="F56">
        <v>21249</v>
      </c>
      <c r="G56">
        <v>1</v>
      </c>
      <c r="H56">
        <v>1</v>
      </c>
      <c r="I56">
        <v>76.338082551956177</v>
      </c>
      <c r="J56" s="4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_xlfn.XLOOKUP(B56,CoinPixels_Config2!A:A,CoinPixels_Config2!I:I)</f>
        <v>0.78304861405242598</v>
      </c>
      <c r="M56">
        <f t="shared" si="1"/>
        <v>13029.145889218316</v>
      </c>
      <c r="N56">
        <f t="shared" si="2"/>
        <v>16639</v>
      </c>
      <c r="O56">
        <f t="shared" si="3"/>
        <v>0</v>
      </c>
      <c r="P56">
        <f t="shared" si="4"/>
        <v>0</v>
      </c>
      <c r="Q56" s="9" cm="1">
        <f t="array" ref="Q56">IF(D56="",_xlfn.XLOOKUP(C56,ConfigSheet!$B$5:$H$5,_xlfn.XLOOKUP(G56,ConfigSheet!$A$6:$A$8,ConfigSheet!$B$6:$H$8)),_xlfn.XLOOKUP(D56,ConfigSheet!$B$5:$H$5,_xlfn.XLOOKUP(H56,ConfigSheet!$A$6:$A$8,ConfigSheet!$B$6:$H$8)))</f>
        <v>0</v>
      </c>
      <c r="R56">
        <f t="shared" si="5"/>
        <v>0</v>
      </c>
      <c r="S56" s="9">
        <f t="shared" si="6"/>
        <v>0</v>
      </c>
      <c r="W56">
        <f t="shared" si="7"/>
        <v>0</v>
      </c>
      <c r="X56">
        <f t="shared" si="0"/>
        <v>0</v>
      </c>
    </row>
    <row r="57" spans="1:24" x14ac:dyDescent="0.3">
      <c r="A57" s="3">
        <v>55</v>
      </c>
      <c r="B57">
        <v>23</v>
      </c>
      <c r="C57" t="s">
        <v>12</v>
      </c>
      <c r="D57" t="s">
        <v>12</v>
      </c>
      <c r="E57">
        <v>386698</v>
      </c>
      <c r="F57">
        <v>355770</v>
      </c>
      <c r="G57">
        <v>2</v>
      </c>
      <c r="H57">
        <v>2</v>
      </c>
      <c r="I57">
        <v>91.453373432159424</v>
      </c>
      <c r="J57" s="4">
        <f>ConfigSheet!$I$2</f>
        <v>3349.0920000000001</v>
      </c>
      <c r="K57">
        <f>IF(D57="",_xlfn.XLOOKUP(C57,ConfigSheet!$A$1:$H$1,ConfigSheet!$A$2:$H$2),_xlfn.XLOOKUP(D57,ConfigSheet!$A$1:$H$1,ConfigSheet!$A$2:$H$2))</f>
        <v>4.4826302470744004</v>
      </c>
      <c r="L57">
        <f>_xlfn.XLOOKUP(B57,CoinPixels_Config2!A:A,CoinPixels_Config2!I:I)</f>
        <v>0.78304861405242598</v>
      </c>
      <c r="M57">
        <f t="shared" si="1"/>
        <v>302803.332956845</v>
      </c>
      <c r="N57">
        <f t="shared" si="2"/>
        <v>278585.20542143157</v>
      </c>
      <c r="O57">
        <f t="shared" si="3"/>
        <v>405.2905621067722</v>
      </c>
      <c r="P57">
        <f t="shared" si="4"/>
        <v>372.87553408790933</v>
      </c>
      <c r="Q57" s="9" cm="1">
        <f t="array" ref="Q57">IF(D57="",_xlfn.XLOOKUP(C57,ConfigSheet!$B$5:$H$5,_xlfn.XLOOKUP(G57,ConfigSheet!$A$6:$A$8,ConfigSheet!$B$6:$H$8)),_xlfn.XLOOKUP(D57,ConfigSheet!$B$5:$H$5,_xlfn.XLOOKUP(H57,ConfigSheet!$A$6:$A$8,ConfigSheet!$B$6:$H$8)))</f>
        <v>472.59999999999997</v>
      </c>
      <c r="R57">
        <f t="shared" si="5"/>
        <v>32.41502801886287</v>
      </c>
      <c r="S57" s="9">
        <f t="shared" si="6"/>
        <v>1050.7340414636649</v>
      </c>
      <c r="W57">
        <f t="shared" si="7"/>
        <v>99.724465912090636</v>
      </c>
      <c r="X57">
        <f t="shared" si="0"/>
        <v>9944.9691014517266</v>
      </c>
    </row>
    <row r="58" spans="1:24" x14ac:dyDescent="0.3">
      <c r="A58" s="3">
        <v>56</v>
      </c>
      <c r="B58">
        <v>24</v>
      </c>
      <c r="C58" t="s">
        <v>8</v>
      </c>
      <c r="D58" t="s">
        <v>8</v>
      </c>
      <c r="E58">
        <v>17981</v>
      </c>
      <c r="F58">
        <v>25122</v>
      </c>
      <c r="G58">
        <v>1</v>
      </c>
      <c r="H58">
        <v>1</v>
      </c>
      <c r="I58">
        <v>71.57471776008606</v>
      </c>
      <c r="J58" s="4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_xlfn.XLOOKUP(B58,CoinPixels_Config2!A:A,CoinPixels_Config2!I:I)</f>
        <v>0.71574715388902155</v>
      </c>
      <c r="M58">
        <f t="shared" si="1"/>
        <v>12869.849574078497</v>
      </c>
      <c r="N58">
        <f t="shared" si="2"/>
        <v>17981</v>
      </c>
      <c r="O58">
        <f t="shared" si="3"/>
        <v>0</v>
      </c>
      <c r="P58">
        <f t="shared" si="4"/>
        <v>0</v>
      </c>
      <c r="Q58" s="9" cm="1">
        <f t="array" ref="Q58">IF(D58="",_xlfn.XLOOKUP(C58,ConfigSheet!$B$5:$H$5,_xlfn.XLOOKUP(G58,ConfigSheet!$A$6:$A$8,ConfigSheet!$B$6:$H$8)),_xlfn.XLOOKUP(D58,ConfigSheet!$B$5:$H$5,_xlfn.XLOOKUP(H58,ConfigSheet!$A$6:$A$8,ConfigSheet!$B$6:$H$8)))</f>
        <v>0</v>
      </c>
      <c r="R58">
        <f t="shared" si="5"/>
        <v>0</v>
      </c>
      <c r="S58" s="9">
        <f t="shared" si="6"/>
        <v>0</v>
      </c>
      <c r="W58">
        <f t="shared" si="7"/>
        <v>0</v>
      </c>
      <c r="X58">
        <f t="shared" si="0"/>
        <v>0</v>
      </c>
    </row>
    <row r="59" spans="1:24" x14ac:dyDescent="0.3">
      <c r="A59" s="3">
        <v>57</v>
      </c>
      <c r="B59">
        <v>24</v>
      </c>
      <c r="C59" t="s">
        <v>14</v>
      </c>
      <c r="D59" t="s">
        <v>14</v>
      </c>
      <c r="E59">
        <v>110251</v>
      </c>
      <c r="F59">
        <v>103422</v>
      </c>
      <c r="G59">
        <v>1</v>
      </c>
      <c r="H59">
        <v>1</v>
      </c>
      <c r="I59">
        <v>93.767285346984863</v>
      </c>
      <c r="J59" s="4">
        <f>ConfigSheet!$I$2</f>
        <v>3349.0920000000001</v>
      </c>
      <c r="K59">
        <f>IF(D59="",_xlfn.XLOOKUP(C59,ConfigSheet!$A$1:$H$1,ConfigSheet!$A$2:$H$2),_xlfn.XLOOKUP(D59,ConfigSheet!$A$1:$H$1,ConfigSheet!$A$2:$H$2))</f>
        <v>8.5265588246234003</v>
      </c>
      <c r="L59">
        <f>_xlfn.XLOOKUP(B59,CoinPixels_Config2!A:A,CoinPixels_Config2!I:I)</f>
        <v>0.71574715388902155</v>
      </c>
      <c r="M59">
        <f t="shared" si="1"/>
        <v>78911.83946341851</v>
      </c>
      <c r="N59">
        <f t="shared" si="2"/>
        <v>74024.002149510387</v>
      </c>
      <c r="O59">
        <f t="shared" si="3"/>
        <v>200.90413794069443</v>
      </c>
      <c r="P59">
        <f t="shared" si="4"/>
        <v>188.46003894842224</v>
      </c>
      <c r="Q59" s="9" cm="1">
        <f t="array" ref="Q59">IF(D59="",_xlfn.XLOOKUP(C59,ConfigSheet!$B$5:$H$5,_xlfn.XLOOKUP(G59,ConfigSheet!$A$6:$A$8,ConfigSheet!$B$6:$H$8)),_xlfn.XLOOKUP(D59,ConfigSheet!$B$5:$H$5,_xlfn.XLOOKUP(H59,ConfigSheet!$A$6:$A$8,ConfigSheet!$B$6:$H$8)))</f>
        <v>160.44</v>
      </c>
      <c r="R59">
        <f t="shared" si="5"/>
        <v>12.444098992272188</v>
      </c>
      <c r="S59" s="9">
        <f t="shared" si="6"/>
        <v>154.8555997294697</v>
      </c>
      <c r="W59">
        <f t="shared" si="7"/>
        <v>-28.02003894842224</v>
      </c>
      <c r="X59">
        <f t="shared" si="0"/>
        <v>785.12258267109928</v>
      </c>
    </row>
    <row r="60" spans="1:24" x14ac:dyDescent="0.3">
      <c r="A60" s="3">
        <v>58</v>
      </c>
      <c r="B60">
        <v>25</v>
      </c>
      <c r="C60" t="s">
        <v>8</v>
      </c>
      <c r="D60" t="s">
        <v>8</v>
      </c>
      <c r="E60">
        <v>14686</v>
      </c>
      <c r="F60">
        <v>18447</v>
      </c>
      <c r="G60">
        <v>1</v>
      </c>
      <c r="H60">
        <v>1</v>
      </c>
      <c r="I60">
        <v>75.334709882736206</v>
      </c>
      <c r="J60" s="4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_xlfn.XLOOKUP(B60,CoinPixels_Config2!A:A,CoinPixels_Config2!I:I)</f>
        <v>0.7961186100720985</v>
      </c>
      <c r="M60">
        <f t="shared" si="1"/>
        <v>11691.797907518838</v>
      </c>
      <c r="N60">
        <f t="shared" si="2"/>
        <v>14686.000000000002</v>
      </c>
      <c r="O60">
        <f t="shared" si="3"/>
        <v>0</v>
      </c>
      <c r="P60">
        <f t="shared" si="4"/>
        <v>0</v>
      </c>
      <c r="Q60" s="9" cm="1">
        <f t="array" ref="Q60">IF(D60="",_xlfn.XLOOKUP(C60,ConfigSheet!$B$5:$H$5,_xlfn.XLOOKUP(G60,ConfigSheet!$A$6:$A$8,ConfigSheet!$B$6:$H$8)),_xlfn.XLOOKUP(D60,ConfigSheet!$B$5:$H$5,_xlfn.XLOOKUP(H60,ConfigSheet!$A$6:$A$8,ConfigSheet!$B$6:$H$8)))</f>
        <v>0</v>
      </c>
      <c r="R60">
        <f t="shared" si="5"/>
        <v>0</v>
      </c>
      <c r="S60" s="9">
        <f t="shared" si="6"/>
        <v>0</v>
      </c>
      <c r="W60">
        <f t="shared" si="7"/>
        <v>0</v>
      </c>
      <c r="X60">
        <f t="shared" si="0"/>
        <v>0</v>
      </c>
    </row>
    <row r="61" spans="1:24" x14ac:dyDescent="0.3">
      <c r="A61" s="3">
        <v>59</v>
      </c>
      <c r="B61">
        <v>25</v>
      </c>
      <c r="C61" t="s">
        <v>14</v>
      </c>
      <c r="D61" t="s">
        <v>14</v>
      </c>
      <c r="E61">
        <v>86463</v>
      </c>
      <c r="F61">
        <v>82680</v>
      </c>
      <c r="G61">
        <v>1</v>
      </c>
      <c r="H61">
        <v>1</v>
      </c>
      <c r="I61">
        <v>93.576186895370483</v>
      </c>
      <c r="J61" s="4">
        <f>ConfigSheet!$I$2</f>
        <v>3349.0920000000001</v>
      </c>
      <c r="K61">
        <f>IF(D61="",_xlfn.XLOOKUP(C61,ConfigSheet!$A$1:$H$1,ConfigSheet!$A$2:$H$2),_xlfn.XLOOKUP(D61,ConfigSheet!$A$1:$H$1,ConfigSheet!$A$2:$H$2))</f>
        <v>8.5265588246234003</v>
      </c>
      <c r="L61">
        <f>_xlfn.XLOOKUP(B61,CoinPixels_Config2!A:A,CoinPixels_Config2!I:I)</f>
        <v>0.7961186100720985</v>
      </c>
      <c r="M61">
        <f t="shared" si="1"/>
        <v>68834.803382663857</v>
      </c>
      <c r="N61">
        <f t="shared" si="2"/>
        <v>65823.086680761102</v>
      </c>
      <c r="O61">
        <f t="shared" si="3"/>
        <v>175.24869433974018</v>
      </c>
      <c r="P61">
        <f t="shared" si="4"/>
        <v>167.58106991441102</v>
      </c>
      <c r="Q61" s="9" cm="1">
        <f t="array" ref="Q61">IF(D61="",_xlfn.XLOOKUP(C61,ConfigSheet!$B$5:$H$5,_xlfn.XLOOKUP(G61,ConfigSheet!$A$6:$A$8,ConfigSheet!$B$6:$H$8)),_xlfn.XLOOKUP(D61,ConfigSheet!$B$5:$H$5,_xlfn.XLOOKUP(H61,ConfigSheet!$A$6:$A$8,ConfigSheet!$B$6:$H$8)))</f>
        <v>160.44</v>
      </c>
      <c r="R61">
        <f t="shared" si="5"/>
        <v>7.6676244253291657</v>
      </c>
      <c r="S61" s="9">
        <f t="shared" si="6"/>
        <v>58.792464327904419</v>
      </c>
      <c r="W61">
        <f t="shared" si="7"/>
        <v>-7.1410699144110197</v>
      </c>
      <c r="X61">
        <f t="shared" si="0"/>
        <v>50.99487952250621</v>
      </c>
    </row>
    <row r="62" spans="1:24" x14ac:dyDescent="0.3">
      <c r="A62" s="3">
        <v>60</v>
      </c>
      <c r="B62">
        <v>26</v>
      </c>
      <c r="C62" t="s">
        <v>8</v>
      </c>
      <c r="D62" t="s">
        <v>8</v>
      </c>
      <c r="E62">
        <v>20563</v>
      </c>
      <c r="F62">
        <v>24148</v>
      </c>
      <c r="G62">
        <v>1</v>
      </c>
      <c r="H62">
        <v>1</v>
      </c>
      <c r="I62">
        <v>80.417239665985107</v>
      </c>
      <c r="J62" s="4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_xlfn.XLOOKUP(B62,CoinPixels_Config2!A:A,CoinPixels_Config2!I:I)</f>
        <v>0.85154050024846784</v>
      </c>
      <c r="M62">
        <f t="shared" si="1"/>
        <v>17510.227306609246</v>
      </c>
      <c r="N62">
        <f t="shared" si="2"/>
        <v>20563</v>
      </c>
      <c r="O62">
        <f t="shared" si="3"/>
        <v>0</v>
      </c>
      <c r="P62">
        <f t="shared" si="4"/>
        <v>0</v>
      </c>
      <c r="Q62" s="9" cm="1">
        <f t="array" ref="Q62">IF(D62="",_xlfn.XLOOKUP(C62,ConfigSheet!$B$5:$H$5,_xlfn.XLOOKUP(G62,ConfigSheet!$A$6:$A$8,ConfigSheet!$B$6:$H$8)),_xlfn.XLOOKUP(D62,ConfigSheet!$B$5:$H$5,_xlfn.XLOOKUP(H62,ConfigSheet!$A$6:$A$8,ConfigSheet!$B$6:$H$8)))</f>
        <v>0</v>
      </c>
      <c r="R62">
        <f t="shared" si="5"/>
        <v>0</v>
      </c>
      <c r="S62" s="9">
        <f t="shared" si="6"/>
        <v>0</v>
      </c>
      <c r="W62">
        <f t="shared" si="7"/>
        <v>0</v>
      </c>
      <c r="X62">
        <f t="shared" si="0"/>
        <v>0</v>
      </c>
    </row>
    <row r="63" spans="1:24" x14ac:dyDescent="0.3">
      <c r="A63" s="3">
        <v>61</v>
      </c>
      <c r="B63">
        <v>26</v>
      </c>
      <c r="C63" t="s">
        <v>13</v>
      </c>
      <c r="D63" t="s">
        <v>13</v>
      </c>
      <c r="E63">
        <v>310355</v>
      </c>
      <c r="F63">
        <v>239710</v>
      </c>
      <c r="G63">
        <v>2</v>
      </c>
      <c r="H63">
        <v>2</v>
      </c>
      <c r="I63">
        <v>73.586475849151611</v>
      </c>
      <c r="J63" s="4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_xlfn.XLOOKUP(B63,CoinPixels_Config2!A:A,CoinPixels_Config2!I:I)</f>
        <v>0.85154050024846784</v>
      </c>
      <c r="M63">
        <f t="shared" si="1"/>
        <v>264279.85195461323</v>
      </c>
      <c r="N63">
        <f t="shared" si="2"/>
        <v>204122.77331456021</v>
      </c>
      <c r="O63">
        <f t="shared" si="3"/>
        <v>528.57289953790917</v>
      </c>
      <c r="P63">
        <f t="shared" si="4"/>
        <v>408.25573858398354</v>
      </c>
      <c r="Q63" s="9" cm="1">
        <f t="array" ref="Q63">IF(D63="",_xlfn.XLOOKUP(C63,ConfigSheet!$B$5:$H$5,_xlfn.XLOOKUP(G63,ConfigSheet!$A$6:$A$8,ConfigSheet!$B$6:$H$8)),_xlfn.XLOOKUP(D63,ConfigSheet!$B$5:$H$5,_xlfn.XLOOKUP(H63,ConfigSheet!$A$6:$A$8,ConfigSheet!$B$6:$H$8)))</f>
        <v>415.91</v>
      </c>
      <c r="R63">
        <f t="shared" si="5"/>
        <v>120.31716095392562</v>
      </c>
      <c r="S63" s="9">
        <f t="shared" si="6"/>
        <v>14476.219220012845</v>
      </c>
      <c r="W63">
        <f t="shared" si="7"/>
        <v>7.6542614160164817</v>
      </c>
      <c r="X63">
        <f t="shared" si="0"/>
        <v>58.587717824718638</v>
      </c>
    </row>
    <row r="64" spans="1:24" x14ac:dyDescent="0.3">
      <c r="A64" s="3">
        <v>62</v>
      </c>
      <c r="B64">
        <v>27</v>
      </c>
      <c r="C64" t="s">
        <v>8</v>
      </c>
      <c r="D64" t="s">
        <v>8</v>
      </c>
      <c r="E64">
        <v>21518</v>
      </c>
      <c r="F64">
        <v>30780</v>
      </c>
      <c r="G64">
        <v>1</v>
      </c>
      <c r="H64">
        <v>1</v>
      </c>
      <c r="I64">
        <v>69.826269149780273</v>
      </c>
      <c r="J64" s="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_xlfn.XLOOKUP(B64,CoinPixels_Config2!A:A,CoinPixels_Config2!I:I)</f>
        <v>0.69909031838856395</v>
      </c>
      <c r="M64">
        <f t="shared" si="1"/>
        <v>15043.025471085119</v>
      </c>
      <c r="N64">
        <f t="shared" si="2"/>
        <v>21518</v>
      </c>
      <c r="O64">
        <f t="shared" si="3"/>
        <v>0</v>
      </c>
      <c r="P64">
        <f t="shared" si="4"/>
        <v>0</v>
      </c>
      <c r="Q64" s="9" cm="1">
        <f t="array" ref="Q64">IF(D64="",_xlfn.XLOOKUP(C64,ConfigSheet!$B$5:$H$5,_xlfn.XLOOKUP(G64,ConfigSheet!$A$6:$A$8,ConfigSheet!$B$6:$H$8)),_xlfn.XLOOKUP(D64,ConfigSheet!$B$5:$H$5,_xlfn.XLOOKUP(H64,ConfigSheet!$A$6:$A$8,ConfigSheet!$B$6:$H$8)))</f>
        <v>0</v>
      </c>
      <c r="R64">
        <f t="shared" si="5"/>
        <v>0</v>
      </c>
      <c r="S64" s="9">
        <f t="shared" si="6"/>
        <v>0</v>
      </c>
      <c r="W64">
        <f t="shared" si="7"/>
        <v>0</v>
      </c>
      <c r="X64">
        <f t="shared" si="0"/>
        <v>0</v>
      </c>
    </row>
    <row r="65" spans="1:24" x14ac:dyDescent="0.3">
      <c r="A65" s="3">
        <v>63</v>
      </c>
      <c r="B65">
        <v>27</v>
      </c>
      <c r="C65" t="s">
        <v>14</v>
      </c>
      <c r="E65">
        <v>102744</v>
      </c>
      <c r="G65">
        <v>1</v>
      </c>
      <c r="J65" s="4">
        <f>ConfigSheet!$I$2</f>
        <v>3349.0920000000001</v>
      </c>
      <c r="K65">
        <f>IF(D65="",_xlfn.XLOOKUP(C65,ConfigSheet!$A$1:$H$1,ConfigSheet!$A$2:$H$2),_xlfn.XLOOKUP(D65,ConfigSheet!$A$1:$H$1,ConfigSheet!$A$2:$H$2))</f>
        <v>8.5265588246234003</v>
      </c>
      <c r="L65">
        <f>_xlfn.XLOOKUP(B65,CoinPixels_Config2!A:A,CoinPixels_Config2!I:I)</f>
        <v>0.69909031838856395</v>
      </c>
      <c r="M65">
        <f t="shared" si="1"/>
        <v>71827.335672514615</v>
      </c>
      <c r="N65">
        <f t="shared" si="2"/>
        <v>0</v>
      </c>
      <c r="O65">
        <f t="shared" si="3"/>
        <v>182.86747656608617</v>
      </c>
      <c r="P65">
        <f t="shared" si="4"/>
        <v>0</v>
      </c>
      <c r="Q65" s="9" cm="1">
        <f t="array" ref="Q65">IF(D65="",_xlfn.XLOOKUP(C65,ConfigSheet!$B$5:$H$5,_xlfn.XLOOKUP(G65,ConfigSheet!$A$6:$A$8,ConfigSheet!$B$6:$H$8)),_xlfn.XLOOKUP(D65,ConfigSheet!$B$5:$H$5,_xlfn.XLOOKUP(H65,ConfigSheet!$A$6:$A$8,ConfigSheet!$B$6:$H$8)))</f>
        <v>160.44</v>
      </c>
      <c r="R65">
        <f t="shared" si="5"/>
        <v>182.86747656608617</v>
      </c>
      <c r="S65" s="9">
        <f t="shared" si="6"/>
        <v>33440.513985648075</v>
      </c>
      <c r="W65">
        <f t="shared" si="7"/>
        <v>160.44</v>
      </c>
      <c r="X65">
        <f t="shared" si="0"/>
        <v>25740.993599999998</v>
      </c>
    </row>
    <row r="66" spans="1:24" x14ac:dyDescent="0.3">
      <c r="A66" s="3">
        <v>64</v>
      </c>
      <c r="B66">
        <v>27</v>
      </c>
      <c r="C66" t="s">
        <v>9</v>
      </c>
      <c r="D66" t="s">
        <v>9</v>
      </c>
      <c r="E66">
        <v>591742</v>
      </c>
      <c r="F66">
        <v>547547</v>
      </c>
      <c r="G66">
        <v>1</v>
      </c>
      <c r="H66">
        <v>1</v>
      </c>
      <c r="I66">
        <v>90.329408645629883</v>
      </c>
      <c r="J66" s="4">
        <f>ConfigSheet!$I$2</f>
        <v>3349.0920000000001</v>
      </c>
      <c r="K66">
        <f>IF(D66="",_xlfn.XLOOKUP(C66,ConfigSheet!$A$1:$H$1,ConfigSheet!$A$2:$H$2),_xlfn.XLOOKUP(D66,ConfigSheet!$A$1:$H$1,ConfigSheet!$A$2:$H$2))</f>
        <v>2.6304883652667002</v>
      </c>
      <c r="L66">
        <f>_xlfn.XLOOKUP(B66,CoinPixels_Config2!A:A,CoinPixels_Config2!I:I)</f>
        <v>0.69909031838856395</v>
      </c>
      <c r="M66">
        <f t="shared" si="1"/>
        <v>413681.10318388563</v>
      </c>
      <c r="N66">
        <f t="shared" si="2"/>
        <v>382784.80656270304</v>
      </c>
      <c r="O66">
        <f t="shared" si="3"/>
        <v>324.91891200836056</v>
      </c>
      <c r="P66">
        <f t="shared" si="4"/>
        <v>300.65193194574971</v>
      </c>
      <c r="Q66" s="9" cm="1">
        <f t="array" ref="Q66">IF(D66="",_xlfn.XLOOKUP(C66,ConfigSheet!$B$5:$H$5,_xlfn.XLOOKUP(G66,ConfigSheet!$A$6:$A$8,ConfigSheet!$B$6:$H$8)),_xlfn.XLOOKUP(D66,ConfigSheet!$B$5:$H$5,_xlfn.XLOOKUP(H66,ConfigSheet!$A$6:$A$8,ConfigSheet!$B$6:$H$8)))</f>
        <v>468.8</v>
      </c>
      <c r="R66">
        <f t="shared" si="5"/>
        <v>24.266980062610855</v>
      </c>
      <c r="S66" s="9">
        <f t="shared" si="6"/>
        <v>588.8863213591527</v>
      </c>
      <c r="W66">
        <f t="shared" si="7"/>
        <v>168.1480680542503</v>
      </c>
      <c r="X66">
        <f t="shared" ref="X66:X129" si="8">W66*W66</f>
        <v>28273.772790376792</v>
      </c>
    </row>
    <row r="67" spans="1:24" x14ac:dyDescent="0.3">
      <c r="A67" s="3">
        <v>65</v>
      </c>
      <c r="B67">
        <v>27</v>
      </c>
      <c r="C67" t="s">
        <v>10</v>
      </c>
      <c r="D67" t="s">
        <v>10</v>
      </c>
      <c r="E67">
        <v>205122</v>
      </c>
      <c r="F67">
        <v>206680</v>
      </c>
      <c r="G67">
        <v>2</v>
      </c>
      <c r="H67">
        <v>2</v>
      </c>
      <c r="I67">
        <v>84.010425209999084</v>
      </c>
      <c r="J67" s="4">
        <f>ConfigSheet!$I$2</f>
        <v>3349.0920000000001</v>
      </c>
      <c r="K67">
        <f>IF(D67="",_xlfn.XLOOKUP(C67,ConfigSheet!$A$1:$H$1,ConfigSheet!$A$2:$H$2),_xlfn.XLOOKUP(D67,ConfigSheet!$A$1:$H$1,ConfigSheet!$A$2:$H$2))</f>
        <v>3.5680999999999998</v>
      </c>
      <c r="L67">
        <f>_xlfn.XLOOKUP(B67,CoinPixels_Config2!A:A,CoinPixels_Config2!I:I)</f>
        <v>0.69909031838856395</v>
      </c>
      <c r="M67">
        <f t="shared" ref="M67:M130" si="9">E67*L67</f>
        <v>143398.80428849903</v>
      </c>
      <c r="N67">
        <f t="shared" ref="N67:N130" si="10">L67*F67</f>
        <v>144487.9870045484</v>
      </c>
      <c r="O67">
        <f t="shared" ref="O67:O130" si="11">(M67/J67)*K67</f>
        <v>152.77611770049711</v>
      </c>
      <c r="P67">
        <f t="shared" ref="P67:P130" si="12">(N67/J67)*K67</f>
        <v>153.93652561080111</v>
      </c>
      <c r="Q67" s="9" cm="1">
        <f t="array" ref="Q67">IF(D67="",_xlfn.XLOOKUP(C67,ConfigSheet!$B$5:$H$5,_xlfn.XLOOKUP(G67,ConfigSheet!$A$6:$A$8,ConfigSheet!$B$6:$H$8)),_xlfn.XLOOKUP(D67,ConfigSheet!$B$5:$H$5,_xlfn.XLOOKUP(H67,ConfigSheet!$A$6:$A$8,ConfigSheet!$B$6:$H$8)))</f>
        <v>193.28</v>
      </c>
      <c r="R67">
        <f t="shared" ref="R67:R130" si="13">O67-P67</f>
        <v>-1.1604079103040021</v>
      </c>
      <c r="S67" s="9">
        <f t="shared" ref="S67:S130" si="14">R67*R67</f>
        <v>1.3465465182961012</v>
      </c>
      <c r="W67">
        <f t="shared" ref="W67:W130" si="15">Q67-P67</f>
        <v>39.343474389198889</v>
      </c>
      <c r="X67">
        <f t="shared" si="8"/>
        <v>1547.9089770135488</v>
      </c>
    </row>
    <row r="68" spans="1:24" x14ac:dyDescent="0.3">
      <c r="A68" s="3">
        <v>66</v>
      </c>
      <c r="B68">
        <v>27</v>
      </c>
      <c r="C68" t="s">
        <v>11</v>
      </c>
      <c r="D68" t="s">
        <v>11</v>
      </c>
      <c r="E68">
        <v>245522</v>
      </c>
      <c r="F68">
        <v>151232</v>
      </c>
      <c r="G68">
        <v>1</v>
      </c>
      <c r="H68">
        <v>1</v>
      </c>
      <c r="I68">
        <v>61.596107482910163</v>
      </c>
      <c r="J68" s="4">
        <f>ConfigSheet!$I$2</f>
        <v>3349.0920000000001</v>
      </c>
      <c r="K68">
        <f>IF(D68="",_xlfn.XLOOKUP(C68,ConfigSheet!$A$1:$H$1,ConfigSheet!$A$2:$H$2),_xlfn.XLOOKUP(D68,ConfigSheet!$A$1:$H$1,ConfigSheet!$A$2:$H$2))</f>
        <v>5.6936084651916001</v>
      </c>
      <c r="L68">
        <f>_xlfn.XLOOKUP(B68,CoinPixels_Config2!A:A,CoinPixels_Config2!I:I)</f>
        <v>0.69909031838856395</v>
      </c>
      <c r="M68">
        <f t="shared" si="9"/>
        <v>171642.05315139701</v>
      </c>
      <c r="N68">
        <f t="shared" si="10"/>
        <v>105724.82703053931</v>
      </c>
      <c r="O68">
        <f t="shared" si="11"/>
        <v>291.7992837478518</v>
      </c>
      <c r="P68">
        <f t="shared" si="12"/>
        <v>179.7370063772498</v>
      </c>
      <c r="Q68" s="9" cm="1">
        <f t="array" ref="Q68">IF(D68="",_xlfn.XLOOKUP(C68,ConfigSheet!$B$5:$H$5,_xlfn.XLOOKUP(G68,ConfigSheet!$A$6:$A$8,ConfigSheet!$B$6:$H$8)),_xlfn.XLOOKUP(D68,ConfigSheet!$B$5:$H$5,_xlfn.XLOOKUP(H68,ConfigSheet!$A$6:$A$8,ConfigSheet!$B$6:$H$8)))</f>
        <v>369.42666666666668</v>
      </c>
      <c r="R68">
        <f t="shared" si="13"/>
        <v>112.062277370602</v>
      </c>
      <c r="S68" s="9">
        <f t="shared" si="14"/>
        <v>12557.954009485738</v>
      </c>
      <c r="W68">
        <f t="shared" si="15"/>
        <v>189.68966028941688</v>
      </c>
      <c r="X68">
        <f t="shared" si="8"/>
        <v>35982.167220714378</v>
      </c>
    </row>
    <row r="69" spans="1:24" x14ac:dyDescent="0.3">
      <c r="A69" s="3">
        <v>67</v>
      </c>
      <c r="B69">
        <v>27</v>
      </c>
      <c r="C69" t="s">
        <v>13</v>
      </c>
      <c r="D69" t="s">
        <v>13</v>
      </c>
      <c r="E69">
        <v>138660</v>
      </c>
      <c r="F69">
        <v>106376</v>
      </c>
      <c r="G69">
        <v>1</v>
      </c>
      <c r="H69">
        <v>1</v>
      </c>
      <c r="I69">
        <v>74.817180633544922</v>
      </c>
      <c r="J69" s="4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_xlfn.XLOOKUP(B69,CoinPixels_Config2!A:A,CoinPixels_Config2!I:I)</f>
        <v>0.69909031838856395</v>
      </c>
      <c r="M69">
        <f t="shared" si="9"/>
        <v>96935.863547758272</v>
      </c>
      <c r="N69">
        <f t="shared" si="10"/>
        <v>74366.431708901873</v>
      </c>
      <c r="O69">
        <f t="shared" si="11"/>
        <v>193.87656715294793</v>
      </c>
      <c r="P69">
        <f t="shared" si="12"/>
        <v>148.73657657191683</v>
      </c>
      <c r="Q69" s="9" cm="1">
        <f t="array" ref="Q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R69">
        <f t="shared" si="13"/>
        <v>45.1399905810311</v>
      </c>
      <c r="S69" s="9">
        <f t="shared" si="14"/>
        <v>2037.6187496555765</v>
      </c>
      <c r="W69">
        <f t="shared" si="15"/>
        <v>59.218423428083184</v>
      </c>
      <c r="X69">
        <f t="shared" si="8"/>
        <v>3506.8216733077516</v>
      </c>
    </row>
    <row r="70" spans="1:24" x14ac:dyDescent="0.3">
      <c r="A70" s="3">
        <v>68</v>
      </c>
      <c r="B70">
        <v>28</v>
      </c>
      <c r="C70" t="s">
        <v>8</v>
      </c>
      <c r="D70" t="s">
        <v>8</v>
      </c>
      <c r="E70">
        <v>16901</v>
      </c>
      <c r="F70">
        <v>23023</v>
      </c>
      <c r="G70">
        <v>1</v>
      </c>
      <c r="H70">
        <v>1</v>
      </c>
      <c r="I70">
        <v>73.409199714660645</v>
      </c>
      <c r="J70" s="4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_xlfn.XLOOKUP(B70,CoinPixels_Config2!A:A,CoinPixels_Config2!I:I)</f>
        <v>0.73409199496156019</v>
      </c>
      <c r="M70">
        <f t="shared" si="9"/>
        <v>12406.888806845329</v>
      </c>
      <c r="N70">
        <f t="shared" si="10"/>
        <v>16901</v>
      </c>
      <c r="O70">
        <f t="shared" si="11"/>
        <v>0</v>
      </c>
      <c r="P70">
        <f t="shared" si="12"/>
        <v>0</v>
      </c>
      <c r="Q70" s="9" cm="1">
        <f t="array" ref="Q70">IF(D70="",_xlfn.XLOOKUP(C70,ConfigSheet!$B$5:$H$5,_xlfn.XLOOKUP(G70,ConfigSheet!$A$6:$A$8,ConfigSheet!$B$6:$H$8)),_xlfn.XLOOKUP(D70,ConfigSheet!$B$5:$H$5,_xlfn.XLOOKUP(H70,ConfigSheet!$A$6:$A$8,ConfigSheet!$B$6:$H$8)))</f>
        <v>0</v>
      </c>
      <c r="R70">
        <f t="shared" si="13"/>
        <v>0</v>
      </c>
      <c r="S70" s="9">
        <f t="shared" si="14"/>
        <v>0</v>
      </c>
      <c r="W70">
        <f t="shared" si="15"/>
        <v>0</v>
      </c>
      <c r="X70">
        <f t="shared" si="8"/>
        <v>0</v>
      </c>
    </row>
    <row r="71" spans="1:24" x14ac:dyDescent="0.3">
      <c r="A71" s="3">
        <v>69</v>
      </c>
      <c r="B71">
        <v>28</v>
      </c>
      <c r="C71" t="s">
        <v>9</v>
      </c>
      <c r="D71" t="s">
        <v>9</v>
      </c>
      <c r="E71">
        <v>579156</v>
      </c>
      <c r="F71">
        <v>528447</v>
      </c>
      <c r="G71">
        <v>1</v>
      </c>
      <c r="H71">
        <v>1</v>
      </c>
      <c r="I71">
        <v>88.642799854278564</v>
      </c>
      <c r="J71" s="4">
        <f>ConfigSheet!$I$2</f>
        <v>3349.0920000000001</v>
      </c>
      <c r="K71">
        <f>IF(D71="",_xlfn.XLOOKUP(C71,ConfigSheet!$A$1:$H$1,ConfigSheet!$A$2:$H$2),_xlfn.XLOOKUP(D71,ConfigSheet!$A$1:$H$1,ConfigSheet!$A$2:$H$2))</f>
        <v>2.6304883652667002</v>
      </c>
      <c r="L71">
        <f>_xlfn.XLOOKUP(B71,CoinPixels_Config2!A:A,CoinPixels_Config2!I:I)</f>
        <v>0.73409199496156019</v>
      </c>
      <c r="M71">
        <f t="shared" si="9"/>
        <v>425153.78343395737</v>
      </c>
      <c r="N71">
        <f t="shared" si="10"/>
        <v>387928.71246145159</v>
      </c>
      <c r="O71">
        <f t="shared" si="11"/>
        <v>333.92993706119245</v>
      </c>
      <c r="P71">
        <f t="shared" si="12"/>
        <v>304.69212690566263</v>
      </c>
      <c r="Q71" s="9" cm="1">
        <f t="array" ref="Q71">IF(D71="",_xlfn.XLOOKUP(C71,ConfigSheet!$B$5:$H$5,_xlfn.XLOOKUP(G71,ConfigSheet!$A$6:$A$8,ConfigSheet!$B$6:$H$8)),_xlfn.XLOOKUP(D71,ConfigSheet!$B$5:$H$5,_xlfn.XLOOKUP(H71,ConfigSheet!$A$6:$A$8,ConfigSheet!$B$6:$H$8)))</f>
        <v>468.8</v>
      </c>
      <c r="R71">
        <f t="shared" si="13"/>
        <v>29.237810155529814</v>
      </c>
      <c r="S71" s="9">
        <f t="shared" si="14"/>
        <v>854.84954269080231</v>
      </c>
      <c r="W71">
        <f t="shared" si="15"/>
        <v>164.10787309433738</v>
      </c>
      <c r="X71">
        <f t="shared" si="8"/>
        <v>26931.394011547141</v>
      </c>
    </row>
    <row r="72" spans="1:24" x14ac:dyDescent="0.3">
      <c r="A72" s="3">
        <v>70</v>
      </c>
      <c r="B72">
        <v>28</v>
      </c>
      <c r="C72" t="s">
        <v>11</v>
      </c>
      <c r="D72" t="s">
        <v>11</v>
      </c>
      <c r="E72">
        <v>246849</v>
      </c>
      <c r="F72">
        <v>158595</v>
      </c>
      <c r="G72">
        <v>1</v>
      </c>
      <c r="H72">
        <v>1</v>
      </c>
      <c r="I72">
        <v>64.245784282684326</v>
      </c>
      <c r="J72" s="4">
        <f>ConfigSheet!$I$2</f>
        <v>3349.0920000000001</v>
      </c>
      <c r="K72">
        <f>IF(D72="",_xlfn.XLOOKUP(C72,ConfigSheet!$A$1:$H$1,ConfigSheet!$A$2:$H$2),_xlfn.XLOOKUP(D72,ConfigSheet!$A$1:$H$1,ConfigSheet!$A$2:$H$2))</f>
        <v>5.6936084651916001</v>
      </c>
      <c r="L72">
        <f>_xlfn.XLOOKUP(B72,CoinPixels_Config2!A:A,CoinPixels_Config2!I:I)</f>
        <v>0.73409199496156019</v>
      </c>
      <c r="M72">
        <f t="shared" si="9"/>
        <v>181209.87486426617</v>
      </c>
      <c r="N72">
        <f t="shared" si="10"/>
        <v>116423.31994092863</v>
      </c>
      <c r="O72">
        <f t="shared" si="11"/>
        <v>308.06501508572961</v>
      </c>
      <c r="P72">
        <f t="shared" si="12"/>
        <v>197.92493008892598</v>
      </c>
      <c r="Q72" s="9" cm="1">
        <f t="array" ref="Q72">IF(D72="",_xlfn.XLOOKUP(C72,ConfigSheet!$B$5:$H$5,_xlfn.XLOOKUP(G72,ConfigSheet!$A$6:$A$8,ConfigSheet!$B$6:$H$8)),_xlfn.XLOOKUP(D72,ConfigSheet!$B$5:$H$5,_xlfn.XLOOKUP(H72,ConfigSheet!$A$6:$A$8,ConfigSheet!$B$6:$H$8)))</f>
        <v>369.42666666666668</v>
      </c>
      <c r="R72">
        <f t="shared" si="13"/>
        <v>110.14008499680364</v>
      </c>
      <c r="S72" s="9">
        <f t="shared" si="14"/>
        <v>12130.838323103129</v>
      </c>
      <c r="W72">
        <f t="shared" si="15"/>
        <v>171.5017365777407</v>
      </c>
      <c r="X72">
        <f t="shared" si="8"/>
        <v>29412.845649180763</v>
      </c>
    </row>
    <row r="73" spans="1:24" x14ac:dyDescent="0.3">
      <c r="A73" s="3">
        <v>71</v>
      </c>
      <c r="B73">
        <v>28</v>
      </c>
      <c r="C73" t="s">
        <v>13</v>
      </c>
      <c r="D73" t="s">
        <v>13</v>
      </c>
      <c r="E73">
        <v>161684</v>
      </c>
      <c r="F73">
        <v>136167</v>
      </c>
      <c r="G73">
        <v>1</v>
      </c>
      <c r="H73">
        <v>1</v>
      </c>
      <c r="I73">
        <v>82.766556739807129</v>
      </c>
      <c r="J73" s="4">
        <f>ConfigSheet!$I$2</f>
        <v>3349.0920000000001</v>
      </c>
      <c r="K73">
        <f>IF(D73="",_xlfn.XLOOKUP(C73,ConfigSheet!$A$1:$H$1,ConfigSheet!$A$2:$H$2),_xlfn.XLOOKUP(D73,ConfigSheet!$A$1:$H$1,ConfigSheet!$A$2:$H$2))</f>
        <v>6.6983512218829002</v>
      </c>
      <c r="L73">
        <f>_xlfn.XLOOKUP(B73,CoinPixels_Config2!A:A,CoinPixels_Config2!I:I)</f>
        <v>0.73409199496156019</v>
      </c>
      <c r="M73">
        <f t="shared" si="9"/>
        <v>118690.9301133649</v>
      </c>
      <c r="N73">
        <f t="shared" si="10"/>
        <v>99959.104677930765</v>
      </c>
      <c r="O73">
        <f t="shared" si="11"/>
        <v>237.38778652580331</v>
      </c>
      <c r="P73">
        <f t="shared" si="12"/>
        <v>199.92320036527462</v>
      </c>
      <c r="Q73" s="9" cm="1">
        <f t="array" ref="Q73">IF(D73="",_xlfn.XLOOKUP(C73,ConfigSheet!$B$5:$H$5,_xlfn.XLOOKUP(G73,ConfigSheet!$A$6:$A$8,ConfigSheet!$B$6:$H$8)),_xlfn.XLOOKUP(D73,ConfigSheet!$B$5:$H$5,_xlfn.XLOOKUP(H73,ConfigSheet!$A$6:$A$8,ConfigSheet!$B$6:$H$8)))</f>
        <v>207.95500000000001</v>
      </c>
      <c r="R73">
        <f t="shared" si="13"/>
        <v>37.464586160528683</v>
      </c>
      <c r="S73" s="9">
        <f t="shared" si="14"/>
        <v>1403.5952161796772</v>
      </c>
      <c r="W73">
        <f t="shared" si="15"/>
        <v>8.0317996347253882</v>
      </c>
      <c r="X73">
        <f t="shared" si="8"/>
        <v>64.509805372374885</v>
      </c>
    </row>
    <row r="74" spans="1:24" x14ac:dyDescent="0.3">
      <c r="A74" s="3">
        <v>72</v>
      </c>
      <c r="B74">
        <v>29</v>
      </c>
      <c r="C74" t="s">
        <v>8</v>
      </c>
      <c r="D74" t="s">
        <v>8</v>
      </c>
      <c r="E74">
        <v>18665</v>
      </c>
      <c r="F74">
        <v>23013</v>
      </c>
      <c r="G74">
        <v>1</v>
      </c>
      <c r="H74">
        <v>1</v>
      </c>
      <c r="I74">
        <v>79.972362518310547</v>
      </c>
      <c r="J74" s="4">
        <f>ConfigSheet!$I$2</f>
        <v>3349.0920000000001</v>
      </c>
      <c r="K74">
        <f>IF(D74="",_xlfn.XLOOKUP(C74,ConfigSheet!$A$1:$H$1,ConfigSheet!$A$2:$H$2),_xlfn.XLOOKUP(D74,ConfigSheet!$A$1:$H$1,ConfigSheet!$A$2:$H$2))</f>
        <v>0</v>
      </c>
      <c r="L74">
        <f>_xlfn.XLOOKUP(B74,CoinPixels_Config2!A:A,CoinPixels_Config2!I:I)</f>
        <v>0.81106331204102033</v>
      </c>
      <c r="M74">
        <f t="shared" si="9"/>
        <v>15138.496719245644</v>
      </c>
      <c r="N74">
        <f t="shared" si="10"/>
        <v>18665</v>
      </c>
      <c r="O74">
        <f t="shared" si="11"/>
        <v>0</v>
      </c>
      <c r="P74">
        <f t="shared" si="12"/>
        <v>0</v>
      </c>
      <c r="Q74" s="9" cm="1">
        <f t="array" ref="Q74">IF(D74="",_xlfn.XLOOKUP(C74,ConfigSheet!$B$5:$H$5,_xlfn.XLOOKUP(G74,ConfigSheet!$A$6:$A$8,ConfigSheet!$B$6:$H$8)),_xlfn.XLOOKUP(D74,ConfigSheet!$B$5:$H$5,_xlfn.XLOOKUP(H74,ConfigSheet!$A$6:$A$8,ConfigSheet!$B$6:$H$8)))</f>
        <v>0</v>
      </c>
      <c r="R74">
        <f t="shared" si="13"/>
        <v>0</v>
      </c>
      <c r="S74" s="9">
        <f t="shared" si="14"/>
        <v>0</v>
      </c>
      <c r="W74">
        <f t="shared" si="15"/>
        <v>0</v>
      </c>
      <c r="X74">
        <f t="shared" si="8"/>
        <v>0</v>
      </c>
    </row>
    <row r="75" spans="1:24" x14ac:dyDescent="0.3">
      <c r="A75" s="3">
        <v>73</v>
      </c>
      <c r="B75">
        <v>29</v>
      </c>
      <c r="C75" t="s">
        <v>13</v>
      </c>
      <c r="D75" t="s">
        <v>13</v>
      </c>
      <c r="E75">
        <v>130629</v>
      </c>
      <c r="F75">
        <v>111908</v>
      </c>
      <c r="G75">
        <v>1</v>
      </c>
      <c r="H75">
        <v>1</v>
      </c>
      <c r="I75">
        <v>83.587163686752319</v>
      </c>
      <c r="J75" s="4">
        <f>ConfigSheet!$I$2</f>
        <v>3349.0920000000001</v>
      </c>
      <c r="K75">
        <f>IF(D75="",_xlfn.XLOOKUP(C75,ConfigSheet!$A$1:$H$1,ConfigSheet!$A$2:$H$2),_xlfn.XLOOKUP(D75,ConfigSheet!$A$1:$H$1,ConfigSheet!$A$2:$H$2))</f>
        <v>6.6983512218829002</v>
      </c>
      <c r="L75">
        <f>_xlfn.XLOOKUP(B75,CoinPixels_Config2!A:A,CoinPixels_Config2!I:I)</f>
        <v>0.81106331204102033</v>
      </c>
      <c r="M75">
        <f t="shared" si="9"/>
        <v>105948.38938860645</v>
      </c>
      <c r="N75">
        <f t="shared" si="10"/>
        <v>90764.473123886506</v>
      </c>
      <c r="O75">
        <f t="shared" si="11"/>
        <v>211.9020688346863</v>
      </c>
      <c r="P75">
        <f t="shared" si="12"/>
        <v>181.53347816451227</v>
      </c>
      <c r="Q75" s="9" cm="1">
        <f t="array" ref="Q75">IF(D75="",_xlfn.XLOOKUP(C75,ConfigSheet!$B$5:$H$5,_xlfn.XLOOKUP(G75,ConfigSheet!$A$6:$A$8,ConfigSheet!$B$6:$H$8)),_xlfn.XLOOKUP(D75,ConfigSheet!$B$5:$H$5,_xlfn.XLOOKUP(H75,ConfigSheet!$A$6:$A$8,ConfigSheet!$B$6:$H$8)))</f>
        <v>207.95500000000001</v>
      </c>
      <c r="R75">
        <f t="shared" si="13"/>
        <v>30.368590670174029</v>
      </c>
      <c r="S75" s="9">
        <f t="shared" si="14"/>
        <v>922.25129929258105</v>
      </c>
      <c r="W75">
        <f t="shared" si="15"/>
        <v>26.421521835487738</v>
      </c>
      <c r="X75">
        <f t="shared" si="8"/>
        <v>698.09681610315533</v>
      </c>
    </row>
    <row r="76" spans="1:24" x14ac:dyDescent="0.3">
      <c r="A76" s="3">
        <v>74</v>
      </c>
      <c r="B76">
        <v>30</v>
      </c>
      <c r="C76" t="s">
        <v>8</v>
      </c>
      <c r="D76" t="s">
        <v>8</v>
      </c>
      <c r="E76">
        <v>15288</v>
      </c>
      <c r="F76">
        <v>18040</v>
      </c>
      <c r="G76">
        <v>1</v>
      </c>
      <c r="H76">
        <v>1</v>
      </c>
      <c r="I76">
        <v>78.807878494262695</v>
      </c>
      <c r="J76" s="4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_xlfn.XLOOKUP(B76,CoinPixels_Config2!A:A,CoinPixels_Config2!I:I)</f>
        <v>0.84745011086474498</v>
      </c>
      <c r="M76">
        <f t="shared" si="9"/>
        <v>12955.817294900222</v>
      </c>
      <c r="N76">
        <f t="shared" si="10"/>
        <v>15288</v>
      </c>
      <c r="O76">
        <f t="shared" si="11"/>
        <v>0</v>
      </c>
      <c r="P76">
        <f t="shared" si="12"/>
        <v>0</v>
      </c>
      <c r="Q76" s="9" cm="1">
        <f t="array" ref="Q76">IF(D76="",_xlfn.XLOOKUP(C76,ConfigSheet!$B$5:$H$5,_xlfn.XLOOKUP(G76,ConfigSheet!$A$6:$A$8,ConfigSheet!$B$6:$H$8)),_xlfn.XLOOKUP(D76,ConfigSheet!$B$5:$H$5,_xlfn.XLOOKUP(H76,ConfigSheet!$A$6:$A$8,ConfigSheet!$B$6:$H$8)))</f>
        <v>0</v>
      </c>
      <c r="R76">
        <f t="shared" si="13"/>
        <v>0</v>
      </c>
      <c r="S76" s="9">
        <f t="shared" si="14"/>
        <v>0</v>
      </c>
      <c r="W76">
        <f t="shared" si="15"/>
        <v>0</v>
      </c>
      <c r="X76">
        <f t="shared" si="8"/>
        <v>0</v>
      </c>
    </row>
    <row r="77" spans="1:24" x14ac:dyDescent="0.3">
      <c r="A77" s="3">
        <v>75</v>
      </c>
      <c r="B77">
        <v>30</v>
      </c>
      <c r="C77" t="s">
        <v>12</v>
      </c>
      <c r="D77" t="s">
        <v>12</v>
      </c>
      <c r="E77">
        <v>182416</v>
      </c>
      <c r="F77">
        <v>165469</v>
      </c>
      <c r="G77">
        <v>1</v>
      </c>
      <c r="H77">
        <v>1</v>
      </c>
      <c r="I77">
        <v>89.893561601638794</v>
      </c>
      <c r="J77" s="4">
        <f>ConfigSheet!$I$2</f>
        <v>3349.0920000000001</v>
      </c>
      <c r="K77">
        <f>IF(D77="",_xlfn.XLOOKUP(C77,ConfigSheet!$A$1:$H$1,ConfigSheet!$A$2:$H$2),_xlfn.XLOOKUP(D77,ConfigSheet!$A$1:$H$1,ConfigSheet!$A$2:$H$2))</f>
        <v>4.4826302470744004</v>
      </c>
      <c r="L77">
        <f>_xlfn.XLOOKUP(B77,CoinPixels_Config2!A:A,CoinPixels_Config2!I:I)</f>
        <v>0.84745011086474498</v>
      </c>
      <c r="M77">
        <f t="shared" si="9"/>
        <v>154588.45942350331</v>
      </c>
      <c r="N77">
        <f t="shared" si="10"/>
        <v>140226.72239467848</v>
      </c>
      <c r="O77">
        <f t="shared" si="11"/>
        <v>206.91068028600873</v>
      </c>
      <c r="P77">
        <f t="shared" si="12"/>
        <v>187.68805015045598</v>
      </c>
      <c r="Q77" s="9" cm="1">
        <f t="array" ref="Q77">IF(D77="",_xlfn.XLOOKUP(C77,ConfigSheet!$B$5:$H$5,_xlfn.XLOOKUP(G77,ConfigSheet!$A$6:$A$8,ConfigSheet!$B$6:$H$8)),_xlfn.XLOOKUP(D77,ConfigSheet!$B$5:$H$5,_xlfn.XLOOKUP(H77,ConfigSheet!$A$6:$A$8,ConfigSheet!$B$6:$H$8)))</f>
        <v>236.29999999999998</v>
      </c>
      <c r="R77">
        <f t="shared" si="13"/>
        <v>19.222630135552748</v>
      </c>
      <c r="S77" s="9">
        <f t="shared" si="14"/>
        <v>369.50950932826066</v>
      </c>
      <c r="W77">
        <f t="shared" si="15"/>
        <v>48.611949849544004</v>
      </c>
      <c r="X77">
        <f t="shared" si="8"/>
        <v>2363.1216681745814</v>
      </c>
    </row>
    <row r="78" spans="1:24" x14ac:dyDescent="0.3">
      <c r="A78" s="3">
        <v>76</v>
      </c>
      <c r="B78">
        <v>30</v>
      </c>
      <c r="C78" t="s">
        <v>13</v>
      </c>
      <c r="D78" t="s">
        <v>13</v>
      </c>
      <c r="E78">
        <v>117144</v>
      </c>
      <c r="F78">
        <v>206690</v>
      </c>
      <c r="G78">
        <v>1</v>
      </c>
      <c r="H78">
        <v>2</v>
      </c>
      <c r="I78">
        <v>67.817124724388123</v>
      </c>
      <c r="J78" s="4">
        <f>ConfigSheet!$I$2</f>
        <v>3349.0920000000001</v>
      </c>
      <c r="K78">
        <f>IF(D78="",_xlfn.XLOOKUP(C78,ConfigSheet!$A$1:$H$1,ConfigSheet!$A$2:$H$2),_xlfn.XLOOKUP(D78,ConfigSheet!$A$1:$H$1,ConfigSheet!$A$2:$H$2))</f>
        <v>6.6983512218829002</v>
      </c>
      <c r="L78">
        <f>_xlfn.XLOOKUP(B78,CoinPixels_Config2!A:A,CoinPixels_Config2!I:I)</f>
        <v>0.84745011086474498</v>
      </c>
      <c r="M78">
        <f t="shared" si="9"/>
        <v>99273.695787139688</v>
      </c>
      <c r="N78">
        <f t="shared" si="10"/>
        <v>175159.46341463414</v>
      </c>
      <c r="O78">
        <f t="shared" si="11"/>
        <v>198.55234836087467</v>
      </c>
      <c r="P78">
        <f t="shared" si="12"/>
        <v>350.32767263119905</v>
      </c>
      <c r="Q78" s="9" cm="1">
        <f t="array" ref="Q78">IF(D78="",_xlfn.XLOOKUP(C78,ConfigSheet!$B$5:$H$5,_xlfn.XLOOKUP(G78,ConfigSheet!$A$6:$A$8,ConfigSheet!$B$6:$H$8)),_xlfn.XLOOKUP(D78,ConfigSheet!$B$5:$H$5,_xlfn.XLOOKUP(H78,ConfigSheet!$A$6:$A$8,ConfigSheet!$B$6:$H$8)))</f>
        <v>415.91</v>
      </c>
      <c r="R78">
        <f t="shared" si="13"/>
        <v>-151.77532427032438</v>
      </c>
      <c r="S78" s="9">
        <f t="shared" si="14"/>
        <v>23035.749057362114</v>
      </c>
      <c r="W78">
        <f t="shared" si="15"/>
        <v>65.582327368800975</v>
      </c>
      <c r="X78">
        <f t="shared" si="8"/>
        <v>4301.0416631085818</v>
      </c>
    </row>
    <row r="79" spans="1:24" x14ac:dyDescent="0.3">
      <c r="A79" s="3">
        <v>77</v>
      </c>
      <c r="B79">
        <v>31</v>
      </c>
      <c r="C79" t="s">
        <v>8</v>
      </c>
      <c r="D79" t="s">
        <v>8</v>
      </c>
      <c r="E79">
        <v>18675</v>
      </c>
      <c r="F79">
        <v>21140</v>
      </c>
      <c r="G79">
        <v>1</v>
      </c>
      <c r="H79">
        <v>1</v>
      </c>
      <c r="I79">
        <v>80.085033178329468</v>
      </c>
      <c r="J79" s="4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_xlfn.XLOOKUP(B79,CoinPixels_Config2!A:A,CoinPixels_Config2!I:I)</f>
        <v>0.88339640491958371</v>
      </c>
      <c r="M79">
        <f t="shared" si="9"/>
        <v>16497.427861873224</v>
      </c>
      <c r="N79">
        <f t="shared" si="10"/>
        <v>18675</v>
      </c>
      <c r="O79">
        <f t="shared" si="11"/>
        <v>0</v>
      </c>
      <c r="P79">
        <f t="shared" si="12"/>
        <v>0</v>
      </c>
      <c r="Q79" s="9" cm="1">
        <f t="array" ref="Q79">IF(D79="",_xlfn.XLOOKUP(C79,ConfigSheet!$B$5:$H$5,_xlfn.XLOOKUP(G79,ConfigSheet!$A$6:$A$8,ConfigSheet!$B$6:$H$8)),_xlfn.XLOOKUP(D79,ConfigSheet!$B$5:$H$5,_xlfn.XLOOKUP(H79,ConfigSheet!$A$6:$A$8,ConfigSheet!$B$6:$H$8)))</f>
        <v>0</v>
      </c>
      <c r="R79">
        <f t="shared" si="13"/>
        <v>0</v>
      </c>
      <c r="S79" s="9">
        <f t="shared" si="14"/>
        <v>0</v>
      </c>
      <c r="W79">
        <f t="shared" si="15"/>
        <v>0</v>
      </c>
      <c r="X79">
        <f t="shared" si="8"/>
        <v>0</v>
      </c>
    </row>
    <row r="80" spans="1:24" x14ac:dyDescent="0.3">
      <c r="A80" s="3">
        <v>78</v>
      </c>
      <c r="B80">
        <v>31</v>
      </c>
      <c r="C80" t="s">
        <v>14</v>
      </c>
      <c r="D80" t="s">
        <v>14</v>
      </c>
      <c r="E80">
        <v>102841</v>
      </c>
      <c r="F80">
        <v>90545</v>
      </c>
      <c r="G80">
        <v>1</v>
      </c>
      <c r="H80">
        <v>1</v>
      </c>
      <c r="I80">
        <v>88.041847944259644</v>
      </c>
      <c r="J80" s="4">
        <f>ConfigSheet!$I$2</f>
        <v>3349.0920000000001</v>
      </c>
      <c r="K80">
        <f>IF(D80="",_xlfn.XLOOKUP(C80,ConfigSheet!$A$1:$H$1,ConfigSheet!$A$2:$H$2),_xlfn.XLOOKUP(D80,ConfigSheet!$A$1:$H$1,ConfigSheet!$A$2:$H$2))</f>
        <v>8.5265588246234003</v>
      </c>
      <c r="L80">
        <f>_xlfn.XLOOKUP(B80,CoinPixels_Config2!A:A,CoinPixels_Config2!I:I)</f>
        <v>0.88339640491958371</v>
      </c>
      <c r="M80">
        <f t="shared" si="9"/>
        <v>90849.369678334915</v>
      </c>
      <c r="N80">
        <f t="shared" si="10"/>
        <v>79987.127483443706</v>
      </c>
      <c r="O80">
        <f t="shared" si="11"/>
        <v>231.2962721663902</v>
      </c>
      <c r="P80">
        <f t="shared" si="12"/>
        <v>203.64174758419114</v>
      </c>
      <c r="Q80" s="9" cm="1">
        <f t="array" ref="Q80">IF(D80="",_xlfn.XLOOKUP(C80,ConfigSheet!$B$5:$H$5,_xlfn.XLOOKUP(G80,ConfigSheet!$A$6:$A$8,ConfigSheet!$B$6:$H$8)),_xlfn.XLOOKUP(D80,ConfigSheet!$B$5:$H$5,_xlfn.XLOOKUP(H80,ConfigSheet!$A$6:$A$8,ConfigSheet!$B$6:$H$8)))</f>
        <v>160.44</v>
      </c>
      <c r="R80">
        <f t="shared" si="13"/>
        <v>27.654524582199059</v>
      </c>
      <c r="S80" s="9">
        <f t="shared" si="14"/>
        <v>764.77272986745209</v>
      </c>
      <c r="W80">
        <f t="shared" si="15"/>
        <v>-43.201747584191139</v>
      </c>
      <c r="X80">
        <f t="shared" si="8"/>
        <v>1866.3909943281649</v>
      </c>
    </row>
    <row r="81" spans="1:24" x14ac:dyDescent="0.3">
      <c r="A81" s="3">
        <v>79</v>
      </c>
      <c r="B81">
        <v>32</v>
      </c>
      <c r="C81" t="s">
        <v>8</v>
      </c>
      <c r="D81" t="s">
        <v>8</v>
      </c>
      <c r="E81">
        <v>15974</v>
      </c>
      <c r="F81">
        <v>21593</v>
      </c>
      <c r="G81">
        <v>1</v>
      </c>
      <c r="H81">
        <v>1</v>
      </c>
      <c r="I81">
        <v>69.526171684265137</v>
      </c>
      <c r="J81" s="4">
        <f>ConfigSheet!$I$2</f>
        <v>3349.0920000000001</v>
      </c>
      <c r="K81">
        <f>IF(D81="",_xlfn.XLOOKUP(C81,ConfigSheet!$A$1:$H$1,ConfigSheet!$A$2:$H$2),_xlfn.XLOOKUP(D81,ConfigSheet!$A$1:$H$1,ConfigSheet!$A$2:$H$2))</f>
        <v>0</v>
      </c>
      <c r="L81">
        <f>_xlfn.XLOOKUP(B81,CoinPixels_Config2!A:A,CoinPixels_Config2!I:I)</f>
        <v>0.73977677951187881</v>
      </c>
      <c r="M81">
        <f t="shared" si="9"/>
        <v>11817.194275922751</v>
      </c>
      <c r="N81">
        <f t="shared" si="10"/>
        <v>15974</v>
      </c>
      <c r="O81">
        <f t="shared" si="11"/>
        <v>0</v>
      </c>
      <c r="P81">
        <f t="shared" si="12"/>
        <v>0</v>
      </c>
      <c r="Q81" s="9" cm="1">
        <f t="array" ref="Q81">IF(D81="",_xlfn.XLOOKUP(C81,ConfigSheet!$B$5:$H$5,_xlfn.XLOOKUP(G81,ConfigSheet!$A$6:$A$8,ConfigSheet!$B$6:$H$8)),_xlfn.XLOOKUP(D81,ConfigSheet!$B$5:$H$5,_xlfn.XLOOKUP(H81,ConfigSheet!$A$6:$A$8,ConfigSheet!$B$6:$H$8)))</f>
        <v>0</v>
      </c>
      <c r="R81">
        <f t="shared" si="13"/>
        <v>0</v>
      </c>
      <c r="S81" s="9">
        <f t="shared" si="14"/>
        <v>0</v>
      </c>
      <c r="W81">
        <f t="shared" si="15"/>
        <v>0</v>
      </c>
      <c r="X81">
        <f t="shared" si="8"/>
        <v>0</v>
      </c>
    </row>
    <row r="82" spans="1:24" x14ac:dyDescent="0.3">
      <c r="A82" s="3">
        <v>80</v>
      </c>
      <c r="B82">
        <v>32</v>
      </c>
      <c r="C82" t="s">
        <v>10</v>
      </c>
      <c r="D82" t="s">
        <v>10</v>
      </c>
      <c r="E82">
        <v>203859</v>
      </c>
      <c r="F82">
        <v>263883</v>
      </c>
      <c r="G82">
        <v>2</v>
      </c>
      <c r="H82">
        <v>3</v>
      </c>
      <c r="I82">
        <v>62.022173404693604</v>
      </c>
      <c r="J82" s="4">
        <f>ConfigSheet!$I$2</f>
        <v>3349.0920000000001</v>
      </c>
      <c r="K82">
        <f>IF(D82="",_xlfn.XLOOKUP(C82,ConfigSheet!$A$1:$H$1,ConfigSheet!$A$2:$H$2),_xlfn.XLOOKUP(D82,ConfigSheet!$A$1:$H$1,ConfigSheet!$A$2:$H$2))</f>
        <v>3.5680999999999998</v>
      </c>
      <c r="L82">
        <f>_xlfn.XLOOKUP(B82,CoinPixels_Config2!A:A,CoinPixels_Config2!I:I)</f>
        <v>0.73977677951187881</v>
      </c>
      <c r="M82">
        <f t="shared" si="9"/>
        <v>150810.1544945121</v>
      </c>
      <c r="N82">
        <f t="shared" si="10"/>
        <v>195214.51590793312</v>
      </c>
      <c r="O82">
        <f t="shared" si="11"/>
        <v>160.6721201602908</v>
      </c>
      <c r="P82">
        <f t="shared" si="12"/>
        <v>207.98022694243576</v>
      </c>
      <c r="Q82" s="9" cm="1">
        <f t="array" ref="Q82">IF(D82="",_xlfn.XLOOKUP(C82,ConfigSheet!$B$5:$H$5,_xlfn.XLOOKUP(G82,ConfigSheet!$A$6:$A$8,ConfigSheet!$B$6:$H$8)),_xlfn.XLOOKUP(D82,ConfigSheet!$B$5:$H$5,_xlfn.XLOOKUP(H82,ConfigSheet!$A$6:$A$8,ConfigSheet!$B$6:$H$8)))</f>
        <v>289.92</v>
      </c>
      <c r="R82">
        <f t="shared" si="13"/>
        <v>-47.308106782144961</v>
      </c>
      <c r="S82" s="9">
        <f t="shared" si="14"/>
        <v>2238.0569673108303</v>
      </c>
      <c r="W82">
        <f t="shared" si="15"/>
        <v>81.939773057564253</v>
      </c>
      <c r="X82">
        <f t="shared" si="8"/>
        <v>6714.1264087251329</v>
      </c>
    </row>
    <row r="83" spans="1:24" x14ac:dyDescent="0.3">
      <c r="A83" s="3">
        <v>81</v>
      </c>
      <c r="B83">
        <v>33</v>
      </c>
      <c r="C83" t="s">
        <v>8</v>
      </c>
      <c r="D83" t="s">
        <v>8</v>
      </c>
      <c r="E83">
        <v>19258</v>
      </c>
      <c r="F83">
        <v>22874</v>
      </c>
      <c r="G83">
        <v>1</v>
      </c>
      <c r="H83">
        <v>1</v>
      </c>
      <c r="I83">
        <v>81.720942258834839</v>
      </c>
      <c r="J83" s="4">
        <f>ConfigSheet!$I$2</f>
        <v>3349.0920000000001</v>
      </c>
      <c r="K83">
        <f>IF(D83="",_xlfn.XLOOKUP(C83,ConfigSheet!$A$1:$H$1,ConfigSheet!$A$2:$H$2),_xlfn.XLOOKUP(D83,ConfigSheet!$A$1:$H$1,ConfigSheet!$A$2:$H$2))</f>
        <v>0</v>
      </c>
      <c r="L83">
        <f>_xlfn.XLOOKUP(B83,CoinPixels_Config2!A:A,CoinPixels_Config2!I:I)</f>
        <v>0.84191658651744339</v>
      </c>
      <c r="M83">
        <f t="shared" si="9"/>
        <v>16213.629623152925</v>
      </c>
      <c r="N83">
        <f t="shared" si="10"/>
        <v>19258</v>
      </c>
      <c r="O83">
        <f t="shared" si="11"/>
        <v>0</v>
      </c>
      <c r="P83">
        <f t="shared" si="12"/>
        <v>0</v>
      </c>
      <c r="Q83" s="9" cm="1">
        <f t="array" ref="Q83">IF(D83="",_xlfn.XLOOKUP(C83,ConfigSheet!$B$5:$H$5,_xlfn.XLOOKUP(G83,ConfigSheet!$A$6:$A$8,ConfigSheet!$B$6:$H$8)),_xlfn.XLOOKUP(D83,ConfigSheet!$B$5:$H$5,_xlfn.XLOOKUP(H83,ConfigSheet!$A$6:$A$8,ConfigSheet!$B$6:$H$8)))</f>
        <v>0</v>
      </c>
      <c r="R83">
        <f t="shared" si="13"/>
        <v>0</v>
      </c>
      <c r="S83" s="9">
        <f t="shared" si="14"/>
        <v>0</v>
      </c>
      <c r="W83">
        <f t="shared" si="15"/>
        <v>0</v>
      </c>
      <c r="X83">
        <f t="shared" si="8"/>
        <v>0</v>
      </c>
    </row>
    <row r="84" spans="1:24" x14ac:dyDescent="0.3">
      <c r="A84" s="3">
        <v>82</v>
      </c>
      <c r="B84">
        <v>34</v>
      </c>
      <c r="C84" t="s">
        <v>8</v>
      </c>
      <c r="D84" t="s">
        <v>8</v>
      </c>
      <c r="E84">
        <v>15657</v>
      </c>
      <c r="F84">
        <v>20286</v>
      </c>
      <c r="G84">
        <v>1</v>
      </c>
      <c r="H84">
        <v>1</v>
      </c>
      <c r="I84">
        <v>75.323152542114258</v>
      </c>
      <c r="J84" s="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_xlfn.XLOOKUP(B84,CoinPixels_Config2!A:A,CoinPixels_Config2!I:I)</f>
        <v>0.77181307305530911</v>
      </c>
      <c r="M84">
        <f t="shared" si="9"/>
        <v>12084.277284826974</v>
      </c>
      <c r="N84">
        <f t="shared" si="10"/>
        <v>15657</v>
      </c>
      <c r="O84">
        <f t="shared" si="11"/>
        <v>0</v>
      </c>
      <c r="P84">
        <f t="shared" si="12"/>
        <v>0</v>
      </c>
      <c r="Q84" s="9" cm="1">
        <f t="array" ref="Q84">IF(D84="",_xlfn.XLOOKUP(C84,ConfigSheet!$B$5:$H$5,_xlfn.XLOOKUP(G84,ConfigSheet!$A$6:$A$8,ConfigSheet!$B$6:$H$8)),_xlfn.XLOOKUP(D84,ConfigSheet!$B$5:$H$5,_xlfn.XLOOKUP(H84,ConfigSheet!$A$6:$A$8,ConfigSheet!$B$6:$H$8)))</f>
        <v>0</v>
      </c>
      <c r="R84">
        <f t="shared" si="13"/>
        <v>0</v>
      </c>
      <c r="S84" s="9">
        <f t="shared" si="14"/>
        <v>0</v>
      </c>
      <c r="W84">
        <f t="shared" si="15"/>
        <v>0</v>
      </c>
      <c r="X84">
        <f t="shared" si="8"/>
        <v>0</v>
      </c>
    </row>
    <row r="85" spans="1:24" x14ac:dyDescent="0.3">
      <c r="A85" s="3">
        <v>83</v>
      </c>
      <c r="B85">
        <v>34</v>
      </c>
      <c r="C85" t="s">
        <v>12</v>
      </c>
      <c r="D85" t="s">
        <v>12</v>
      </c>
      <c r="E85">
        <v>199766</v>
      </c>
      <c r="F85">
        <v>329337</v>
      </c>
      <c r="G85">
        <v>1</v>
      </c>
      <c r="H85">
        <v>2</v>
      </c>
      <c r="I85">
        <v>45.011278986930847</v>
      </c>
      <c r="J85" s="4">
        <f>ConfigSheet!$I$2</f>
        <v>3349.0920000000001</v>
      </c>
      <c r="K85">
        <f>IF(D85="",_xlfn.XLOOKUP(C85,ConfigSheet!$A$1:$H$1,ConfigSheet!$A$2:$H$2),_xlfn.XLOOKUP(D85,ConfigSheet!$A$1:$H$1,ConfigSheet!$A$2:$H$2))</f>
        <v>4.4826302470744004</v>
      </c>
      <c r="L85">
        <f>_xlfn.XLOOKUP(B85,CoinPixels_Config2!A:A,CoinPixels_Config2!I:I)</f>
        <v>0.77181307305530911</v>
      </c>
      <c r="M85">
        <f t="shared" si="9"/>
        <v>154182.01035196689</v>
      </c>
      <c r="N85">
        <f t="shared" si="10"/>
        <v>254186.60204081633</v>
      </c>
      <c r="O85">
        <f t="shared" si="11"/>
        <v>206.36666390725159</v>
      </c>
      <c r="P85">
        <f t="shared" si="12"/>
        <v>340.21894612307653</v>
      </c>
      <c r="Q85" s="9" cm="1">
        <f t="array" ref="Q85">IF(D85="",_xlfn.XLOOKUP(C85,ConfigSheet!$B$5:$H$5,_xlfn.XLOOKUP(G85,ConfigSheet!$A$6:$A$8,ConfigSheet!$B$6:$H$8)),_xlfn.XLOOKUP(D85,ConfigSheet!$B$5:$H$5,_xlfn.XLOOKUP(H85,ConfigSheet!$A$6:$A$8,ConfigSheet!$B$6:$H$8)))</f>
        <v>472.59999999999997</v>
      </c>
      <c r="R85">
        <f t="shared" si="13"/>
        <v>-133.85228221582494</v>
      </c>
      <c r="S85" s="9">
        <f t="shared" si="14"/>
        <v>17916.433454384845</v>
      </c>
      <c r="W85">
        <f t="shared" si="15"/>
        <v>132.38105387692343</v>
      </c>
      <c r="X85">
        <f t="shared" si="8"/>
        <v>17524.743425564906</v>
      </c>
    </row>
    <row r="86" spans="1:24" x14ac:dyDescent="0.3">
      <c r="A86" s="3">
        <v>84</v>
      </c>
      <c r="B86">
        <v>34</v>
      </c>
      <c r="C86" t="s">
        <v>11</v>
      </c>
      <c r="D86" t="s">
        <v>11</v>
      </c>
      <c r="E86">
        <v>232418</v>
      </c>
      <c r="F86">
        <v>143010</v>
      </c>
      <c r="G86">
        <v>1</v>
      </c>
      <c r="H86">
        <v>1</v>
      </c>
      <c r="I86">
        <v>61.531376838684082</v>
      </c>
      <c r="J86" s="4">
        <f>ConfigSheet!$I$2</f>
        <v>3349.0920000000001</v>
      </c>
      <c r="K86">
        <f>IF(D86="",_xlfn.XLOOKUP(C86,ConfigSheet!$A$1:$H$1,ConfigSheet!$A$2:$H$2),_xlfn.XLOOKUP(D86,ConfigSheet!$A$1:$H$1,ConfigSheet!$A$2:$H$2))</f>
        <v>5.6936084651916001</v>
      </c>
      <c r="L86">
        <f>_xlfn.XLOOKUP(B86,CoinPixels_Config2!A:A,CoinPixels_Config2!I:I)</f>
        <v>0.77181307305530911</v>
      </c>
      <c r="M86">
        <f t="shared" si="9"/>
        <v>179383.25081336882</v>
      </c>
      <c r="N86">
        <f t="shared" si="10"/>
        <v>110376.98757763975</v>
      </c>
      <c r="O86">
        <f t="shared" si="11"/>
        <v>304.95967126151942</v>
      </c>
      <c r="P86">
        <f t="shared" si="12"/>
        <v>187.64589053821089</v>
      </c>
      <c r="Q86" s="9" cm="1">
        <f t="array" ref="Q86">IF(D86="",_xlfn.XLOOKUP(C86,ConfigSheet!$B$5:$H$5,_xlfn.XLOOKUP(G86,ConfigSheet!$A$6:$A$8,ConfigSheet!$B$6:$H$8)),_xlfn.XLOOKUP(D86,ConfigSheet!$B$5:$H$5,_xlfn.XLOOKUP(H86,ConfigSheet!$A$6:$A$8,ConfigSheet!$B$6:$H$8)))</f>
        <v>369.42666666666668</v>
      </c>
      <c r="R86">
        <f t="shared" si="13"/>
        <v>117.31378072330853</v>
      </c>
      <c r="S86" s="9">
        <f t="shared" si="14"/>
        <v>13762.523147596516</v>
      </c>
      <c r="W86">
        <f t="shared" si="15"/>
        <v>181.78077612845578</v>
      </c>
      <c r="X86">
        <f t="shared" si="8"/>
        <v>33044.250569863761</v>
      </c>
    </row>
    <row r="87" spans="1:24" x14ac:dyDescent="0.3">
      <c r="A87" s="3">
        <v>85</v>
      </c>
      <c r="B87">
        <v>35</v>
      </c>
      <c r="C87" t="s">
        <v>8</v>
      </c>
      <c r="D87" t="s">
        <v>8</v>
      </c>
      <c r="E87">
        <v>14730</v>
      </c>
      <c r="F87">
        <v>18529</v>
      </c>
      <c r="G87">
        <v>1</v>
      </c>
      <c r="H87">
        <v>1</v>
      </c>
      <c r="I87">
        <v>76.515233516693115</v>
      </c>
      <c r="J87" s="4">
        <f>ConfigSheet!$I$2</f>
        <v>3349.0920000000001</v>
      </c>
      <c r="K87">
        <f>IF(D87="",_xlfn.XLOOKUP(C87,ConfigSheet!$A$1:$H$1,ConfigSheet!$A$2:$H$2),_xlfn.XLOOKUP(D87,ConfigSheet!$A$1:$H$1,ConfigSheet!$A$2:$H$2))</f>
        <v>0</v>
      </c>
      <c r="L87">
        <f>_xlfn.XLOOKUP(B87,CoinPixels_Config2!A:A,CoinPixels_Config2!I:I)</f>
        <v>0.79497004695342433</v>
      </c>
      <c r="M87">
        <f t="shared" si="9"/>
        <v>11709.90879162394</v>
      </c>
      <c r="N87">
        <f t="shared" si="10"/>
        <v>14730</v>
      </c>
      <c r="O87">
        <f t="shared" si="11"/>
        <v>0</v>
      </c>
      <c r="P87">
        <f t="shared" si="12"/>
        <v>0</v>
      </c>
      <c r="Q87" s="9" cm="1">
        <f t="array" ref="Q87">IF(D87="",_xlfn.XLOOKUP(C87,ConfigSheet!$B$5:$H$5,_xlfn.XLOOKUP(G87,ConfigSheet!$A$6:$A$8,ConfigSheet!$B$6:$H$8)),_xlfn.XLOOKUP(D87,ConfigSheet!$B$5:$H$5,_xlfn.XLOOKUP(H87,ConfigSheet!$A$6:$A$8,ConfigSheet!$B$6:$H$8)))</f>
        <v>0</v>
      </c>
      <c r="R87">
        <f t="shared" si="13"/>
        <v>0</v>
      </c>
      <c r="S87" s="9">
        <f t="shared" si="14"/>
        <v>0</v>
      </c>
      <c r="W87">
        <f t="shared" si="15"/>
        <v>0</v>
      </c>
      <c r="X87">
        <f t="shared" si="8"/>
        <v>0</v>
      </c>
    </row>
    <row r="88" spans="1:24" x14ac:dyDescent="0.3">
      <c r="A88" s="3">
        <v>86</v>
      </c>
      <c r="B88">
        <v>35</v>
      </c>
      <c r="C88" t="s">
        <v>12</v>
      </c>
      <c r="D88" t="s">
        <v>12</v>
      </c>
      <c r="E88">
        <v>168188</v>
      </c>
      <c r="F88">
        <v>154456</v>
      </c>
      <c r="G88">
        <v>1</v>
      </c>
      <c r="H88">
        <v>1</v>
      </c>
      <c r="I88">
        <v>90.476304292678833</v>
      </c>
      <c r="J88" s="4">
        <f>ConfigSheet!$I$2</f>
        <v>3349.0920000000001</v>
      </c>
      <c r="K88">
        <f>IF(D88="",_xlfn.XLOOKUP(C88,ConfigSheet!$A$1:$H$1,ConfigSheet!$A$2:$H$2),_xlfn.XLOOKUP(D88,ConfigSheet!$A$1:$H$1,ConfigSheet!$A$2:$H$2))</f>
        <v>4.4826302470744004</v>
      </c>
      <c r="L88">
        <f>_xlfn.XLOOKUP(B88,CoinPixels_Config2!A:A,CoinPixels_Config2!I:I)</f>
        <v>0.79497004695342433</v>
      </c>
      <c r="M88">
        <f t="shared" si="9"/>
        <v>133704.42225700253</v>
      </c>
      <c r="N88">
        <f t="shared" si="10"/>
        <v>122787.89357223811</v>
      </c>
      <c r="O88">
        <f t="shared" si="11"/>
        <v>178.95820341061014</v>
      </c>
      <c r="P88">
        <f t="shared" si="12"/>
        <v>164.34685153512262</v>
      </c>
      <c r="Q88" s="9" cm="1">
        <f t="array" ref="Q88">IF(D88="",_xlfn.XLOOKUP(C88,ConfigSheet!$B$5:$H$5,_xlfn.XLOOKUP(G88,ConfigSheet!$A$6:$A$8,ConfigSheet!$B$6:$H$8)),_xlfn.XLOOKUP(D88,ConfigSheet!$B$5:$H$5,_xlfn.XLOOKUP(H88,ConfigSheet!$A$6:$A$8,ConfigSheet!$B$6:$H$8)))</f>
        <v>236.29999999999998</v>
      </c>
      <c r="R88">
        <f t="shared" si="13"/>
        <v>14.611351875487514</v>
      </c>
      <c r="S88" s="9">
        <f t="shared" si="14"/>
        <v>213.49160362931249</v>
      </c>
      <c r="W88">
        <f t="shared" si="15"/>
        <v>71.953148464877358</v>
      </c>
      <c r="X88">
        <f t="shared" si="8"/>
        <v>5177.2555740086827</v>
      </c>
    </row>
    <row r="89" spans="1:24" x14ac:dyDescent="0.3">
      <c r="A89" s="3">
        <v>87</v>
      </c>
      <c r="B89">
        <v>35</v>
      </c>
      <c r="C89" t="s">
        <v>11</v>
      </c>
      <c r="D89" t="s">
        <v>11</v>
      </c>
      <c r="E89">
        <v>187090</v>
      </c>
      <c r="F89">
        <v>121285</v>
      </c>
      <c r="G89">
        <v>1</v>
      </c>
      <c r="H89">
        <v>1</v>
      </c>
      <c r="I89">
        <v>64.826208353042603</v>
      </c>
      <c r="J89" s="4">
        <f>ConfigSheet!$I$2</f>
        <v>3349.0920000000001</v>
      </c>
      <c r="K89">
        <f>IF(D89="",_xlfn.XLOOKUP(C89,ConfigSheet!$A$1:$H$1,ConfigSheet!$A$2:$H$2),_xlfn.XLOOKUP(D89,ConfigSheet!$A$1:$H$1,ConfigSheet!$A$2:$H$2))</f>
        <v>5.6936084651916001</v>
      </c>
      <c r="L89">
        <f>_xlfn.XLOOKUP(B89,CoinPixels_Config2!A:A,CoinPixels_Config2!I:I)</f>
        <v>0.79497004695342433</v>
      </c>
      <c r="M89">
        <f t="shared" si="9"/>
        <v>148730.94608451615</v>
      </c>
      <c r="N89">
        <f t="shared" si="10"/>
        <v>96417.942144746063</v>
      </c>
      <c r="O89">
        <f t="shared" si="11"/>
        <v>252.84936145760005</v>
      </c>
      <c r="P89">
        <f t="shared" si="12"/>
        <v>163.91487949321191</v>
      </c>
      <c r="Q89" s="9" cm="1">
        <f t="array" ref="Q89">IF(D89="",_xlfn.XLOOKUP(C89,ConfigSheet!$B$5:$H$5,_xlfn.XLOOKUP(G89,ConfigSheet!$A$6:$A$8,ConfigSheet!$B$6:$H$8)),_xlfn.XLOOKUP(D89,ConfigSheet!$B$5:$H$5,_xlfn.XLOOKUP(H89,ConfigSheet!$A$6:$A$8,ConfigSheet!$B$6:$H$8)))</f>
        <v>369.42666666666668</v>
      </c>
      <c r="R89">
        <f t="shared" si="13"/>
        <v>88.934481964388141</v>
      </c>
      <c r="S89" s="9">
        <f t="shared" si="14"/>
        <v>7909.3420822740791</v>
      </c>
      <c r="W89">
        <f t="shared" si="15"/>
        <v>205.51178717345476</v>
      </c>
      <c r="X89">
        <f t="shared" si="8"/>
        <v>42235.094667227364</v>
      </c>
    </row>
    <row r="90" spans="1:24" x14ac:dyDescent="0.3">
      <c r="A90" s="3">
        <v>88</v>
      </c>
      <c r="B90">
        <v>36</v>
      </c>
      <c r="C90" t="s">
        <v>8</v>
      </c>
      <c r="D90" t="s">
        <v>8</v>
      </c>
      <c r="E90">
        <v>17404</v>
      </c>
      <c r="F90">
        <v>20064</v>
      </c>
      <c r="G90">
        <v>1</v>
      </c>
      <c r="H90">
        <v>1</v>
      </c>
      <c r="I90">
        <v>79.289883375167847</v>
      </c>
      <c r="J90" s="4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_xlfn.XLOOKUP(B90,CoinPixels_Config2!A:A,CoinPixels_Config2!I:I)</f>
        <v>0.86742424242424243</v>
      </c>
      <c r="M90">
        <f t="shared" si="9"/>
        <v>15096.651515151516</v>
      </c>
      <c r="N90">
        <f t="shared" si="10"/>
        <v>17404</v>
      </c>
      <c r="O90">
        <f t="shared" si="11"/>
        <v>0</v>
      </c>
      <c r="P90">
        <f t="shared" si="12"/>
        <v>0</v>
      </c>
      <c r="Q90" s="9" cm="1">
        <f t="array" ref="Q90">IF(D90="",_xlfn.XLOOKUP(C90,ConfigSheet!$B$5:$H$5,_xlfn.XLOOKUP(G90,ConfigSheet!$A$6:$A$8,ConfigSheet!$B$6:$H$8)),_xlfn.XLOOKUP(D90,ConfigSheet!$B$5:$H$5,_xlfn.XLOOKUP(H90,ConfigSheet!$A$6:$A$8,ConfigSheet!$B$6:$H$8)))</f>
        <v>0</v>
      </c>
      <c r="R90">
        <f t="shared" si="13"/>
        <v>0</v>
      </c>
      <c r="S90" s="9">
        <f t="shared" si="14"/>
        <v>0</v>
      </c>
      <c r="W90">
        <f t="shared" si="15"/>
        <v>0</v>
      </c>
      <c r="X90">
        <f t="shared" si="8"/>
        <v>0</v>
      </c>
    </row>
    <row r="91" spans="1:24" x14ac:dyDescent="0.3">
      <c r="A91" s="3">
        <v>89</v>
      </c>
      <c r="B91">
        <v>36</v>
      </c>
      <c r="C91" t="s">
        <v>9</v>
      </c>
      <c r="D91" t="s">
        <v>9</v>
      </c>
      <c r="E91">
        <v>530822</v>
      </c>
      <c r="F91">
        <v>445381</v>
      </c>
      <c r="G91">
        <v>1</v>
      </c>
      <c r="H91">
        <v>1</v>
      </c>
      <c r="I91">
        <v>83.70329737663269</v>
      </c>
      <c r="J91" s="4">
        <f>ConfigSheet!$I$2</f>
        <v>3349.0920000000001</v>
      </c>
      <c r="K91">
        <f>IF(D91="",_xlfn.XLOOKUP(C91,ConfigSheet!$A$1:$H$1,ConfigSheet!$A$2:$H$2),_xlfn.XLOOKUP(D91,ConfigSheet!$A$1:$H$1,ConfigSheet!$A$2:$H$2))</f>
        <v>2.6304883652667002</v>
      </c>
      <c r="L91">
        <f>_xlfn.XLOOKUP(B91,CoinPixels_Config2!A:A,CoinPixels_Config2!I:I)</f>
        <v>0.86742424242424243</v>
      </c>
      <c r="M91">
        <f t="shared" si="9"/>
        <v>460447.87121212122</v>
      </c>
      <c r="N91">
        <f t="shared" si="10"/>
        <v>386334.27651515149</v>
      </c>
      <c r="O91">
        <f t="shared" si="11"/>
        <v>361.65108872354199</v>
      </c>
      <c r="P91">
        <f t="shared" si="12"/>
        <v>303.43980382648016</v>
      </c>
      <c r="Q91" s="9" cm="1">
        <f t="array" ref="Q91">IF(D91="",_xlfn.XLOOKUP(C91,ConfigSheet!$B$5:$H$5,_xlfn.XLOOKUP(G91,ConfigSheet!$A$6:$A$8,ConfigSheet!$B$6:$H$8)),_xlfn.XLOOKUP(D91,ConfigSheet!$B$5:$H$5,_xlfn.XLOOKUP(H91,ConfigSheet!$A$6:$A$8,ConfigSheet!$B$6:$H$8)))</f>
        <v>468.8</v>
      </c>
      <c r="R91">
        <f t="shared" si="13"/>
        <v>58.21128489706183</v>
      </c>
      <c r="S91" s="9">
        <f t="shared" si="14"/>
        <v>3388.5536893668987</v>
      </c>
      <c r="W91">
        <f t="shared" si="15"/>
        <v>165.36019617351985</v>
      </c>
      <c r="X91">
        <f t="shared" si="8"/>
        <v>27343.99447854497</v>
      </c>
    </row>
    <row r="92" spans="1:24" x14ac:dyDescent="0.3">
      <c r="A92" s="3">
        <v>90</v>
      </c>
      <c r="B92">
        <v>37</v>
      </c>
      <c r="C92" t="s">
        <v>8</v>
      </c>
      <c r="D92" t="s">
        <v>8</v>
      </c>
      <c r="E92">
        <v>14812</v>
      </c>
      <c r="F92">
        <v>17688</v>
      </c>
      <c r="G92">
        <v>1</v>
      </c>
      <c r="H92">
        <v>1</v>
      </c>
      <c r="I92">
        <v>81.483137607574463</v>
      </c>
      <c r="J92" s="4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_xlfn.XLOOKUP(B92,CoinPixels_Config2!A:A,CoinPixels_Config2!I:I)</f>
        <v>0.83740388964269563</v>
      </c>
      <c r="M92">
        <f t="shared" si="9"/>
        <v>12403.626413387608</v>
      </c>
      <c r="N92">
        <f t="shared" si="10"/>
        <v>14812</v>
      </c>
      <c r="O92">
        <f t="shared" si="11"/>
        <v>0</v>
      </c>
      <c r="P92">
        <f t="shared" si="12"/>
        <v>0</v>
      </c>
      <c r="Q92" s="9" cm="1">
        <f t="array" ref="Q92">IF(D92="",_xlfn.XLOOKUP(C92,ConfigSheet!$B$5:$H$5,_xlfn.XLOOKUP(G92,ConfigSheet!$A$6:$A$8,ConfigSheet!$B$6:$H$8)),_xlfn.XLOOKUP(D92,ConfigSheet!$B$5:$H$5,_xlfn.XLOOKUP(H92,ConfigSheet!$A$6:$A$8,ConfigSheet!$B$6:$H$8)))</f>
        <v>0</v>
      </c>
      <c r="R92">
        <f t="shared" si="13"/>
        <v>0</v>
      </c>
      <c r="S92" s="9">
        <f t="shared" si="14"/>
        <v>0</v>
      </c>
      <c r="W92">
        <f t="shared" si="15"/>
        <v>0</v>
      </c>
      <c r="X92">
        <f t="shared" si="8"/>
        <v>0</v>
      </c>
    </row>
    <row r="93" spans="1:24" x14ac:dyDescent="0.3">
      <c r="A93" s="3">
        <v>91</v>
      </c>
      <c r="B93">
        <v>37</v>
      </c>
      <c r="C93" t="s">
        <v>10</v>
      </c>
      <c r="D93" t="s">
        <v>10</v>
      </c>
      <c r="E93">
        <v>88479</v>
      </c>
      <c r="F93">
        <v>82917</v>
      </c>
      <c r="G93">
        <v>1</v>
      </c>
      <c r="H93">
        <v>1</v>
      </c>
      <c r="I93">
        <v>92.333418130874634</v>
      </c>
      <c r="J93" s="4">
        <f>ConfigSheet!$I$2</f>
        <v>3349.0920000000001</v>
      </c>
      <c r="K93">
        <f>IF(D93="",_xlfn.XLOOKUP(C93,ConfigSheet!$A$1:$H$1,ConfigSheet!$A$2:$H$2),_xlfn.XLOOKUP(D93,ConfigSheet!$A$1:$H$1,ConfigSheet!$A$2:$H$2))</f>
        <v>3.5680999999999998</v>
      </c>
      <c r="L93">
        <f>_xlfn.XLOOKUP(B93,CoinPixels_Config2!A:A,CoinPixels_Config2!I:I)</f>
        <v>0.83740388964269563</v>
      </c>
      <c r="M93">
        <f t="shared" si="9"/>
        <v>74092.658751696072</v>
      </c>
      <c r="N93">
        <f t="shared" si="10"/>
        <v>69435.018317503389</v>
      </c>
      <c r="O93">
        <f t="shared" si="11"/>
        <v>78.937818277887473</v>
      </c>
      <c r="P93">
        <f t="shared" si="12"/>
        <v>73.975599612875314</v>
      </c>
      <c r="Q93" s="9" cm="1">
        <f t="array" ref="Q93">IF(D93="",_xlfn.XLOOKUP(C93,ConfigSheet!$B$5:$H$5,_xlfn.XLOOKUP(G93,ConfigSheet!$A$6:$A$8,ConfigSheet!$B$6:$H$8)),_xlfn.XLOOKUP(D93,ConfigSheet!$B$5:$H$5,_xlfn.XLOOKUP(H93,ConfigSheet!$A$6:$A$8,ConfigSheet!$B$6:$H$8)))</f>
        <v>96.64</v>
      </c>
      <c r="R93">
        <f t="shared" si="13"/>
        <v>4.9622186650121591</v>
      </c>
      <c r="S93" s="9">
        <f t="shared" si="14"/>
        <v>24.623614079395054</v>
      </c>
      <c r="W93">
        <f t="shared" si="15"/>
        <v>22.664400387124687</v>
      </c>
      <c r="X93">
        <f t="shared" si="8"/>
        <v>513.6750449078977</v>
      </c>
    </row>
    <row r="94" spans="1:24" x14ac:dyDescent="0.3">
      <c r="A94" s="3">
        <v>92</v>
      </c>
      <c r="B94">
        <v>38</v>
      </c>
      <c r="C94" t="s">
        <v>8</v>
      </c>
      <c r="D94" t="s">
        <v>8</v>
      </c>
      <c r="E94">
        <v>14403</v>
      </c>
      <c r="F94">
        <v>19584</v>
      </c>
      <c r="G94">
        <v>1</v>
      </c>
      <c r="H94">
        <v>1</v>
      </c>
      <c r="I94">
        <v>71.677529811859131</v>
      </c>
      <c r="J94" s="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_xlfn.XLOOKUP(B94,CoinPixels_Config2!A:A,CoinPixels_Config2!I:I)</f>
        <v>0.73544730392156865</v>
      </c>
      <c r="M94">
        <f t="shared" si="9"/>
        <v>10592.647518382353</v>
      </c>
      <c r="N94">
        <f t="shared" si="10"/>
        <v>14403</v>
      </c>
      <c r="O94">
        <f t="shared" si="11"/>
        <v>0</v>
      </c>
      <c r="P94">
        <f t="shared" si="12"/>
        <v>0</v>
      </c>
      <c r="Q94" s="9" cm="1">
        <f t="array" ref="Q94">IF(D94="",_xlfn.XLOOKUP(C94,ConfigSheet!$B$5:$H$5,_xlfn.XLOOKUP(G94,ConfigSheet!$A$6:$A$8,ConfigSheet!$B$6:$H$8)),_xlfn.XLOOKUP(D94,ConfigSheet!$B$5:$H$5,_xlfn.XLOOKUP(H94,ConfigSheet!$A$6:$A$8,ConfigSheet!$B$6:$H$8)))</f>
        <v>0</v>
      </c>
      <c r="R94">
        <f t="shared" si="13"/>
        <v>0</v>
      </c>
      <c r="S94" s="9">
        <f t="shared" si="14"/>
        <v>0</v>
      </c>
      <c r="W94">
        <f t="shared" si="15"/>
        <v>0</v>
      </c>
      <c r="X94">
        <f t="shared" si="8"/>
        <v>0</v>
      </c>
    </row>
    <row r="95" spans="1:24" x14ac:dyDescent="0.3">
      <c r="A95" s="3">
        <v>93</v>
      </c>
      <c r="B95">
        <v>38</v>
      </c>
      <c r="C95" t="s">
        <v>10</v>
      </c>
      <c r="D95" t="s">
        <v>10</v>
      </c>
      <c r="E95">
        <v>90898</v>
      </c>
      <c r="F95">
        <v>84782</v>
      </c>
      <c r="G95">
        <v>1</v>
      </c>
      <c r="H95">
        <v>1</v>
      </c>
      <c r="I95">
        <v>92.591458559036255</v>
      </c>
      <c r="J95" s="4">
        <f>ConfigSheet!$I$2</f>
        <v>3349.0920000000001</v>
      </c>
      <c r="K95">
        <f>IF(D95="",_xlfn.XLOOKUP(C95,ConfigSheet!$A$1:$H$1,ConfigSheet!$A$2:$H$2),_xlfn.XLOOKUP(D95,ConfigSheet!$A$1:$H$1,ConfigSheet!$A$2:$H$2))</f>
        <v>3.5680999999999998</v>
      </c>
      <c r="L95">
        <f>_xlfn.XLOOKUP(B95,CoinPixels_Config2!A:A,CoinPixels_Config2!I:I)</f>
        <v>0.73544730392156865</v>
      </c>
      <c r="M95">
        <f t="shared" si="9"/>
        <v>66850.689031862741</v>
      </c>
      <c r="N95">
        <f t="shared" si="10"/>
        <v>62352.693321078434</v>
      </c>
      <c r="O95">
        <f t="shared" si="11"/>
        <v>71.222272644223992</v>
      </c>
      <c r="P95">
        <f t="shared" si="12"/>
        <v>66.430138389432102</v>
      </c>
      <c r="Q95" s="9" cm="1">
        <f t="array" ref="Q95">IF(D95="",_xlfn.XLOOKUP(C95,ConfigSheet!$B$5:$H$5,_xlfn.XLOOKUP(G95,ConfigSheet!$A$6:$A$8,ConfigSheet!$B$6:$H$8)),_xlfn.XLOOKUP(D95,ConfigSheet!$B$5:$H$5,_xlfn.XLOOKUP(H95,ConfigSheet!$A$6:$A$8,ConfigSheet!$B$6:$H$8)))</f>
        <v>96.64</v>
      </c>
      <c r="R95">
        <f t="shared" si="13"/>
        <v>4.7921342547918897</v>
      </c>
      <c r="S95" s="9">
        <f t="shared" si="14"/>
        <v>22.964550715949819</v>
      </c>
      <c r="W95">
        <f t="shared" si="15"/>
        <v>30.209861610567899</v>
      </c>
      <c r="X95">
        <f t="shared" si="8"/>
        <v>912.63573852966408</v>
      </c>
    </row>
    <row r="96" spans="1:24" x14ac:dyDescent="0.3">
      <c r="A96" s="3">
        <v>94</v>
      </c>
      <c r="B96">
        <v>39</v>
      </c>
      <c r="C96" t="s">
        <v>8</v>
      </c>
      <c r="D96" t="s">
        <v>8</v>
      </c>
      <c r="E96">
        <v>13449</v>
      </c>
      <c r="F96">
        <v>16303</v>
      </c>
      <c r="G96">
        <v>1</v>
      </c>
      <c r="H96">
        <v>1</v>
      </c>
      <c r="I96">
        <v>76.412689685821533</v>
      </c>
      <c r="J96" s="4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_xlfn.XLOOKUP(B96,CoinPixels_Config2!A:A,CoinPixels_Config2!I:I)</f>
        <v>0.82494019505612459</v>
      </c>
      <c r="M96">
        <f t="shared" si="9"/>
        <v>11094.62068330982</v>
      </c>
      <c r="N96">
        <f t="shared" si="10"/>
        <v>13449</v>
      </c>
      <c r="O96">
        <f t="shared" si="11"/>
        <v>0</v>
      </c>
      <c r="P96">
        <f t="shared" si="12"/>
        <v>0</v>
      </c>
      <c r="Q96" s="9" cm="1">
        <f t="array" ref="Q96">IF(D96="",_xlfn.XLOOKUP(C96,ConfigSheet!$B$5:$H$5,_xlfn.XLOOKUP(G96,ConfigSheet!$A$6:$A$8,ConfigSheet!$B$6:$H$8)),_xlfn.XLOOKUP(D96,ConfigSheet!$B$5:$H$5,_xlfn.XLOOKUP(H96,ConfigSheet!$A$6:$A$8,ConfigSheet!$B$6:$H$8)))</f>
        <v>0</v>
      </c>
      <c r="R96">
        <f t="shared" si="13"/>
        <v>0</v>
      </c>
      <c r="S96" s="9">
        <f t="shared" si="14"/>
        <v>0</v>
      </c>
      <c r="W96">
        <f t="shared" si="15"/>
        <v>0</v>
      </c>
      <c r="X96">
        <f t="shared" si="8"/>
        <v>0</v>
      </c>
    </row>
    <row r="97" spans="1:24" x14ac:dyDescent="0.3">
      <c r="A97" s="3">
        <v>95</v>
      </c>
      <c r="B97">
        <v>39</v>
      </c>
      <c r="C97" t="s">
        <v>11</v>
      </c>
      <c r="D97" t="s">
        <v>11</v>
      </c>
      <c r="E97">
        <v>331388</v>
      </c>
      <c r="F97">
        <v>293351</v>
      </c>
      <c r="G97">
        <v>2</v>
      </c>
      <c r="H97">
        <v>2</v>
      </c>
      <c r="I97">
        <v>87.573310732841492</v>
      </c>
      <c r="J97" s="4">
        <f>ConfigSheet!$I$2</f>
        <v>3349.0920000000001</v>
      </c>
      <c r="K97">
        <f>IF(D97="",_xlfn.XLOOKUP(C97,ConfigSheet!$A$1:$H$1,ConfigSheet!$A$2:$H$2),_xlfn.XLOOKUP(D97,ConfigSheet!$A$1:$H$1,ConfigSheet!$A$2:$H$2))</f>
        <v>5.6936084651916001</v>
      </c>
      <c r="L97">
        <f>_xlfn.XLOOKUP(B97,CoinPixels_Config2!A:A,CoinPixels_Config2!I:I)</f>
        <v>0.82494019505612459</v>
      </c>
      <c r="M97">
        <f t="shared" si="9"/>
        <v>273375.28135925904</v>
      </c>
      <c r="N97">
        <f t="shared" si="10"/>
        <v>241997.03115990921</v>
      </c>
      <c r="O97">
        <f t="shared" si="11"/>
        <v>464.75039088839981</v>
      </c>
      <c r="P97">
        <f t="shared" si="12"/>
        <v>411.40594082315278</v>
      </c>
      <c r="Q97" s="9" cm="1">
        <f t="array" ref="Q97">IF(D97="",_xlfn.XLOOKUP(C97,ConfigSheet!$B$5:$H$5,_xlfn.XLOOKUP(G97,ConfigSheet!$A$6:$A$8,ConfigSheet!$B$6:$H$8)),_xlfn.XLOOKUP(D97,ConfigSheet!$B$5:$H$5,_xlfn.XLOOKUP(H97,ConfigSheet!$A$6:$A$8,ConfigSheet!$B$6:$H$8)))</f>
        <v>738.85333333333335</v>
      </c>
      <c r="R97">
        <f t="shared" si="13"/>
        <v>53.344450065247031</v>
      </c>
      <c r="S97" s="9">
        <f t="shared" si="14"/>
        <v>2845.6303527636342</v>
      </c>
      <c r="W97">
        <f t="shared" si="15"/>
        <v>327.44739251018058</v>
      </c>
      <c r="X97">
        <f t="shared" si="8"/>
        <v>107221.79486171626</v>
      </c>
    </row>
    <row r="98" spans="1:24" x14ac:dyDescent="0.3">
      <c r="A98" s="3">
        <v>96</v>
      </c>
      <c r="B98">
        <v>40</v>
      </c>
      <c r="C98" t="s">
        <v>8</v>
      </c>
      <c r="D98" t="s">
        <v>8</v>
      </c>
      <c r="E98">
        <v>13443</v>
      </c>
      <c r="F98">
        <v>17046</v>
      </c>
      <c r="G98">
        <v>1</v>
      </c>
      <c r="H98">
        <v>1</v>
      </c>
      <c r="I98">
        <v>78.100353479385376</v>
      </c>
      <c r="J98" s="4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_xlfn.XLOOKUP(B98,CoinPixels_Config2!A:A,CoinPixels_Config2!I:I)</f>
        <v>0.78863076381555786</v>
      </c>
      <c r="M98">
        <f t="shared" si="9"/>
        <v>10601.563357972544</v>
      </c>
      <c r="N98">
        <f t="shared" si="10"/>
        <v>13443</v>
      </c>
      <c r="O98">
        <f t="shared" si="11"/>
        <v>0</v>
      </c>
      <c r="P98">
        <f t="shared" si="12"/>
        <v>0</v>
      </c>
      <c r="Q98" s="9" cm="1">
        <f t="array" ref="Q98">IF(D98="",_xlfn.XLOOKUP(C98,ConfigSheet!$B$5:$H$5,_xlfn.XLOOKUP(G98,ConfigSheet!$A$6:$A$8,ConfigSheet!$B$6:$H$8)),_xlfn.XLOOKUP(D98,ConfigSheet!$B$5:$H$5,_xlfn.XLOOKUP(H98,ConfigSheet!$A$6:$A$8,ConfigSheet!$B$6:$H$8)))</f>
        <v>0</v>
      </c>
      <c r="R98">
        <f t="shared" si="13"/>
        <v>0</v>
      </c>
      <c r="S98" s="9">
        <f t="shared" si="14"/>
        <v>0</v>
      </c>
      <c r="W98">
        <f t="shared" si="15"/>
        <v>0</v>
      </c>
      <c r="X98">
        <f t="shared" si="8"/>
        <v>0</v>
      </c>
    </row>
    <row r="99" spans="1:24" x14ac:dyDescent="0.3">
      <c r="A99" s="3">
        <v>97</v>
      </c>
      <c r="B99">
        <v>40</v>
      </c>
      <c r="C99" t="s">
        <v>11</v>
      </c>
      <c r="D99" t="s">
        <v>11</v>
      </c>
      <c r="E99">
        <v>355559</v>
      </c>
      <c r="F99">
        <v>314587</v>
      </c>
      <c r="G99">
        <v>2</v>
      </c>
      <c r="H99">
        <v>2</v>
      </c>
      <c r="I99">
        <v>87.987914681434631</v>
      </c>
      <c r="J99" s="4">
        <f>ConfigSheet!$I$2</f>
        <v>3349.0920000000001</v>
      </c>
      <c r="K99">
        <f>IF(D99="",_xlfn.XLOOKUP(C99,ConfigSheet!$A$1:$H$1,ConfigSheet!$A$2:$H$2),_xlfn.XLOOKUP(D99,ConfigSheet!$A$1:$H$1,ConfigSheet!$A$2:$H$2))</f>
        <v>5.6936084651916001</v>
      </c>
      <c r="L99">
        <f>_xlfn.XLOOKUP(B99,CoinPixels_Config2!A:A,CoinPixels_Config2!I:I)</f>
        <v>0.78863076381555786</v>
      </c>
      <c r="M99">
        <f t="shared" si="9"/>
        <v>280404.76575149596</v>
      </c>
      <c r="N99">
        <f t="shared" si="10"/>
        <v>248092.98609644489</v>
      </c>
      <c r="O99">
        <f t="shared" si="11"/>
        <v>476.70083352824736</v>
      </c>
      <c r="P99">
        <f t="shared" si="12"/>
        <v>421.76934100149555</v>
      </c>
      <c r="Q99" s="9" cm="1">
        <f t="array" ref="Q99">IF(D99="",_xlfn.XLOOKUP(C99,ConfigSheet!$B$5:$H$5,_xlfn.XLOOKUP(G99,ConfigSheet!$A$6:$A$8,ConfigSheet!$B$6:$H$8)),_xlfn.XLOOKUP(D99,ConfigSheet!$B$5:$H$5,_xlfn.XLOOKUP(H99,ConfigSheet!$A$6:$A$8,ConfigSheet!$B$6:$H$8)))</f>
        <v>738.85333333333335</v>
      </c>
      <c r="R99">
        <f t="shared" si="13"/>
        <v>54.931492526751811</v>
      </c>
      <c r="S99" s="9">
        <f t="shared" si="14"/>
        <v>3017.4688712165898</v>
      </c>
      <c r="W99">
        <f t="shared" si="15"/>
        <v>317.08399233183781</v>
      </c>
      <c r="X99">
        <f t="shared" si="8"/>
        <v>100542.25819309698</v>
      </c>
    </row>
    <row r="100" spans="1:24" x14ac:dyDescent="0.3">
      <c r="A100" s="3">
        <v>98</v>
      </c>
      <c r="B100">
        <v>41</v>
      </c>
      <c r="C100" t="s">
        <v>8</v>
      </c>
      <c r="D100" t="s">
        <v>8</v>
      </c>
      <c r="E100">
        <v>16700</v>
      </c>
      <c r="F100">
        <v>21911</v>
      </c>
      <c r="G100">
        <v>1</v>
      </c>
      <c r="H100">
        <v>1</v>
      </c>
      <c r="I100">
        <v>74.781584739685059</v>
      </c>
      <c r="J100" s="4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_xlfn.XLOOKUP(B100,CoinPixels_Config2!A:A,CoinPixels_Config2!I:I)</f>
        <v>0.7621742503765232</v>
      </c>
      <c r="M100">
        <f t="shared" si="9"/>
        <v>12728.309981287937</v>
      </c>
      <c r="N100">
        <f t="shared" si="10"/>
        <v>16700</v>
      </c>
      <c r="O100">
        <f t="shared" si="11"/>
        <v>0</v>
      </c>
      <c r="P100">
        <f t="shared" si="12"/>
        <v>0</v>
      </c>
      <c r="Q100" s="9" cm="1">
        <f t="array" ref="Q100">IF(D100="",_xlfn.XLOOKUP(C100,ConfigSheet!$B$5:$H$5,_xlfn.XLOOKUP(G100,ConfigSheet!$A$6:$A$8,ConfigSheet!$B$6:$H$8)),_xlfn.XLOOKUP(D100,ConfigSheet!$B$5:$H$5,_xlfn.XLOOKUP(H100,ConfigSheet!$A$6:$A$8,ConfigSheet!$B$6:$H$8)))</f>
        <v>0</v>
      </c>
      <c r="R100">
        <f t="shared" si="13"/>
        <v>0</v>
      </c>
      <c r="S100" s="9">
        <f t="shared" si="14"/>
        <v>0</v>
      </c>
      <c r="W100">
        <f t="shared" si="15"/>
        <v>0</v>
      </c>
      <c r="X100">
        <f t="shared" si="8"/>
        <v>0</v>
      </c>
    </row>
    <row r="101" spans="1:24" x14ac:dyDescent="0.3">
      <c r="A101" s="3">
        <v>99</v>
      </c>
      <c r="B101">
        <v>41</v>
      </c>
      <c r="C101" t="s">
        <v>12</v>
      </c>
      <c r="D101" t="s">
        <v>12</v>
      </c>
      <c r="E101">
        <v>386837</v>
      </c>
      <c r="F101">
        <v>341445</v>
      </c>
      <c r="G101">
        <v>2</v>
      </c>
      <c r="H101">
        <v>2</v>
      </c>
      <c r="I101">
        <v>87.586861848831177</v>
      </c>
      <c r="J101" s="4">
        <f>ConfigSheet!$I$2</f>
        <v>3349.0920000000001</v>
      </c>
      <c r="K101">
        <f>IF(D101="",_xlfn.XLOOKUP(C101,ConfigSheet!$A$1:$H$1,ConfigSheet!$A$2:$H$2),_xlfn.XLOOKUP(D101,ConfigSheet!$A$1:$H$1,ConfigSheet!$A$2:$H$2))</f>
        <v>4.4826302470744004</v>
      </c>
      <c r="L101">
        <f>_xlfn.XLOOKUP(B101,CoinPixels_Config2!A:A,CoinPixels_Config2!I:I)</f>
        <v>0.7621742503765232</v>
      </c>
      <c r="M101">
        <f t="shared" si="9"/>
        <v>294837.20049290312</v>
      </c>
      <c r="N101">
        <f t="shared" si="10"/>
        <v>260240.58691981196</v>
      </c>
      <c r="O101">
        <f t="shared" si="11"/>
        <v>394.62820158186958</v>
      </c>
      <c r="P101">
        <f t="shared" si="12"/>
        <v>348.3219709829242</v>
      </c>
      <c r="Q101" s="9" cm="1">
        <f t="array" ref="Q101">IF(D101="",_xlfn.XLOOKUP(C101,ConfigSheet!$B$5:$H$5,_xlfn.XLOOKUP(G101,ConfigSheet!$A$6:$A$8,ConfigSheet!$B$6:$H$8)),_xlfn.XLOOKUP(D101,ConfigSheet!$B$5:$H$5,_xlfn.XLOOKUP(H101,ConfigSheet!$A$6:$A$8,ConfigSheet!$B$6:$H$8)))</f>
        <v>472.59999999999997</v>
      </c>
      <c r="R101">
        <f t="shared" si="13"/>
        <v>46.306230598945376</v>
      </c>
      <c r="S101" s="9">
        <f t="shared" si="14"/>
        <v>2144.2669922827049</v>
      </c>
      <c r="W101">
        <f t="shared" si="15"/>
        <v>124.27802901707577</v>
      </c>
      <c r="X101">
        <f t="shared" si="8"/>
        <v>15445.028496369127</v>
      </c>
    </row>
    <row r="102" spans="1:24" x14ac:dyDescent="0.3">
      <c r="A102" s="3">
        <v>100</v>
      </c>
      <c r="B102">
        <v>42</v>
      </c>
      <c r="C102" t="s">
        <v>8</v>
      </c>
      <c r="D102" t="s">
        <v>8</v>
      </c>
      <c r="E102">
        <v>17967</v>
      </c>
      <c r="F102">
        <v>23542</v>
      </c>
      <c r="G102">
        <v>1</v>
      </c>
      <c r="H102">
        <v>1</v>
      </c>
      <c r="I102">
        <v>73.25013279914856</v>
      </c>
      <c r="J102" s="4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_xlfn.XLOOKUP(B102,CoinPixels_Config2!A:A,CoinPixels_Config2!I:I)</f>
        <v>0.76318919378132699</v>
      </c>
      <c r="M102">
        <f t="shared" si="9"/>
        <v>13712.220244669103</v>
      </c>
      <c r="N102">
        <f t="shared" si="10"/>
        <v>17967</v>
      </c>
      <c r="O102">
        <f t="shared" si="11"/>
        <v>0</v>
      </c>
      <c r="P102">
        <f t="shared" si="12"/>
        <v>0</v>
      </c>
      <c r="Q102" s="9" cm="1">
        <f t="array" ref="Q102">IF(D102="",_xlfn.XLOOKUP(C102,ConfigSheet!$B$5:$H$5,_xlfn.XLOOKUP(G102,ConfigSheet!$A$6:$A$8,ConfigSheet!$B$6:$H$8)),_xlfn.XLOOKUP(D102,ConfigSheet!$B$5:$H$5,_xlfn.XLOOKUP(H102,ConfigSheet!$A$6:$A$8,ConfigSheet!$B$6:$H$8)))</f>
        <v>0</v>
      </c>
      <c r="R102">
        <f t="shared" si="13"/>
        <v>0</v>
      </c>
      <c r="S102" s="9">
        <f t="shared" si="14"/>
        <v>0</v>
      </c>
      <c r="W102">
        <f t="shared" si="15"/>
        <v>0</v>
      </c>
      <c r="X102">
        <f t="shared" si="8"/>
        <v>0</v>
      </c>
    </row>
    <row r="103" spans="1:24" x14ac:dyDescent="0.3">
      <c r="A103" s="3">
        <v>101</v>
      </c>
      <c r="B103">
        <v>42</v>
      </c>
      <c r="C103" t="s">
        <v>14</v>
      </c>
      <c r="D103" t="s">
        <v>14</v>
      </c>
      <c r="E103">
        <v>110186</v>
      </c>
      <c r="F103">
        <v>104127</v>
      </c>
      <c r="G103">
        <v>1</v>
      </c>
      <c r="H103">
        <v>1</v>
      </c>
      <c r="I103">
        <v>94.441115856170654</v>
      </c>
      <c r="J103" s="4">
        <f>ConfigSheet!$I$2</f>
        <v>3349.0920000000001</v>
      </c>
      <c r="K103">
        <f>IF(D103="",_xlfn.XLOOKUP(C103,ConfigSheet!$A$1:$H$1,ConfigSheet!$A$2:$H$2),_xlfn.XLOOKUP(D103,ConfigSheet!$A$1:$H$1,ConfigSheet!$A$2:$H$2))</f>
        <v>8.5265588246234003</v>
      </c>
      <c r="L103">
        <f>_xlfn.XLOOKUP(B103,CoinPixels_Config2!A:A,CoinPixels_Config2!I:I)</f>
        <v>0.76318919378132699</v>
      </c>
      <c r="M103">
        <f t="shared" si="9"/>
        <v>84092.764505989297</v>
      </c>
      <c r="N103">
        <f t="shared" si="10"/>
        <v>79468.601180868238</v>
      </c>
      <c r="O103">
        <f t="shared" si="11"/>
        <v>214.09441821410712</v>
      </c>
      <c r="P103">
        <f t="shared" si="12"/>
        <v>202.32161513604572</v>
      </c>
      <c r="Q103" s="9" cm="1">
        <f t="array" ref="Q103">IF(D103="",_xlfn.XLOOKUP(C103,ConfigSheet!$B$5:$H$5,_xlfn.XLOOKUP(G103,ConfigSheet!$A$6:$A$8,ConfigSheet!$B$6:$H$8)),_xlfn.XLOOKUP(D103,ConfigSheet!$B$5:$H$5,_xlfn.XLOOKUP(H103,ConfigSheet!$A$6:$A$8,ConfigSheet!$B$6:$H$8)))</f>
        <v>160.44</v>
      </c>
      <c r="R103">
        <f t="shared" si="13"/>
        <v>11.772803078061401</v>
      </c>
      <c r="S103" s="9">
        <f t="shared" si="14"/>
        <v>138.59889231481199</v>
      </c>
      <c r="W103">
        <f t="shared" si="15"/>
        <v>-41.881615136045724</v>
      </c>
      <c r="X103">
        <f t="shared" si="8"/>
        <v>1754.0696864038543</v>
      </c>
    </row>
    <row r="104" spans="1:24" x14ac:dyDescent="0.3">
      <c r="A104" s="3">
        <v>102</v>
      </c>
      <c r="B104">
        <v>43</v>
      </c>
      <c r="C104" t="s">
        <v>8</v>
      </c>
      <c r="D104" t="s">
        <v>8</v>
      </c>
      <c r="E104">
        <v>14631</v>
      </c>
      <c r="F104">
        <v>17130</v>
      </c>
      <c r="G104">
        <v>1</v>
      </c>
      <c r="H104">
        <v>1</v>
      </c>
      <c r="I104">
        <v>81.532919406890869</v>
      </c>
      <c r="J104" s="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_xlfn.XLOOKUP(B104,CoinPixels_Config2!A:A,CoinPixels_Config2!I:I)</f>
        <v>0.85411558669001753</v>
      </c>
      <c r="M104">
        <f t="shared" si="9"/>
        <v>12496.565148861646</v>
      </c>
      <c r="N104">
        <f t="shared" si="10"/>
        <v>14631</v>
      </c>
      <c r="O104">
        <f t="shared" si="11"/>
        <v>0</v>
      </c>
      <c r="P104">
        <f t="shared" si="12"/>
        <v>0</v>
      </c>
      <c r="Q104" s="9" cm="1">
        <f t="array" ref="Q104">IF(D104="",_xlfn.XLOOKUP(C104,ConfigSheet!$B$5:$H$5,_xlfn.XLOOKUP(G104,ConfigSheet!$A$6:$A$8,ConfigSheet!$B$6:$H$8)),_xlfn.XLOOKUP(D104,ConfigSheet!$B$5:$H$5,_xlfn.XLOOKUP(H104,ConfigSheet!$A$6:$A$8,ConfigSheet!$B$6:$H$8)))</f>
        <v>0</v>
      </c>
      <c r="R104">
        <f t="shared" si="13"/>
        <v>0</v>
      </c>
      <c r="S104" s="9">
        <f t="shared" si="14"/>
        <v>0</v>
      </c>
      <c r="W104">
        <f t="shared" si="15"/>
        <v>0</v>
      </c>
      <c r="X104">
        <f t="shared" si="8"/>
        <v>0</v>
      </c>
    </row>
    <row r="105" spans="1:24" x14ac:dyDescent="0.3">
      <c r="A105" s="3">
        <v>103</v>
      </c>
      <c r="B105">
        <v>43</v>
      </c>
      <c r="C105" t="s">
        <v>14</v>
      </c>
      <c r="D105" t="s">
        <v>14</v>
      </c>
      <c r="E105">
        <v>86435</v>
      </c>
      <c r="F105">
        <v>80967</v>
      </c>
      <c r="G105">
        <v>1</v>
      </c>
      <c r="H105">
        <v>1</v>
      </c>
      <c r="I105">
        <v>91.959363222122192</v>
      </c>
      <c r="J105" s="4">
        <f>ConfigSheet!$I$2</f>
        <v>3349.0920000000001</v>
      </c>
      <c r="K105">
        <f>IF(D105="",_xlfn.XLOOKUP(C105,ConfigSheet!$A$1:$H$1,ConfigSheet!$A$2:$H$2),_xlfn.XLOOKUP(D105,ConfigSheet!$A$1:$H$1,ConfigSheet!$A$2:$H$2))</f>
        <v>8.5265588246234003</v>
      </c>
      <c r="L105">
        <f>_xlfn.XLOOKUP(B105,CoinPixels_Config2!A:A,CoinPixels_Config2!I:I)</f>
        <v>0.85411558669001753</v>
      </c>
      <c r="M105">
        <f t="shared" si="9"/>
        <v>73825.480735551668</v>
      </c>
      <c r="N105">
        <f t="shared" si="10"/>
        <v>69155.176707530656</v>
      </c>
      <c r="O105">
        <f t="shared" si="11"/>
        <v>187.95461702687859</v>
      </c>
      <c r="P105">
        <f t="shared" si="12"/>
        <v>176.06434287979732</v>
      </c>
      <c r="Q105" s="9" cm="1">
        <f t="array" ref="Q105">IF(D105="",_xlfn.XLOOKUP(C105,ConfigSheet!$B$5:$H$5,_xlfn.XLOOKUP(G105,ConfigSheet!$A$6:$A$8,ConfigSheet!$B$6:$H$8)),_xlfn.XLOOKUP(D105,ConfigSheet!$B$5:$H$5,_xlfn.XLOOKUP(H105,ConfigSheet!$A$6:$A$8,ConfigSheet!$B$6:$H$8)))</f>
        <v>160.44</v>
      </c>
      <c r="R105">
        <f t="shared" si="13"/>
        <v>11.890274147081271</v>
      </c>
      <c r="S105" s="9">
        <f t="shared" si="14"/>
        <v>141.37861929274925</v>
      </c>
      <c r="W105">
        <f t="shared" si="15"/>
        <v>-15.624342879797325</v>
      </c>
      <c r="X105">
        <f t="shared" si="8"/>
        <v>244.12009042547336</v>
      </c>
    </row>
    <row r="106" spans="1:24" x14ac:dyDescent="0.3">
      <c r="A106" s="3">
        <v>104</v>
      </c>
      <c r="B106">
        <v>44</v>
      </c>
      <c r="C106" t="s">
        <v>8</v>
      </c>
      <c r="D106" t="s">
        <v>8</v>
      </c>
      <c r="E106">
        <v>20560</v>
      </c>
      <c r="F106">
        <v>24298</v>
      </c>
      <c r="G106">
        <v>1</v>
      </c>
      <c r="H106">
        <v>1</v>
      </c>
      <c r="I106">
        <v>77.493768930435181</v>
      </c>
      <c r="J106" s="4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_xlfn.XLOOKUP(B106,CoinPixels_Config2!A:A,CoinPixels_Config2!I:I)</f>
        <v>0.84616017779241093</v>
      </c>
      <c r="M106">
        <f t="shared" si="9"/>
        <v>17397.053255411967</v>
      </c>
      <c r="N106">
        <f t="shared" si="10"/>
        <v>20560</v>
      </c>
      <c r="O106">
        <f t="shared" si="11"/>
        <v>0</v>
      </c>
      <c r="P106">
        <f t="shared" si="12"/>
        <v>0</v>
      </c>
      <c r="Q106" s="9" cm="1">
        <f t="array" ref="Q106">IF(D106="",_xlfn.XLOOKUP(C106,ConfigSheet!$B$5:$H$5,_xlfn.XLOOKUP(G106,ConfigSheet!$A$6:$A$8,ConfigSheet!$B$6:$H$8)),_xlfn.XLOOKUP(D106,ConfigSheet!$B$5:$H$5,_xlfn.XLOOKUP(H106,ConfigSheet!$A$6:$A$8,ConfigSheet!$B$6:$H$8)))</f>
        <v>0</v>
      </c>
      <c r="R106">
        <f t="shared" si="13"/>
        <v>0</v>
      </c>
      <c r="S106" s="9">
        <f t="shared" si="14"/>
        <v>0</v>
      </c>
      <c r="W106">
        <f t="shared" si="15"/>
        <v>0</v>
      </c>
      <c r="X106">
        <f t="shared" si="8"/>
        <v>0</v>
      </c>
    </row>
    <row r="107" spans="1:24" x14ac:dyDescent="0.3">
      <c r="A107" s="3">
        <v>105</v>
      </c>
      <c r="B107">
        <v>44</v>
      </c>
      <c r="C107" t="s">
        <v>13</v>
      </c>
      <c r="D107" t="s">
        <v>13</v>
      </c>
      <c r="E107">
        <v>310384</v>
      </c>
      <c r="F107">
        <v>274101</v>
      </c>
      <c r="G107">
        <v>2</v>
      </c>
      <c r="H107">
        <v>2</v>
      </c>
      <c r="I107">
        <v>68.508553504943848</v>
      </c>
      <c r="J107" s="4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_xlfn.XLOOKUP(B107,CoinPixels_Config2!A:A,CoinPixels_Config2!I:I)</f>
        <v>0.84616017779241093</v>
      </c>
      <c r="M107">
        <f t="shared" si="9"/>
        <v>262634.58062391967</v>
      </c>
      <c r="N107">
        <f t="shared" si="10"/>
        <v>231933.35089307762</v>
      </c>
      <c r="O107">
        <f t="shared" si="11"/>
        <v>525.28227472727986</v>
      </c>
      <c r="P107">
        <f t="shared" si="12"/>
        <v>463.87828233743409</v>
      </c>
      <c r="Q107" s="9" cm="1">
        <f t="array" ref="Q107">IF(D107="",_xlfn.XLOOKUP(C107,ConfigSheet!$B$5:$H$5,_xlfn.XLOOKUP(G107,ConfigSheet!$A$6:$A$8,ConfigSheet!$B$6:$H$8)),_xlfn.XLOOKUP(D107,ConfigSheet!$B$5:$H$5,_xlfn.XLOOKUP(H107,ConfigSheet!$A$6:$A$8,ConfigSheet!$B$6:$H$8)))</f>
        <v>415.91</v>
      </c>
      <c r="R107">
        <f t="shared" si="13"/>
        <v>61.403992389845769</v>
      </c>
      <c r="S107" s="9">
        <f t="shared" si="14"/>
        <v>3770.450281412237</v>
      </c>
      <c r="W107">
        <f t="shared" si="15"/>
        <v>-47.968282337434061</v>
      </c>
      <c r="X107">
        <f t="shared" si="8"/>
        <v>2300.9561104037884</v>
      </c>
    </row>
    <row r="108" spans="1:24" x14ac:dyDescent="0.3">
      <c r="A108" s="3">
        <v>106</v>
      </c>
      <c r="B108">
        <v>45</v>
      </c>
      <c r="C108" t="s">
        <v>8</v>
      </c>
      <c r="D108" t="s">
        <v>8</v>
      </c>
      <c r="E108">
        <v>21474</v>
      </c>
      <c r="F108">
        <v>30276</v>
      </c>
      <c r="G108">
        <v>1</v>
      </c>
      <c r="H108">
        <v>1</v>
      </c>
      <c r="I108">
        <v>70.837181806564331</v>
      </c>
      <c r="J108" s="4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_xlfn.XLOOKUP(B108,CoinPixels_Config2!A:A,CoinPixels_Config2!I:I)</f>
        <v>0.70927467300832348</v>
      </c>
      <c r="M108">
        <f t="shared" si="9"/>
        <v>15230.964328180738</v>
      </c>
      <c r="N108">
        <f t="shared" si="10"/>
        <v>21474</v>
      </c>
      <c r="O108">
        <f t="shared" si="11"/>
        <v>0</v>
      </c>
      <c r="P108">
        <f t="shared" si="12"/>
        <v>0</v>
      </c>
      <c r="Q108" s="9" cm="1">
        <f t="array" ref="Q108">IF(D108="",_xlfn.XLOOKUP(C108,ConfigSheet!$B$5:$H$5,_xlfn.XLOOKUP(G108,ConfigSheet!$A$6:$A$8,ConfigSheet!$B$6:$H$8)),_xlfn.XLOOKUP(D108,ConfigSheet!$B$5:$H$5,_xlfn.XLOOKUP(H108,ConfigSheet!$A$6:$A$8,ConfigSheet!$B$6:$H$8)))</f>
        <v>0</v>
      </c>
      <c r="R108">
        <f t="shared" si="13"/>
        <v>0</v>
      </c>
      <c r="S108" s="9">
        <f t="shared" si="14"/>
        <v>0</v>
      </c>
      <c r="W108">
        <f t="shared" si="15"/>
        <v>0</v>
      </c>
      <c r="X108">
        <f t="shared" si="8"/>
        <v>0</v>
      </c>
    </row>
    <row r="109" spans="1:24" x14ac:dyDescent="0.3">
      <c r="A109" s="3">
        <v>107</v>
      </c>
      <c r="B109">
        <v>45</v>
      </c>
      <c r="C109" t="s">
        <v>14</v>
      </c>
      <c r="E109">
        <v>102764</v>
      </c>
      <c r="G109">
        <v>1</v>
      </c>
      <c r="J109" s="4">
        <f>ConfigSheet!$I$2</f>
        <v>3349.0920000000001</v>
      </c>
      <c r="K109">
        <f>IF(D109="",_xlfn.XLOOKUP(C109,ConfigSheet!$A$1:$H$1,ConfigSheet!$A$2:$H$2),_xlfn.XLOOKUP(D109,ConfigSheet!$A$1:$H$1,ConfigSheet!$A$2:$H$2))</f>
        <v>8.5265588246234003</v>
      </c>
      <c r="L109">
        <f>_xlfn.XLOOKUP(B109,CoinPixels_Config2!A:A,CoinPixels_Config2!I:I)</f>
        <v>0.70927467300832348</v>
      </c>
      <c r="M109">
        <f t="shared" si="9"/>
        <v>72887.90249702736</v>
      </c>
      <c r="N109">
        <f t="shared" si="10"/>
        <v>0</v>
      </c>
      <c r="O109">
        <f t="shared" si="11"/>
        <v>185.5676070541862</v>
      </c>
      <c r="P109">
        <f t="shared" si="12"/>
        <v>0</v>
      </c>
      <c r="Q109" s="9" cm="1">
        <f t="array" ref="Q109">IF(D109="",_xlfn.XLOOKUP(C109,ConfigSheet!$B$5:$H$5,_xlfn.XLOOKUP(G109,ConfigSheet!$A$6:$A$8,ConfigSheet!$B$6:$H$8)),_xlfn.XLOOKUP(D109,ConfigSheet!$B$5:$H$5,_xlfn.XLOOKUP(H109,ConfigSheet!$A$6:$A$8,ConfigSheet!$B$6:$H$8)))</f>
        <v>160.44</v>
      </c>
      <c r="R109">
        <f t="shared" si="13"/>
        <v>185.5676070541862</v>
      </c>
      <c r="S109" s="9">
        <f t="shared" si="14"/>
        <v>34435.336787816857</v>
      </c>
      <c r="W109">
        <f t="shared" si="15"/>
        <v>160.44</v>
      </c>
      <c r="X109">
        <f t="shared" si="8"/>
        <v>25740.993599999998</v>
      </c>
    </row>
    <row r="110" spans="1:24" x14ac:dyDescent="0.3">
      <c r="A110" s="3">
        <v>108</v>
      </c>
      <c r="B110">
        <v>45</v>
      </c>
      <c r="C110" t="s">
        <v>9</v>
      </c>
      <c r="D110" t="s">
        <v>9</v>
      </c>
      <c r="E110">
        <v>591754</v>
      </c>
      <c r="F110">
        <v>526906</v>
      </c>
      <c r="G110">
        <v>1</v>
      </c>
      <c r="H110">
        <v>1</v>
      </c>
      <c r="I110">
        <v>87.970280647277832</v>
      </c>
      <c r="J110" s="4">
        <f>ConfigSheet!$I$2</f>
        <v>3349.0920000000001</v>
      </c>
      <c r="K110">
        <f>IF(D110="",_xlfn.XLOOKUP(C110,ConfigSheet!$A$1:$H$1,ConfigSheet!$A$2:$H$2),_xlfn.XLOOKUP(D110,ConfigSheet!$A$1:$H$1,ConfigSheet!$A$2:$H$2))</f>
        <v>2.6304883652667002</v>
      </c>
      <c r="L110">
        <f>_xlfn.XLOOKUP(B110,CoinPixels_Config2!A:A,CoinPixels_Config2!I:I)</f>
        <v>0.70927467300832348</v>
      </c>
      <c r="M110">
        <f t="shared" si="9"/>
        <v>419716.12485136744</v>
      </c>
      <c r="N110">
        <f t="shared" si="10"/>
        <v>373721.08085612371</v>
      </c>
      <c r="O110">
        <f t="shared" si="11"/>
        <v>329.6590189628555</v>
      </c>
      <c r="P110">
        <f t="shared" si="12"/>
        <v>293.53297999784093</v>
      </c>
      <c r="Q110" s="9" cm="1">
        <f t="array" ref="Q110">IF(D110="",_xlfn.XLOOKUP(C110,ConfigSheet!$B$5:$H$5,_xlfn.XLOOKUP(G110,ConfigSheet!$A$6:$A$8,ConfigSheet!$B$6:$H$8)),_xlfn.XLOOKUP(D110,ConfigSheet!$B$5:$H$5,_xlfn.XLOOKUP(H110,ConfigSheet!$A$6:$A$8,ConfigSheet!$B$6:$H$8)))</f>
        <v>468.8</v>
      </c>
      <c r="R110">
        <f t="shared" si="13"/>
        <v>36.126038965014573</v>
      </c>
      <c r="S110" s="9">
        <f t="shared" si="14"/>
        <v>1305.0906913017511</v>
      </c>
      <c r="W110">
        <f t="shared" si="15"/>
        <v>175.26702000215909</v>
      </c>
      <c r="X110">
        <f t="shared" si="8"/>
        <v>30718.528300437232</v>
      </c>
    </row>
    <row r="111" spans="1:24" x14ac:dyDescent="0.3">
      <c r="A111" s="3">
        <v>109</v>
      </c>
      <c r="B111">
        <v>45</v>
      </c>
      <c r="C111" t="s">
        <v>10</v>
      </c>
      <c r="D111" t="s">
        <v>10</v>
      </c>
      <c r="E111">
        <v>205020</v>
      </c>
      <c r="F111">
        <v>172351</v>
      </c>
      <c r="G111">
        <v>2</v>
      </c>
      <c r="H111">
        <v>2</v>
      </c>
      <c r="I111">
        <v>64.693126082420349</v>
      </c>
      <c r="J111" s="4">
        <f>ConfigSheet!$I$2</f>
        <v>3349.0920000000001</v>
      </c>
      <c r="K111">
        <f>IF(D111="",_xlfn.XLOOKUP(C111,ConfigSheet!$A$1:$H$1,ConfigSheet!$A$2:$H$2),_xlfn.XLOOKUP(D111,ConfigSheet!$A$1:$H$1,ConfigSheet!$A$2:$H$2))</f>
        <v>3.5680999999999998</v>
      </c>
      <c r="L111">
        <f>_xlfn.XLOOKUP(B111,CoinPixels_Config2!A:A,CoinPixels_Config2!I:I)</f>
        <v>0.70927467300832348</v>
      </c>
      <c r="M111">
        <f t="shared" si="9"/>
        <v>145415.49346016647</v>
      </c>
      <c r="N111">
        <f t="shared" si="10"/>
        <v>122244.19916765756</v>
      </c>
      <c r="O111">
        <f t="shared" si="11"/>
        <v>154.92468472505979</v>
      </c>
      <c r="P111">
        <f t="shared" si="12"/>
        <v>130.2381442642122</v>
      </c>
      <c r="Q111" s="9" cm="1">
        <f t="array" ref="Q111">IF(D111="",_xlfn.XLOOKUP(C111,ConfigSheet!$B$5:$H$5,_xlfn.XLOOKUP(G111,ConfigSheet!$A$6:$A$8,ConfigSheet!$B$6:$H$8)),_xlfn.XLOOKUP(D111,ConfigSheet!$B$5:$H$5,_xlfn.XLOOKUP(H111,ConfigSheet!$A$6:$A$8,ConfigSheet!$B$6:$H$8)))</f>
        <v>193.28</v>
      </c>
      <c r="R111">
        <f t="shared" si="13"/>
        <v>24.686540460847596</v>
      </c>
      <c r="S111" s="9">
        <f t="shared" si="14"/>
        <v>609.42527992506541</v>
      </c>
      <c r="W111">
        <f t="shared" si="15"/>
        <v>63.041855735787806</v>
      </c>
      <c r="X111">
        <f t="shared" si="8"/>
        <v>3974.2755746118819</v>
      </c>
    </row>
    <row r="112" spans="1:24" x14ac:dyDescent="0.3">
      <c r="A112" s="3">
        <v>110</v>
      </c>
      <c r="B112">
        <v>45</v>
      </c>
      <c r="C112" t="s">
        <v>11</v>
      </c>
      <c r="D112" t="s">
        <v>11</v>
      </c>
      <c r="E112">
        <v>245522</v>
      </c>
      <c r="F112">
        <v>143046</v>
      </c>
      <c r="G112">
        <v>1</v>
      </c>
      <c r="H112">
        <v>1</v>
      </c>
      <c r="I112">
        <v>58.260053396224983</v>
      </c>
      <c r="J112" s="4">
        <f>ConfigSheet!$I$2</f>
        <v>3349.0920000000001</v>
      </c>
      <c r="K112">
        <f>IF(D112="",_xlfn.XLOOKUP(C112,ConfigSheet!$A$1:$H$1,ConfigSheet!$A$2:$H$2),_xlfn.XLOOKUP(D112,ConfigSheet!$A$1:$H$1,ConfigSheet!$A$2:$H$2))</f>
        <v>5.6936084651916001</v>
      </c>
      <c r="L112">
        <f>_xlfn.XLOOKUP(B112,CoinPixels_Config2!A:A,CoinPixels_Config2!I:I)</f>
        <v>0.70927467300832348</v>
      </c>
      <c r="M112">
        <f t="shared" si="9"/>
        <v>174142.53626634961</v>
      </c>
      <c r="N112">
        <f t="shared" si="10"/>
        <v>101458.90487514864</v>
      </c>
      <c r="O112">
        <f t="shared" si="11"/>
        <v>296.05021857746016</v>
      </c>
      <c r="P112">
        <f t="shared" si="12"/>
        <v>172.48474501931139</v>
      </c>
      <c r="Q112" s="9" cm="1">
        <f t="array" ref="Q112">IF(D112="",_xlfn.XLOOKUP(C112,ConfigSheet!$B$5:$H$5,_xlfn.XLOOKUP(G112,ConfigSheet!$A$6:$A$8,ConfigSheet!$B$6:$H$8)),_xlfn.XLOOKUP(D112,ConfigSheet!$B$5:$H$5,_xlfn.XLOOKUP(H112,ConfigSheet!$A$6:$A$8,ConfigSheet!$B$6:$H$8)))</f>
        <v>369.42666666666668</v>
      </c>
      <c r="R112">
        <f t="shared" si="13"/>
        <v>123.56547355814877</v>
      </c>
      <c r="S112" s="9">
        <f t="shared" si="14"/>
        <v>15268.426255649561</v>
      </c>
      <c r="W112">
        <f t="shared" si="15"/>
        <v>196.94192164735529</v>
      </c>
      <c r="X112">
        <f t="shared" si="8"/>
        <v>38786.120502153026</v>
      </c>
    </row>
    <row r="113" spans="1:24" x14ac:dyDescent="0.3">
      <c r="A113" s="3">
        <v>111</v>
      </c>
      <c r="B113">
        <v>45</v>
      </c>
      <c r="C113" t="s">
        <v>13</v>
      </c>
      <c r="D113" t="s">
        <v>13</v>
      </c>
      <c r="E113">
        <v>138462</v>
      </c>
      <c r="F113">
        <v>105585</v>
      </c>
      <c r="G113">
        <v>1</v>
      </c>
      <c r="H113">
        <v>1</v>
      </c>
      <c r="I113">
        <v>74.802488088607788</v>
      </c>
      <c r="J113" s="4">
        <f>ConfigSheet!$I$2</f>
        <v>3349.0920000000001</v>
      </c>
      <c r="K113">
        <f>IF(D113="",_xlfn.XLOOKUP(C113,ConfigSheet!$A$1:$H$1,ConfigSheet!$A$2:$H$2),_xlfn.XLOOKUP(D113,ConfigSheet!$A$1:$H$1,ConfigSheet!$A$2:$H$2))</f>
        <v>6.6983512218829002</v>
      </c>
      <c r="L113">
        <f>_xlfn.XLOOKUP(B113,CoinPixels_Config2!A:A,CoinPixels_Config2!I:I)</f>
        <v>0.70927467300832348</v>
      </c>
      <c r="M113">
        <f t="shared" si="9"/>
        <v>98207.589774078486</v>
      </c>
      <c r="N113">
        <f t="shared" si="10"/>
        <v>74888.766349583835</v>
      </c>
      <c r="O113">
        <f t="shared" si="11"/>
        <v>196.42008310353171</v>
      </c>
      <c r="P113">
        <f t="shared" si="12"/>
        <v>149.78127193371753</v>
      </c>
      <c r="Q113" s="9" cm="1">
        <f t="array" ref="Q113">IF(D113="",_xlfn.XLOOKUP(C113,ConfigSheet!$B$5:$H$5,_xlfn.XLOOKUP(G113,ConfigSheet!$A$6:$A$8,ConfigSheet!$B$6:$H$8)),_xlfn.XLOOKUP(D113,ConfigSheet!$B$5:$H$5,_xlfn.XLOOKUP(H113,ConfigSheet!$A$6:$A$8,ConfigSheet!$B$6:$H$8)))</f>
        <v>207.95500000000001</v>
      </c>
      <c r="R113">
        <f t="shared" si="13"/>
        <v>46.638811169814176</v>
      </c>
      <c r="S113" s="9">
        <f t="shared" si="14"/>
        <v>2175.1787073335836</v>
      </c>
      <c r="W113">
        <f t="shared" si="15"/>
        <v>58.173728066282479</v>
      </c>
      <c r="X113">
        <f t="shared" si="8"/>
        <v>3384.1826371297816</v>
      </c>
    </row>
    <row r="114" spans="1:24" x14ac:dyDescent="0.3">
      <c r="A114" s="3">
        <v>112</v>
      </c>
      <c r="B114">
        <v>46</v>
      </c>
      <c r="C114" t="s">
        <v>8</v>
      </c>
      <c r="D114" t="s">
        <v>8</v>
      </c>
      <c r="E114">
        <v>16872</v>
      </c>
      <c r="F114">
        <v>24640</v>
      </c>
      <c r="G114">
        <v>1</v>
      </c>
      <c r="H114">
        <v>1</v>
      </c>
      <c r="I114">
        <v>68.474024534225464</v>
      </c>
      <c r="J114" s="4">
        <f>ConfigSheet!$I$2</f>
        <v>3349.0920000000001</v>
      </c>
      <c r="K114">
        <f>IF(D114="",_xlfn.XLOOKUP(C114,ConfigSheet!$A$1:$H$1,ConfigSheet!$A$2:$H$2),_xlfn.XLOOKUP(D114,ConfigSheet!$A$1:$H$1,ConfigSheet!$A$2:$H$2))</f>
        <v>0</v>
      </c>
      <c r="L114">
        <f>_xlfn.XLOOKUP(B114,CoinPixels_Config2!A:A,CoinPixels_Config2!I:I)</f>
        <v>0.68474025974025976</v>
      </c>
      <c r="M114">
        <f t="shared" si="9"/>
        <v>11552.937662337663</v>
      </c>
      <c r="N114">
        <f t="shared" si="10"/>
        <v>16872</v>
      </c>
      <c r="O114">
        <f t="shared" si="11"/>
        <v>0</v>
      </c>
      <c r="P114">
        <f t="shared" si="12"/>
        <v>0</v>
      </c>
      <c r="Q114" s="9" cm="1">
        <f t="array" ref="Q114">IF(D114="",_xlfn.XLOOKUP(C114,ConfigSheet!$B$5:$H$5,_xlfn.XLOOKUP(G114,ConfigSheet!$A$6:$A$8,ConfigSheet!$B$6:$H$8)),_xlfn.XLOOKUP(D114,ConfigSheet!$B$5:$H$5,_xlfn.XLOOKUP(H114,ConfigSheet!$A$6:$A$8,ConfigSheet!$B$6:$H$8)))</f>
        <v>0</v>
      </c>
      <c r="R114">
        <f t="shared" si="13"/>
        <v>0</v>
      </c>
      <c r="S114" s="9">
        <f t="shared" si="14"/>
        <v>0</v>
      </c>
      <c r="W114">
        <f t="shared" si="15"/>
        <v>0</v>
      </c>
      <c r="X114">
        <f t="shared" si="8"/>
        <v>0</v>
      </c>
    </row>
    <row r="115" spans="1:24" x14ac:dyDescent="0.3">
      <c r="A115" s="3">
        <v>113</v>
      </c>
      <c r="B115">
        <v>46</v>
      </c>
      <c r="C115" t="s">
        <v>9</v>
      </c>
      <c r="D115" t="s">
        <v>9</v>
      </c>
      <c r="E115">
        <v>579238</v>
      </c>
      <c r="F115">
        <v>525371</v>
      </c>
      <c r="G115">
        <v>1</v>
      </c>
      <c r="H115">
        <v>1</v>
      </c>
      <c r="I115">
        <v>89.001357555389404</v>
      </c>
      <c r="J115" s="4">
        <f>ConfigSheet!$I$2</f>
        <v>3349.0920000000001</v>
      </c>
      <c r="K115">
        <f>IF(D115="",_xlfn.XLOOKUP(C115,ConfigSheet!$A$1:$H$1,ConfigSheet!$A$2:$H$2),_xlfn.XLOOKUP(D115,ConfigSheet!$A$1:$H$1,ConfigSheet!$A$2:$H$2))</f>
        <v>2.6304883652667002</v>
      </c>
      <c r="L115">
        <f>_xlfn.XLOOKUP(B115,CoinPixels_Config2!A:A,CoinPixels_Config2!I:I)</f>
        <v>0.68474025974025976</v>
      </c>
      <c r="M115">
        <f t="shared" si="9"/>
        <v>396627.5785714286</v>
      </c>
      <c r="N115">
        <f t="shared" si="10"/>
        <v>359742.67499999999</v>
      </c>
      <c r="O115">
        <f t="shared" si="11"/>
        <v>311.52450597835082</v>
      </c>
      <c r="P115">
        <f t="shared" si="12"/>
        <v>282.5538746255462</v>
      </c>
      <c r="Q115" s="9" cm="1">
        <f t="array" ref="Q115">IF(D115="",_xlfn.XLOOKUP(C115,ConfigSheet!$B$5:$H$5,_xlfn.XLOOKUP(G115,ConfigSheet!$A$6:$A$8,ConfigSheet!$B$6:$H$8)),_xlfn.XLOOKUP(D115,ConfigSheet!$B$5:$H$5,_xlfn.XLOOKUP(H115,ConfigSheet!$A$6:$A$8,ConfigSheet!$B$6:$H$8)))</f>
        <v>468.8</v>
      </c>
      <c r="R115">
        <f t="shared" si="13"/>
        <v>28.970631352804617</v>
      </c>
      <c r="S115" s="9">
        <f t="shared" si="14"/>
        <v>839.29748098010589</v>
      </c>
      <c r="W115">
        <f t="shared" si="15"/>
        <v>186.24612537445381</v>
      </c>
      <c r="X115">
        <f t="shared" si="8"/>
        <v>34687.619216996769</v>
      </c>
    </row>
    <row r="116" spans="1:24" x14ac:dyDescent="0.3">
      <c r="A116" s="3">
        <v>114</v>
      </c>
      <c r="B116">
        <v>46</v>
      </c>
      <c r="C116" t="s">
        <v>11</v>
      </c>
      <c r="D116" t="s">
        <v>11</v>
      </c>
      <c r="E116">
        <v>246556</v>
      </c>
      <c r="F116">
        <v>202889</v>
      </c>
      <c r="G116">
        <v>1</v>
      </c>
      <c r="H116">
        <v>1</v>
      </c>
      <c r="I116">
        <v>82.289218902587891</v>
      </c>
      <c r="J116" s="4">
        <f>ConfigSheet!$I$2</f>
        <v>3349.0920000000001</v>
      </c>
      <c r="K116">
        <f>IF(D116="",_xlfn.XLOOKUP(C116,ConfigSheet!$A$1:$H$1,ConfigSheet!$A$2:$H$2),_xlfn.XLOOKUP(D116,ConfigSheet!$A$1:$H$1,ConfigSheet!$A$2:$H$2))</f>
        <v>5.6936084651916001</v>
      </c>
      <c r="L116">
        <f>_xlfn.XLOOKUP(B116,CoinPixels_Config2!A:A,CoinPixels_Config2!I:I)</f>
        <v>0.68474025974025976</v>
      </c>
      <c r="M116">
        <f t="shared" si="9"/>
        <v>168826.81948051948</v>
      </c>
      <c r="N116">
        <f t="shared" si="10"/>
        <v>138926.26655844157</v>
      </c>
      <c r="O116">
        <f t="shared" si="11"/>
        <v>287.01325868195312</v>
      </c>
      <c r="P116">
        <f t="shared" si="12"/>
        <v>236.1809610827674</v>
      </c>
      <c r="Q116" s="9" cm="1">
        <f t="array" ref="Q116">IF(D116="",_xlfn.XLOOKUP(C116,ConfigSheet!$B$5:$H$5,_xlfn.XLOOKUP(G116,ConfigSheet!$A$6:$A$8,ConfigSheet!$B$6:$H$8)),_xlfn.XLOOKUP(D116,ConfigSheet!$B$5:$H$5,_xlfn.XLOOKUP(H116,ConfigSheet!$A$6:$A$8,ConfigSheet!$B$6:$H$8)))</f>
        <v>369.42666666666668</v>
      </c>
      <c r="R116">
        <f t="shared" si="13"/>
        <v>50.832297599185722</v>
      </c>
      <c r="S116" s="9">
        <f t="shared" si="14"/>
        <v>2583.9224792121827</v>
      </c>
      <c r="W116">
        <f t="shared" si="15"/>
        <v>133.24570558389928</v>
      </c>
      <c r="X116">
        <f t="shared" si="8"/>
        <v>17754.418056551167</v>
      </c>
    </row>
    <row r="117" spans="1:24" x14ac:dyDescent="0.3">
      <c r="A117" s="3">
        <v>115</v>
      </c>
      <c r="B117">
        <v>46</v>
      </c>
      <c r="C117" t="s">
        <v>13</v>
      </c>
      <c r="D117" t="s">
        <v>13</v>
      </c>
      <c r="E117">
        <v>161753</v>
      </c>
      <c r="F117">
        <v>112645</v>
      </c>
      <c r="G117">
        <v>1</v>
      </c>
      <c r="H117">
        <v>1</v>
      </c>
      <c r="I117">
        <v>68.675541877746582</v>
      </c>
      <c r="J117" s="4">
        <f>ConfigSheet!$I$2</f>
        <v>3349.0920000000001</v>
      </c>
      <c r="K117">
        <f>IF(D117="",_xlfn.XLOOKUP(C117,ConfigSheet!$A$1:$H$1,ConfigSheet!$A$2:$H$2),_xlfn.XLOOKUP(D117,ConfigSheet!$A$1:$H$1,ConfigSheet!$A$2:$H$2))</f>
        <v>6.6983512218829002</v>
      </c>
      <c r="L117">
        <f>_xlfn.XLOOKUP(B117,CoinPixels_Config2!A:A,CoinPixels_Config2!I:I)</f>
        <v>0.68474025974025976</v>
      </c>
      <c r="M117">
        <f t="shared" si="9"/>
        <v>110758.79123376624</v>
      </c>
      <c r="N117">
        <f t="shared" si="10"/>
        <v>77132.566558441555</v>
      </c>
      <c r="O117">
        <f t="shared" si="11"/>
        <v>221.52311271083957</v>
      </c>
      <c r="P117">
        <f t="shared" si="12"/>
        <v>154.26898438552931</v>
      </c>
      <c r="Q117" s="9" cm="1">
        <f t="array" ref="Q117">IF(D117="",_xlfn.XLOOKUP(C117,ConfigSheet!$B$5:$H$5,_xlfn.XLOOKUP(G117,ConfigSheet!$A$6:$A$8,ConfigSheet!$B$6:$H$8)),_xlfn.XLOOKUP(D117,ConfigSheet!$B$5:$H$5,_xlfn.XLOOKUP(H117,ConfigSheet!$A$6:$A$8,ConfigSheet!$B$6:$H$8)))</f>
        <v>207.95500000000001</v>
      </c>
      <c r="R117">
        <f t="shared" si="13"/>
        <v>67.254128325310262</v>
      </c>
      <c r="S117" s="9">
        <f t="shared" si="14"/>
        <v>4523.1177767973004</v>
      </c>
      <c r="W117">
        <f t="shared" si="15"/>
        <v>53.686015614470705</v>
      </c>
      <c r="X117">
        <f t="shared" si="8"/>
        <v>2882.1882725571922</v>
      </c>
    </row>
    <row r="118" spans="1:24" x14ac:dyDescent="0.3">
      <c r="A118" s="3">
        <v>116</v>
      </c>
      <c r="B118">
        <v>47</v>
      </c>
      <c r="C118" t="s">
        <v>8</v>
      </c>
      <c r="D118" t="s">
        <v>8</v>
      </c>
      <c r="E118">
        <v>18648</v>
      </c>
      <c r="F118">
        <v>23814</v>
      </c>
      <c r="G118">
        <v>1</v>
      </c>
      <c r="H118">
        <v>1</v>
      </c>
      <c r="I118">
        <v>76.044774055480957</v>
      </c>
      <c r="J118" s="4">
        <f>ConfigSheet!$I$2</f>
        <v>3349.0920000000001</v>
      </c>
      <c r="K118">
        <f>IF(D118="",_xlfn.XLOOKUP(C118,ConfigSheet!$A$1:$H$1,ConfigSheet!$A$2:$H$2),_xlfn.XLOOKUP(D118,ConfigSheet!$A$1:$H$1,ConfigSheet!$A$2:$H$2))</f>
        <v>0</v>
      </c>
      <c r="L118">
        <f>_xlfn.XLOOKUP(B118,CoinPixels_Config2!A:A,CoinPixels_Config2!I:I)</f>
        <v>0.78306878306878303</v>
      </c>
      <c r="M118">
        <f t="shared" si="9"/>
        <v>14602.666666666666</v>
      </c>
      <c r="N118">
        <f t="shared" si="10"/>
        <v>18648</v>
      </c>
      <c r="O118">
        <f t="shared" si="11"/>
        <v>0</v>
      </c>
      <c r="P118">
        <f t="shared" si="12"/>
        <v>0</v>
      </c>
      <c r="Q118" s="9" cm="1">
        <f t="array" ref="Q118">IF(D118="",_xlfn.XLOOKUP(C118,ConfigSheet!$B$5:$H$5,_xlfn.XLOOKUP(G118,ConfigSheet!$A$6:$A$8,ConfigSheet!$B$6:$H$8)),_xlfn.XLOOKUP(D118,ConfigSheet!$B$5:$H$5,_xlfn.XLOOKUP(H118,ConfigSheet!$A$6:$A$8,ConfigSheet!$B$6:$H$8)))</f>
        <v>0</v>
      </c>
      <c r="R118">
        <f t="shared" si="13"/>
        <v>0</v>
      </c>
      <c r="S118" s="9">
        <f t="shared" si="14"/>
        <v>0</v>
      </c>
      <c r="W118">
        <f t="shared" si="15"/>
        <v>0</v>
      </c>
      <c r="X118">
        <f t="shared" si="8"/>
        <v>0</v>
      </c>
    </row>
    <row r="119" spans="1:24" x14ac:dyDescent="0.3">
      <c r="A119" s="3">
        <v>117</v>
      </c>
      <c r="B119">
        <v>47</v>
      </c>
      <c r="C119" t="s">
        <v>13</v>
      </c>
      <c r="D119" t="s">
        <v>13</v>
      </c>
      <c r="E119">
        <v>130567</v>
      </c>
      <c r="F119">
        <v>96632</v>
      </c>
      <c r="G119">
        <v>1</v>
      </c>
      <c r="H119">
        <v>1</v>
      </c>
      <c r="I119">
        <v>72.341102361679077</v>
      </c>
      <c r="J119" s="4">
        <f>ConfigSheet!$I$2</f>
        <v>3349.0920000000001</v>
      </c>
      <c r="K119">
        <f>IF(D119="",_xlfn.XLOOKUP(C119,ConfigSheet!$A$1:$H$1,ConfigSheet!$A$2:$H$2),_xlfn.XLOOKUP(D119,ConfigSheet!$A$1:$H$1,ConfigSheet!$A$2:$H$2))</f>
        <v>6.6983512218829002</v>
      </c>
      <c r="L119">
        <f>_xlfn.XLOOKUP(B119,CoinPixels_Config2!A:A,CoinPixels_Config2!I:I)</f>
        <v>0.78306878306878303</v>
      </c>
      <c r="M119">
        <f t="shared" si="9"/>
        <v>102242.9417989418</v>
      </c>
      <c r="N119">
        <f t="shared" si="10"/>
        <v>75669.502645502638</v>
      </c>
      <c r="O119">
        <f t="shared" si="11"/>
        <v>204.49098864045658</v>
      </c>
      <c r="P119">
        <f t="shared" si="12"/>
        <v>151.3427835081192</v>
      </c>
      <c r="Q119" s="9" cm="1">
        <f t="array" ref="Q119">IF(D119="",_xlfn.XLOOKUP(C119,ConfigSheet!$B$5:$H$5,_xlfn.XLOOKUP(G119,ConfigSheet!$A$6:$A$8,ConfigSheet!$B$6:$H$8)),_xlfn.XLOOKUP(D119,ConfigSheet!$B$5:$H$5,_xlfn.XLOOKUP(H119,ConfigSheet!$A$6:$A$8,ConfigSheet!$B$6:$H$8)))</f>
        <v>207.95500000000001</v>
      </c>
      <c r="R119">
        <f t="shared" si="13"/>
        <v>53.148205132337381</v>
      </c>
      <c r="S119" s="9">
        <f t="shared" si="14"/>
        <v>2824.7317087890137</v>
      </c>
      <c r="W119">
        <f t="shared" si="15"/>
        <v>56.612216491880815</v>
      </c>
      <c r="X119">
        <f t="shared" si="8"/>
        <v>3204.9430561235822</v>
      </c>
    </row>
    <row r="120" spans="1:24" x14ac:dyDescent="0.3">
      <c r="A120" s="3">
        <v>118</v>
      </c>
      <c r="B120">
        <v>48</v>
      </c>
      <c r="C120" t="s">
        <v>8</v>
      </c>
      <c r="D120" t="s">
        <v>8</v>
      </c>
      <c r="E120">
        <v>15288</v>
      </c>
      <c r="F120">
        <v>19008</v>
      </c>
      <c r="G120">
        <v>1</v>
      </c>
      <c r="H120">
        <v>1</v>
      </c>
      <c r="I120">
        <v>72.923916578292847</v>
      </c>
      <c r="J120" s="4">
        <f>ConfigSheet!$I$2</f>
        <v>3349.0920000000001</v>
      </c>
      <c r="K120">
        <f>IF(D120="",_xlfn.XLOOKUP(C120,ConfigSheet!$A$1:$H$1,ConfigSheet!$A$2:$H$2),_xlfn.XLOOKUP(D120,ConfigSheet!$A$1:$H$1,ConfigSheet!$A$2:$H$2))</f>
        <v>0</v>
      </c>
      <c r="L120">
        <f>_xlfn.XLOOKUP(B120,CoinPixels_Config2!A:A,CoinPixels_Config2!I:I)</f>
        <v>0.80429292929292928</v>
      </c>
      <c r="M120">
        <f t="shared" si="9"/>
        <v>12296.030303030302</v>
      </c>
      <c r="N120">
        <f t="shared" si="10"/>
        <v>15288</v>
      </c>
      <c r="O120">
        <f t="shared" si="11"/>
        <v>0</v>
      </c>
      <c r="P120">
        <f t="shared" si="12"/>
        <v>0</v>
      </c>
      <c r="Q120" s="9" cm="1">
        <f t="array" ref="Q120">IF(D120="",_xlfn.XLOOKUP(C120,ConfigSheet!$B$5:$H$5,_xlfn.XLOOKUP(G120,ConfigSheet!$A$6:$A$8,ConfigSheet!$B$6:$H$8)),_xlfn.XLOOKUP(D120,ConfigSheet!$B$5:$H$5,_xlfn.XLOOKUP(H120,ConfigSheet!$A$6:$A$8,ConfigSheet!$B$6:$H$8)))</f>
        <v>0</v>
      </c>
      <c r="R120">
        <f t="shared" si="13"/>
        <v>0</v>
      </c>
      <c r="S120" s="9">
        <f t="shared" si="14"/>
        <v>0</v>
      </c>
      <c r="W120">
        <f t="shared" si="15"/>
        <v>0</v>
      </c>
      <c r="X120">
        <f t="shared" si="8"/>
        <v>0</v>
      </c>
    </row>
    <row r="121" spans="1:24" x14ac:dyDescent="0.3">
      <c r="A121" s="3">
        <v>119</v>
      </c>
      <c r="B121">
        <v>48</v>
      </c>
      <c r="C121" t="s">
        <v>12</v>
      </c>
      <c r="D121" t="s">
        <v>12</v>
      </c>
      <c r="E121">
        <v>182458</v>
      </c>
      <c r="F121">
        <v>181418</v>
      </c>
      <c r="G121">
        <v>1</v>
      </c>
      <c r="H121">
        <v>1</v>
      </c>
      <c r="I121">
        <v>84.095603227615356</v>
      </c>
      <c r="J121" s="4">
        <f>ConfigSheet!$I$2</f>
        <v>3349.0920000000001</v>
      </c>
      <c r="K121">
        <f>IF(D121="",_xlfn.XLOOKUP(C121,ConfigSheet!$A$1:$H$1,ConfigSheet!$A$2:$H$2),_xlfn.XLOOKUP(D121,ConfigSheet!$A$1:$H$1,ConfigSheet!$A$2:$H$2))</f>
        <v>4.4826302470744004</v>
      </c>
      <c r="L121">
        <f>_xlfn.XLOOKUP(B121,CoinPixels_Config2!A:A,CoinPixels_Config2!I:I)</f>
        <v>0.80429292929292928</v>
      </c>
      <c r="M121">
        <f t="shared" si="9"/>
        <v>146749.6792929293</v>
      </c>
      <c r="N121">
        <f t="shared" si="10"/>
        <v>145913.21464646465</v>
      </c>
      <c r="O121">
        <f t="shared" si="11"/>
        <v>196.4187759389568</v>
      </c>
      <c r="P121">
        <f t="shared" si="12"/>
        <v>195.29920032716385</v>
      </c>
      <c r="Q121" s="9" cm="1">
        <f t="array" ref="Q121">IF(D121="",_xlfn.XLOOKUP(C121,ConfigSheet!$B$5:$H$5,_xlfn.XLOOKUP(G121,ConfigSheet!$A$6:$A$8,ConfigSheet!$B$6:$H$8)),_xlfn.XLOOKUP(D121,ConfigSheet!$B$5:$H$5,_xlfn.XLOOKUP(H121,ConfigSheet!$A$6:$A$8,ConfigSheet!$B$6:$H$8)))</f>
        <v>236.29999999999998</v>
      </c>
      <c r="R121">
        <f t="shared" si="13"/>
        <v>1.1195756117929534</v>
      </c>
      <c r="S121" s="9">
        <f t="shared" si="14"/>
        <v>1.2534495505215659</v>
      </c>
      <c r="W121">
        <f t="shared" si="15"/>
        <v>41.000799672836138</v>
      </c>
      <c r="X121">
        <f t="shared" si="8"/>
        <v>1681.0655738120399</v>
      </c>
    </row>
    <row r="122" spans="1:24" x14ac:dyDescent="0.3">
      <c r="A122" s="3">
        <v>120</v>
      </c>
      <c r="B122">
        <v>48</v>
      </c>
      <c r="C122" t="s">
        <v>13</v>
      </c>
      <c r="D122" t="s">
        <v>13</v>
      </c>
      <c r="E122">
        <v>116934</v>
      </c>
      <c r="F122">
        <v>143883</v>
      </c>
      <c r="G122">
        <v>1</v>
      </c>
      <c r="H122">
        <v>2</v>
      </c>
      <c r="I122">
        <v>48.398853838443763</v>
      </c>
      <c r="J122" s="4">
        <f>ConfigSheet!$I$2</f>
        <v>3349.0920000000001</v>
      </c>
      <c r="K122">
        <f>IF(D122="",_xlfn.XLOOKUP(C122,ConfigSheet!$A$1:$H$1,ConfigSheet!$A$2:$H$2),_xlfn.XLOOKUP(D122,ConfigSheet!$A$1:$H$1,ConfigSheet!$A$2:$H$2))</f>
        <v>6.6983512218829002</v>
      </c>
      <c r="L122">
        <f>_xlfn.XLOOKUP(B122,CoinPixels_Config2!A:A,CoinPixels_Config2!I:I)</f>
        <v>0.80429292929292928</v>
      </c>
      <c r="M122">
        <f t="shared" si="9"/>
        <v>94049.189393939392</v>
      </c>
      <c r="N122">
        <f t="shared" si="10"/>
        <v>115724.07954545454</v>
      </c>
      <c r="O122">
        <f t="shared" si="11"/>
        <v>188.10307471218772</v>
      </c>
      <c r="P122">
        <f t="shared" si="12"/>
        <v>231.45393725361063</v>
      </c>
      <c r="Q122" s="9" cm="1">
        <f t="array" ref="Q122">IF(D122="",_xlfn.XLOOKUP(C122,ConfigSheet!$B$5:$H$5,_xlfn.XLOOKUP(G122,ConfigSheet!$A$6:$A$8,ConfigSheet!$B$6:$H$8)),_xlfn.XLOOKUP(D122,ConfigSheet!$B$5:$H$5,_xlfn.XLOOKUP(H122,ConfigSheet!$A$6:$A$8,ConfigSheet!$B$6:$H$8)))</f>
        <v>415.91</v>
      </c>
      <c r="R122">
        <f t="shared" si="13"/>
        <v>-43.350862541422913</v>
      </c>
      <c r="S122" s="9">
        <f t="shared" si="14"/>
        <v>1879.2972830853444</v>
      </c>
      <c r="W122">
        <f t="shared" si="15"/>
        <v>184.45606274638939</v>
      </c>
      <c r="X122">
        <f t="shared" si="8"/>
        <v>34024.039083899937</v>
      </c>
    </row>
    <row r="123" spans="1:24" x14ac:dyDescent="0.3">
      <c r="A123" s="3">
        <v>121</v>
      </c>
      <c r="B123">
        <v>49</v>
      </c>
      <c r="C123" t="s">
        <v>8</v>
      </c>
      <c r="D123" t="s">
        <v>8</v>
      </c>
      <c r="E123">
        <v>18656</v>
      </c>
      <c r="F123">
        <v>34778</v>
      </c>
      <c r="G123">
        <v>1</v>
      </c>
      <c r="H123">
        <v>2</v>
      </c>
      <c r="I123">
        <v>40.579676628112793</v>
      </c>
      <c r="J123" s="4">
        <f>ConfigSheet!$I$2</f>
        <v>3349.0920000000001</v>
      </c>
      <c r="K123">
        <f>IF(D123="",_xlfn.XLOOKUP(C123,ConfigSheet!$A$1:$H$1,ConfigSheet!$A$2:$H$2),_xlfn.XLOOKUP(D123,ConfigSheet!$A$1:$H$1,ConfigSheet!$A$2:$H$2))</f>
        <v>0</v>
      </c>
      <c r="L123">
        <f>_xlfn.XLOOKUP(B123,CoinPixels_Config2!A:A,CoinPixels_Config2!I:I)</f>
        <v>0.53643107711771809</v>
      </c>
      <c r="M123">
        <f t="shared" si="9"/>
        <v>10007.658174708149</v>
      </c>
      <c r="N123">
        <f t="shared" si="10"/>
        <v>18656</v>
      </c>
      <c r="O123">
        <f t="shared" si="11"/>
        <v>0</v>
      </c>
      <c r="P123">
        <f t="shared" si="12"/>
        <v>0</v>
      </c>
      <c r="Q123" s="9" cm="1">
        <f t="array" ref="Q123">IF(D123="",_xlfn.XLOOKUP(C123,ConfigSheet!$B$5:$H$5,_xlfn.XLOOKUP(G123,ConfigSheet!$A$6:$A$8,ConfigSheet!$B$6:$H$8)),_xlfn.XLOOKUP(D123,ConfigSheet!$B$5:$H$5,_xlfn.XLOOKUP(H123,ConfigSheet!$A$6:$A$8,ConfigSheet!$B$6:$H$8)))</f>
        <v>0</v>
      </c>
      <c r="R123">
        <f t="shared" si="13"/>
        <v>0</v>
      </c>
      <c r="S123" s="9">
        <f t="shared" si="14"/>
        <v>0</v>
      </c>
      <c r="W123">
        <f t="shared" si="15"/>
        <v>0</v>
      </c>
      <c r="X123">
        <f t="shared" si="8"/>
        <v>0</v>
      </c>
    </row>
    <row r="124" spans="1:24" x14ac:dyDescent="0.3">
      <c r="A124" s="3">
        <v>122</v>
      </c>
      <c r="B124">
        <v>49</v>
      </c>
      <c r="C124" t="s">
        <v>14</v>
      </c>
      <c r="D124" t="s">
        <v>14</v>
      </c>
      <c r="E124">
        <v>102801</v>
      </c>
      <c r="F124">
        <v>91121</v>
      </c>
      <c r="G124">
        <v>1</v>
      </c>
      <c r="H124">
        <v>1</v>
      </c>
      <c r="I124">
        <v>88.350588083267212</v>
      </c>
      <c r="J124" s="4">
        <f>ConfigSheet!$I$2</f>
        <v>3349.0920000000001</v>
      </c>
      <c r="K124">
        <f>IF(D124="",_xlfn.XLOOKUP(C124,ConfigSheet!$A$1:$H$1,ConfigSheet!$A$2:$H$2),_xlfn.XLOOKUP(D124,ConfigSheet!$A$1:$H$1,ConfigSheet!$A$2:$H$2))</f>
        <v>8.5265588246234003</v>
      </c>
      <c r="L124">
        <f>_xlfn.XLOOKUP(B124,CoinPixels_Config2!A:A,CoinPixels_Config2!I:I)</f>
        <v>0.53643107711771809</v>
      </c>
      <c r="M124">
        <f t="shared" si="9"/>
        <v>55145.651158778535</v>
      </c>
      <c r="N124">
        <f t="shared" si="10"/>
        <v>48880.136178043591</v>
      </c>
      <c r="O124">
        <f t="shared" si="11"/>
        <v>140.3970504624796</v>
      </c>
      <c r="P124">
        <f t="shared" si="12"/>
        <v>124.44547849915473</v>
      </c>
      <c r="Q124" s="9" cm="1">
        <f t="array" ref="Q124">IF(D124="",_xlfn.XLOOKUP(C124,ConfigSheet!$B$5:$H$5,_xlfn.XLOOKUP(G124,ConfigSheet!$A$6:$A$8,ConfigSheet!$B$6:$H$8)),_xlfn.XLOOKUP(D124,ConfigSheet!$B$5:$H$5,_xlfn.XLOOKUP(H124,ConfigSheet!$A$6:$A$8,ConfigSheet!$B$6:$H$8)))</f>
        <v>160.44</v>
      </c>
      <c r="R124">
        <f t="shared" si="13"/>
        <v>15.951571963324866</v>
      </c>
      <c r="S124" s="9">
        <f t="shared" si="14"/>
        <v>254.45264810113193</v>
      </c>
      <c r="W124">
        <f t="shared" si="15"/>
        <v>35.994521500845266</v>
      </c>
      <c r="X124">
        <f t="shared" si="8"/>
        <v>1295.6055780748122</v>
      </c>
    </row>
    <row r="125" spans="1:24" x14ac:dyDescent="0.3">
      <c r="A125" s="3">
        <v>123</v>
      </c>
      <c r="B125">
        <v>50</v>
      </c>
      <c r="C125" t="s">
        <v>8</v>
      </c>
      <c r="D125" t="s">
        <v>8</v>
      </c>
      <c r="E125">
        <v>15960</v>
      </c>
      <c r="F125">
        <v>20580</v>
      </c>
      <c r="G125">
        <v>1</v>
      </c>
      <c r="H125">
        <v>1</v>
      </c>
      <c r="I125">
        <v>74.08289909362793</v>
      </c>
      <c r="J125" s="4">
        <f>ConfigSheet!$I$2</f>
        <v>3349.0920000000001</v>
      </c>
      <c r="K125">
        <f>IF(D125="",_xlfn.XLOOKUP(C125,ConfigSheet!$A$1:$H$1,ConfigSheet!$A$2:$H$2),_xlfn.XLOOKUP(D125,ConfigSheet!$A$1:$H$1,ConfigSheet!$A$2:$H$2))</f>
        <v>0</v>
      </c>
      <c r="L125">
        <f>_xlfn.XLOOKUP(B125,CoinPixels_Config2!A:A,CoinPixels_Config2!I:I)</f>
        <v>0.77551020408163263</v>
      </c>
      <c r="M125">
        <f t="shared" si="9"/>
        <v>12377.142857142857</v>
      </c>
      <c r="N125">
        <f t="shared" si="10"/>
        <v>15960</v>
      </c>
      <c r="O125">
        <f t="shared" si="11"/>
        <v>0</v>
      </c>
      <c r="P125">
        <f t="shared" si="12"/>
        <v>0</v>
      </c>
      <c r="Q125" s="9" cm="1">
        <f t="array" ref="Q125">IF(D125="",_xlfn.XLOOKUP(C125,ConfigSheet!$B$5:$H$5,_xlfn.XLOOKUP(G125,ConfigSheet!$A$6:$A$8,ConfigSheet!$B$6:$H$8)),_xlfn.XLOOKUP(D125,ConfigSheet!$B$5:$H$5,_xlfn.XLOOKUP(H125,ConfigSheet!$A$6:$A$8,ConfigSheet!$B$6:$H$8)))</f>
        <v>0</v>
      </c>
      <c r="R125">
        <f t="shared" si="13"/>
        <v>0</v>
      </c>
      <c r="S125" s="9">
        <f t="shared" si="14"/>
        <v>0</v>
      </c>
      <c r="W125">
        <f t="shared" si="15"/>
        <v>0</v>
      </c>
      <c r="X125">
        <f t="shared" si="8"/>
        <v>0</v>
      </c>
    </row>
    <row r="126" spans="1:24" x14ac:dyDescent="0.3">
      <c r="A126" s="3">
        <v>124</v>
      </c>
      <c r="B126">
        <v>50</v>
      </c>
      <c r="C126" t="s">
        <v>10</v>
      </c>
      <c r="D126" t="s">
        <v>10</v>
      </c>
      <c r="E126">
        <v>203941</v>
      </c>
      <c r="F126">
        <v>265506</v>
      </c>
      <c r="G126">
        <v>2</v>
      </c>
      <c r="H126">
        <v>3</v>
      </c>
      <c r="I126">
        <v>62.476899226506553</v>
      </c>
      <c r="J126" s="4">
        <f>ConfigSheet!$I$2</f>
        <v>3349.0920000000001</v>
      </c>
      <c r="K126">
        <f>IF(D126="",_xlfn.XLOOKUP(C126,ConfigSheet!$A$1:$H$1,ConfigSheet!$A$2:$H$2),_xlfn.XLOOKUP(D126,ConfigSheet!$A$1:$H$1,ConfigSheet!$A$2:$H$2))</f>
        <v>3.5680999999999998</v>
      </c>
      <c r="L126">
        <f>_xlfn.XLOOKUP(B126,CoinPixels_Config2!A:A,CoinPixels_Config2!I:I)</f>
        <v>0.77551020408163263</v>
      </c>
      <c r="M126">
        <f t="shared" si="9"/>
        <v>158158.32653061225</v>
      </c>
      <c r="N126">
        <f t="shared" si="10"/>
        <v>205902.61224489796</v>
      </c>
      <c r="O126">
        <f t="shared" si="11"/>
        <v>168.50081302450857</v>
      </c>
      <c r="P126">
        <f t="shared" si="12"/>
        <v>219.36725260190534</v>
      </c>
      <c r="Q126" s="9" cm="1">
        <f t="array" ref="Q126">IF(D126="",_xlfn.XLOOKUP(C126,ConfigSheet!$B$5:$H$5,_xlfn.XLOOKUP(G126,ConfigSheet!$A$6:$A$8,ConfigSheet!$B$6:$H$8)),_xlfn.XLOOKUP(D126,ConfigSheet!$B$5:$H$5,_xlfn.XLOOKUP(H126,ConfigSheet!$A$6:$A$8,ConfigSheet!$B$6:$H$8)))</f>
        <v>289.92</v>
      </c>
      <c r="R126">
        <f t="shared" si="13"/>
        <v>-50.866439577396761</v>
      </c>
      <c r="S126" s="9">
        <f t="shared" si="14"/>
        <v>2587.3946752809557</v>
      </c>
      <c r="W126">
        <f t="shared" si="15"/>
        <v>70.552747398094681</v>
      </c>
      <c r="X126">
        <f t="shared" si="8"/>
        <v>4977.6901654193562</v>
      </c>
    </row>
    <row r="127" spans="1:24" x14ac:dyDescent="0.3">
      <c r="A127" s="3">
        <v>125</v>
      </c>
      <c r="B127">
        <v>51</v>
      </c>
      <c r="C127" t="s">
        <v>8</v>
      </c>
      <c r="D127" t="s">
        <v>8</v>
      </c>
      <c r="E127">
        <v>19232</v>
      </c>
      <c r="F127">
        <v>23619</v>
      </c>
      <c r="G127">
        <v>1</v>
      </c>
      <c r="H127">
        <v>1</v>
      </c>
      <c r="I127">
        <v>76.851010322570801</v>
      </c>
      <c r="J127" s="4">
        <f>ConfigSheet!$I$2</f>
        <v>3349.0920000000001</v>
      </c>
      <c r="K127">
        <f>IF(D127="",_xlfn.XLOOKUP(C127,ConfigSheet!$A$1:$H$1,ConfigSheet!$A$2:$H$2),_xlfn.XLOOKUP(D127,ConfigSheet!$A$1:$H$1,ConfigSheet!$A$2:$H$2))</f>
        <v>0</v>
      </c>
      <c r="L127">
        <f>_xlfn.XLOOKUP(B127,CoinPixels_Config2!A:A,CoinPixels_Config2!I:I)</f>
        <v>0.81425970616876242</v>
      </c>
      <c r="M127">
        <f t="shared" si="9"/>
        <v>15659.842669037638</v>
      </c>
      <c r="N127">
        <f t="shared" si="10"/>
        <v>19232</v>
      </c>
      <c r="O127">
        <f t="shared" si="11"/>
        <v>0</v>
      </c>
      <c r="P127">
        <f t="shared" si="12"/>
        <v>0</v>
      </c>
      <c r="Q127" s="9" cm="1">
        <f t="array" ref="Q127">IF(D127="",_xlfn.XLOOKUP(C127,ConfigSheet!$B$5:$H$5,_xlfn.XLOOKUP(G127,ConfigSheet!$A$6:$A$8,ConfigSheet!$B$6:$H$8)),_xlfn.XLOOKUP(D127,ConfigSheet!$B$5:$H$5,_xlfn.XLOOKUP(H127,ConfigSheet!$A$6:$A$8,ConfigSheet!$B$6:$H$8)))</f>
        <v>0</v>
      </c>
      <c r="R127">
        <f t="shared" si="13"/>
        <v>0</v>
      </c>
      <c r="S127" s="9">
        <f t="shared" si="14"/>
        <v>0</v>
      </c>
      <c r="W127">
        <f t="shared" si="15"/>
        <v>0</v>
      </c>
      <c r="X127">
        <f t="shared" si="8"/>
        <v>0</v>
      </c>
    </row>
    <row r="128" spans="1:24" x14ac:dyDescent="0.3">
      <c r="A128" s="3">
        <v>126</v>
      </c>
      <c r="B128">
        <v>52</v>
      </c>
      <c r="C128" t="s">
        <v>8</v>
      </c>
      <c r="D128" t="s">
        <v>8</v>
      </c>
      <c r="E128">
        <v>15670</v>
      </c>
      <c r="F128">
        <v>20225</v>
      </c>
      <c r="G128">
        <v>1</v>
      </c>
      <c r="H128">
        <v>1</v>
      </c>
      <c r="I128">
        <v>72.829699516296387</v>
      </c>
      <c r="J128" s="4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_xlfn.XLOOKUP(B128,CoinPixels_Config2!A:A,CoinPixels_Config2!I:I)</f>
        <v>0.77478368355995053</v>
      </c>
      <c r="M128">
        <f t="shared" si="9"/>
        <v>12140.860321384425</v>
      </c>
      <c r="N128">
        <f t="shared" si="10"/>
        <v>15670</v>
      </c>
      <c r="O128">
        <f t="shared" si="11"/>
        <v>0</v>
      </c>
      <c r="P128">
        <f t="shared" si="12"/>
        <v>0</v>
      </c>
      <c r="Q128" s="9" cm="1">
        <f t="array" ref="Q128">IF(D128="",_xlfn.XLOOKUP(C128,ConfigSheet!$B$5:$H$5,_xlfn.XLOOKUP(G128,ConfigSheet!$A$6:$A$8,ConfigSheet!$B$6:$H$8)),_xlfn.XLOOKUP(D128,ConfigSheet!$B$5:$H$5,_xlfn.XLOOKUP(H128,ConfigSheet!$A$6:$A$8,ConfigSheet!$B$6:$H$8)))</f>
        <v>0</v>
      </c>
      <c r="R128">
        <f t="shared" si="13"/>
        <v>0</v>
      </c>
      <c r="S128" s="9">
        <f t="shared" si="14"/>
        <v>0</v>
      </c>
      <c r="W128">
        <f t="shared" si="15"/>
        <v>0</v>
      </c>
      <c r="X128">
        <f t="shared" si="8"/>
        <v>0</v>
      </c>
    </row>
    <row r="129" spans="1:24" x14ac:dyDescent="0.3">
      <c r="A129" s="3">
        <v>127</v>
      </c>
      <c r="B129">
        <v>52</v>
      </c>
      <c r="C129" t="s">
        <v>12</v>
      </c>
      <c r="D129" t="s">
        <v>12</v>
      </c>
      <c r="E129">
        <v>199512</v>
      </c>
      <c r="F129">
        <v>336320</v>
      </c>
      <c r="G129">
        <v>1</v>
      </c>
      <c r="H129">
        <v>2</v>
      </c>
      <c r="I129">
        <v>45.593047142028809</v>
      </c>
      <c r="J129" s="4">
        <f>ConfigSheet!$I$2</f>
        <v>3349.0920000000001</v>
      </c>
      <c r="K129">
        <f>IF(D129="",_xlfn.XLOOKUP(C129,ConfigSheet!$A$1:$H$1,ConfigSheet!$A$2:$H$2),_xlfn.XLOOKUP(D129,ConfigSheet!$A$1:$H$1,ConfigSheet!$A$2:$H$2))</f>
        <v>4.4826302470744004</v>
      </c>
      <c r="L129">
        <f>_xlfn.XLOOKUP(B129,CoinPixels_Config2!A:A,CoinPixels_Config2!I:I)</f>
        <v>0.77478368355995053</v>
      </c>
      <c r="M129">
        <f t="shared" si="9"/>
        <v>154578.64227441285</v>
      </c>
      <c r="N129">
        <f t="shared" si="10"/>
        <v>260575.24845488256</v>
      </c>
      <c r="O129">
        <f t="shared" si="11"/>
        <v>206.89754041124479</v>
      </c>
      <c r="P129">
        <f t="shared" si="12"/>
        <v>348.76990251769234</v>
      </c>
      <c r="Q129" s="9" cm="1">
        <f t="array" ref="Q129">IF(D129="",_xlfn.XLOOKUP(C129,ConfigSheet!$B$5:$H$5,_xlfn.XLOOKUP(G129,ConfigSheet!$A$6:$A$8,ConfigSheet!$B$6:$H$8)),_xlfn.XLOOKUP(D129,ConfigSheet!$B$5:$H$5,_xlfn.XLOOKUP(H129,ConfigSheet!$A$6:$A$8,ConfigSheet!$B$6:$H$8)))</f>
        <v>472.59999999999997</v>
      </c>
      <c r="R129">
        <f t="shared" si="13"/>
        <v>-141.87236210644755</v>
      </c>
      <c r="S129" s="9">
        <f t="shared" si="14"/>
        <v>20127.767129662974</v>
      </c>
      <c r="W129">
        <f t="shared" si="15"/>
        <v>123.83009748230762</v>
      </c>
      <c r="X129">
        <f t="shared" si="8"/>
        <v>15333.893042477808</v>
      </c>
    </row>
    <row r="130" spans="1:24" x14ac:dyDescent="0.3">
      <c r="A130" s="3">
        <v>128</v>
      </c>
      <c r="B130">
        <v>52</v>
      </c>
      <c r="C130" t="s">
        <v>11</v>
      </c>
      <c r="D130" t="s">
        <v>11</v>
      </c>
      <c r="E130">
        <v>232303</v>
      </c>
      <c r="F130">
        <v>195717</v>
      </c>
      <c r="G130">
        <v>1</v>
      </c>
      <c r="H130">
        <v>1</v>
      </c>
      <c r="I130">
        <v>84.215056896209717</v>
      </c>
      <c r="J130" s="4">
        <f>ConfigSheet!$I$2</f>
        <v>3349.0920000000001</v>
      </c>
      <c r="K130">
        <f>IF(D130="",_xlfn.XLOOKUP(C130,ConfigSheet!$A$1:$H$1,ConfigSheet!$A$2:$H$2),_xlfn.XLOOKUP(D130,ConfigSheet!$A$1:$H$1,ConfigSheet!$A$2:$H$2))</f>
        <v>5.6936084651916001</v>
      </c>
      <c r="L130">
        <f>_xlfn.XLOOKUP(B130,CoinPixels_Config2!A:A,CoinPixels_Config2!I:I)</f>
        <v>0.77478368355995053</v>
      </c>
      <c r="M130">
        <f t="shared" si="9"/>
        <v>179984.57404202718</v>
      </c>
      <c r="N130">
        <f t="shared" si="10"/>
        <v>151638.33819530284</v>
      </c>
      <c r="O130">
        <f t="shared" si="11"/>
        <v>305.98194805326051</v>
      </c>
      <c r="P130">
        <f t="shared" si="12"/>
        <v>257.79206005578914</v>
      </c>
      <c r="Q130" s="9" cm="1">
        <f t="array" ref="Q130">IF(D130="",_xlfn.XLOOKUP(C130,ConfigSheet!$B$5:$H$5,_xlfn.XLOOKUP(G130,ConfigSheet!$A$6:$A$8,ConfigSheet!$B$6:$H$8)),_xlfn.XLOOKUP(D130,ConfigSheet!$B$5:$H$5,_xlfn.XLOOKUP(H130,ConfigSheet!$A$6:$A$8,ConfigSheet!$B$6:$H$8)))</f>
        <v>369.42666666666668</v>
      </c>
      <c r="R130">
        <f t="shared" si="13"/>
        <v>48.189887997471374</v>
      </c>
      <c r="S130" s="9">
        <f t="shared" si="14"/>
        <v>2322.2653052088353</v>
      </c>
      <c r="W130">
        <f t="shared" si="15"/>
        <v>111.63460661087754</v>
      </c>
      <c r="X130">
        <f t="shared" ref="X130:X193" si="16">W130*W130</f>
        <v>12462.285393165383</v>
      </c>
    </row>
    <row r="131" spans="1:24" x14ac:dyDescent="0.3">
      <c r="A131" s="3">
        <v>129</v>
      </c>
      <c r="B131">
        <v>53</v>
      </c>
      <c r="C131" t="s">
        <v>8</v>
      </c>
      <c r="D131" t="s">
        <v>8</v>
      </c>
      <c r="E131">
        <v>14730</v>
      </c>
      <c r="F131">
        <v>17420</v>
      </c>
      <c r="G131">
        <v>1</v>
      </c>
      <c r="H131">
        <v>1</v>
      </c>
      <c r="I131">
        <v>78.323811292648315</v>
      </c>
      <c r="J131" s="4">
        <f>ConfigSheet!$I$2</f>
        <v>3349.0920000000001</v>
      </c>
      <c r="K131">
        <f>IF(D131="",_xlfn.XLOOKUP(C131,ConfigSheet!$A$1:$H$1,ConfigSheet!$A$2:$H$2),_xlfn.XLOOKUP(D131,ConfigSheet!$A$1:$H$1,ConfigSheet!$A$2:$H$2))</f>
        <v>0</v>
      </c>
      <c r="L131">
        <f>_xlfn.XLOOKUP(B131,CoinPixels_Config2!A:A,CoinPixels_Config2!I:I)</f>
        <v>0.84557979334098732</v>
      </c>
      <c r="M131">
        <f t="shared" ref="M131:M194" si="17">E131*L131</f>
        <v>12455.390355912743</v>
      </c>
      <c r="N131">
        <f t="shared" ref="N131:N194" si="18">L131*F131</f>
        <v>14729.999999999998</v>
      </c>
      <c r="O131">
        <f t="shared" ref="O131:O194" si="19">(M131/J131)*K131</f>
        <v>0</v>
      </c>
      <c r="P131">
        <f t="shared" ref="P131:P194" si="20">(N131/J131)*K131</f>
        <v>0</v>
      </c>
      <c r="Q131" s="9" cm="1">
        <f t="array" ref="Q131">IF(D131="",_xlfn.XLOOKUP(C131,ConfigSheet!$B$5:$H$5,_xlfn.XLOOKUP(G131,ConfigSheet!$A$6:$A$8,ConfigSheet!$B$6:$H$8)),_xlfn.XLOOKUP(D131,ConfigSheet!$B$5:$H$5,_xlfn.XLOOKUP(H131,ConfigSheet!$A$6:$A$8,ConfigSheet!$B$6:$H$8)))</f>
        <v>0</v>
      </c>
      <c r="R131">
        <f t="shared" ref="R131:R194" si="21">O131-P131</f>
        <v>0</v>
      </c>
      <c r="S131" s="9">
        <f t="shared" ref="S131:S194" si="22">R131*R131</f>
        <v>0</v>
      </c>
      <c r="W131">
        <f t="shared" ref="W131:W194" si="23">Q131-P131</f>
        <v>0</v>
      </c>
      <c r="X131">
        <f t="shared" si="16"/>
        <v>0</v>
      </c>
    </row>
    <row r="132" spans="1:24" x14ac:dyDescent="0.3">
      <c r="A132" s="3">
        <v>130</v>
      </c>
      <c r="B132">
        <v>53</v>
      </c>
      <c r="C132" t="s">
        <v>12</v>
      </c>
      <c r="D132" t="s">
        <v>12</v>
      </c>
      <c r="E132">
        <v>168069</v>
      </c>
      <c r="F132">
        <v>154239</v>
      </c>
      <c r="G132">
        <v>1</v>
      </c>
      <c r="H132">
        <v>1</v>
      </c>
      <c r="I132">
        <v>91.256874799728394</v>
      </c>
      <c r="J132" s="4">
        <f>ConfigSheet!$I$2</f>
        <v>3349.0920000000001</v>
      </c>
      <c r="K132">
        <f>IF(D132="",_xlfn.XLOOKUP(C132,ConfigSheet!$A$1:$H$1,ConfigSheet!$A$2:$H$2),_xlfn.XLOOKUP(D132,ConfigSheet!$A$1:$H$1,ConfigSheet!$A$2:$H$2))</f>
        <v>4.4826302470744004</v>
      </c>
      <c r="L132">
        <f>_xlfn.XLOOKUP(B132,CoinPixels_Config2!A:A,CoinPixels_Config2!I:I)</f>
        <v>0.84557979334098732</v>
      </c>
      <c r="M132">
        <f t="shared" si="17"/>
        <v>142115.7502870264</v>
      </c>
      <c r="N132">
        <f t="shared" si="18"/>
        <v>130421.38174512054</v>
      </c>
      <c r="O132">
        <f t="shared" si="19"/>
        <v>190.21644100021646</v>
      </c>
      <c r="P132">
        <f t="shared" si="20"/>
        <v>174.56398052842812</v>
      </c>
      <c r="Q132" s="9" cm="1">
        <f t="array" ref="Q132">IF(D132="",_xlfn.XLOOKUP(C132,ConfigSheet!$B$5:$H$5,_xlfn.XLOOKUP(G132,ConfigSheet!$A$6:$A$8,ConfigSheet!$B$6:$H$8)),_xlfn.XLOOKUP(D132,ConfigSheet!$B$5:$H$5,_xlfn.XLOOKUP(H132,ConfigSheet!$A$6:$A$8,ConfigSheet!$B$6:$H$8)))</f>
        <v>236.29999999999998</v>
      </c>
      <c r="R132">
        <f t="shared" si="21"/>
        <v>15.652460471788345</v>
      </c>
      <c r="S132" s="9">
        <f t="shared" si="22"/>
        <v>244.99951882089661</v>
      </c>
      <c r="W132">
        <f t="shared" si="23"/>
        <v>61.736019471571865</v>
      </c>
      <c r="X132">
        <f t="shared" si="16"/>
        <v>3811.3361001943003</v>
      </c>
    </row>
    <row r="133" spans="1:24" x14ac:dyDescent="0.3">
      <c r="A133" s="3">
        <v>131</v>
      </c>
      <c r="B133">
        <v>53</v>
      </c>
      <c r="C133" t="s">
        <v>11</v>
      </c>
      <c r="D133" t="s">
        <v>11</v>
      </c>
      <c r="E133">
        <v>187133</v>
      </c>
      <c r="F133">
        <v>143395</v>
      </c>
      <c r="G133">
        <v>1</v>
      </c>
      <c r="H133">
        <v>1</v>
      </c>
      <c r="I133">
        <v>76.627320051193237</v>
      </c>
      <c r="J133" s="4">
        <f>ConfigSheet!$I$2</f>
        <v>3349.0920000000001</v>
      </c>
      <c r="K133">
        <f>IF(D133="",_xlfn.XLOOKUP(C133,ConfigSheet!$A$1:$H$1,ConfigSheet!$A$2:$H$2),_xlfn.XLOOKUP(D133,ConfigSheet!$A$1:$H$1,ConfigSheet!$A$2:$H$2))</f>
        <v>5.6936084651916001</v>
      </c>
      <c r="L133">
        <f>_xlfn.XLOOKUP(B133,CoinPixels_Config2!A:A,CoinPixels_Config2!I:I)</f>
        <v>0.84557979334098732</v>
      </c>
      <c r="M133">
        <f t="shared" si="17"/>
        <v>158235.88346727897</v>
      </c>
      <c r="N133">
        <f t="shared" si="18"/>
        <v>121251.91446613088</v>
      </c>
      <c r="O133">
        <f t="shared" si="19"/>
        <v>269.00818657904028</v>
      </c>
      <c r="P133">
        <f t="shared" si="20"/>
        <v>206.13376002362747</v>
      </c>
      <c r="Q133" s="9" cm="1">
        <f t="array" ref="Q133">IF(D133="",_xlfn.XLOOKUP(C133,ConfigSheet!$B$5:$H$5,_xlfn.XLOOKUP(G133,ConfigSheet!$A$6:$A$8,ConfigSheet!$B$6:$H$8)),_xlfn.XLOOKUP(D133,ConfigSheet!$B$5:$H$5,_xlfn.XLOOKUP(H133,ConfigSheet!$A$6:$A$8,ConfigSheet!$B$6:$H$8)))</f>
        <v>369.42666666666668</v>
      </c>
      <c r="R133">
        <f t="shared" si="21"/>
        <v>62.874426555412811</v>
      </c>
      <c r="S133" s="9">
        <f t="shared" si="22"/>
        <v>3953.1935146719998</v>
      </c>
      <c r="W133">
        <f t="shared" si="23"/>
        <v>163.2929066430392</v>
      </c>
      <c r="X133">
        <f t="shared" si="16"/>
        <v>26664.573359932318</v>
      </c>
    </row>
    <row r="134" spans="1:24" x14ac:dyDescent="0.3">
      <c r="A134" s="3">
        <v>132</v>
      </c>
      <c r="B134">
        <v>54</v>
      </c>
      <c r="C134" t="s">
        <v>8</v>
      </c>
      <c r="D134" t="s">
        <v>8</v>
      </c>
      <c r="E134">
        <v>17432</v>
      </c>
      <c r="F134">
        <v>21315</v>
      </c>
      <c r="G134">
        <v>1</v>
      </c>
      <c r="H134">
        <v>1</v>
      </c>
      <c r="I134">
        <v>77.567481994628906</v>
      </c>
      <c r="J134" s="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_xlfn.XLOOKUP(B134,CoinPixels_Config2!A:A,CoinPixels_Config2!I:I)</f>
        <v>0.81782782078348581</v>
      </c>
      <c r="M134">
        <f t="shared" si="17"/>
        <v>14256.374571897724</v>
      </c>
      <c r="N134">
        <f t="shared" si="18"/>
        <v>17432</v>
      </c>
      <c r="O134">
        <f t="shared" si="19"/>
        <v>0</v>
      </c>
      <c r="P134">
        <f t="shared" si="20"/>
        <v>0</v>
      </c>
      <c r="Q134" s="9" cm="1">
        <f t="array" ref="Q134">IF(D134="",_xlfn.XLOOKUP(C134,ConfigSheet!$B$5:$H$5,_xlfn.XLOOKUP(G134,ConfigSheet!$A$6:$A$8,ConfigSheet!$B$6:$H$8)),_xlfn.XLOOKUP(D134,ConfigSheet!$B$5:$H$5,_xlfn.XLOOKUP(H134,ConfigSheet!$A$6:$A$8,ConfigSheet!$B$6:$H$8)))</f>
        <v>0</v>
      </c>
      <c r="R134">
        <f t="shared" si="21"/>
        <v>0</v>
      </c>
      <c r="S134" s="9">
        <f t="shared" si="22"/>
        <v>0</v>
      </c>
      <c r="W134">
        <f t="shared" si="23"/>
        <v>0</v>
      </c>
      <c r="X134">
        <f t="shared" si="16"/>
        <v>0</v>
      </c>
    </row>
    <row r="135" spans="1:24" x14ac:dyDescent="0.3">
      <c r="A135" s="3">
        <v>133</v>
      </c>
      <c r="B135">
        <v>54</v>
      </c>
      <c r="C135" t="s">
        <v>9</v>
      </c>
      <c r="D135" t="s">
        <v>9</v>
      </c>
      <c r="E135">
        <v>530486</v>
      </c>
      <c r="F135">
        <v>479613</v>
      </c>
      <c r="G135">
        <v>1</v>
      </c>
      <c r="H135">
        <v>1</v>
      </c>
      <c r="I135">
        <v>89.995014667510986</v>
      </c>
      <c r="J135" s="4">
        <f>ConfigSheet!$I$2</f>
        <v>3349.0920000000001</v>
      </c>
      <c r="K135">
        <f>IF(D135="",_xlfn.XLOOKUP(C135,ConfigSheet!$A$1:$H$1,ConfigSheet!$A$2:$H$2),_xlfn.XLOOKUP(D135,ConfigSheet!$A$1:$H$1,ConfigSheet!$A$2:$H$2))</f>
        <v>2.6304883652667002</v>
      </c>
      <c r="L135">
        <f>_xlfn.XLOOKUP(B135,CoinPixels_Config2!A:A,CoinPixels_Config2!I:I)</f>
        <v>0.81782782078348581</v>
      </c>
      <c r="M135">
        <f t="shared" si="17"/>
        <v>433846.20933614828</v>
      </c>
      <c r="N135">
        <f t="shared" si="18"/>
        <v>392240.85460943001</v>
      </c>
      <c r="O135">
        <f t="shared" si="19"/>
        <v>340.75725778025782</v>
      </c>
      <c r="P135">
        <f t="shared" si="20"/>
        <v>308.07902692203527</v>
      </c>
      <c r="Q135" s="9" cm="1">
        <f t="array" ref="Q135">IF(D135="",_xlfn.XLOOKUP(C135,ConfigSheet!$B$5:$H$5,_xlfn.XLOOKUP(G135,ConfigSheet!$A$6:$A$8,ConfigSheet!$B$6:$H$8)),_xlfn.XLOOKUP(D135,ConfigSheet!$B$5:$H$5,_xlfn.XLOOKUP(H135,ConfigSheet!$A$6:$A$8,ConfigSheet!$B$6:$H$8)))</f>
        <v>468.8</v>
      </c>
      <c r="R135">
        <f t="shared" si="21"/>
        <v>32.678230858222548</v>
      </c>
      <c r="S135" s="9">
        <f t="shared" si="22"/>
        <v>1067.8667720232884</v>
      </c>
      <c r="W135">
        <f t="shared" si="23"/>
        <v>160.72097307796474</v>
      </c>
      <c r="X135">
        <f t="shared" si="16"/>
        <v>25831.231187127869</v>
      </c>
    </row>
    <row r="136" spans="1:24" x14ac:dyDescent="0.3">
      <c r="A136" s="3">
        <v>134</v>
      </c>
      <c r="B136">
        <v>55</v>
      </c>
      <c r="C136" t="s">
        <v>8</v>
      </c>
      <c r="D136" t="s">
        <v>8</v>
      </c>
      <c r="E136">
        <v>14760</v>
      </c>
      <c r="F136">
        <v>19573</v>
      </c>
      <c r="G136">
        <v>1</v>
      </c>
      <c r="H136">
        <v>1</v>
      </c>
      <c r="I136">
        <v>73.574316501617432</v>
      </c>
      <c r="J136" s="4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_xlfn.XLOOKUP(B136,CoinPixels_Config2!A:A,CoinPixels_Config2!I:I)</f>
        <v>0.75410003576355178</v>
      </c>
      <c r="M136">
        <f t="shared" si="17"/>
        <v>11130.516527870024</v>
      </c>
      <c r="N136">
        <f t="shared" si="18"/>
        <v>14759.999999999998</v>
      </c>
      <c r="O136">
        <f t="shared" si="19"/>
        <v>0</v>
      </c>
      <c r="P136">
        <f t="shared" si="20"/>
        <v>0</v>
      </c>
      <c r="Q136" s="9" cm="1">
        <f t="array" ref="Q136">IF(D136="",_xlfn.XLOOKUP(C136,ConfigSheet!$B$5:$H$5,_xlfn.XLOOKUP(G136,ConfigSheet!$A$6:$A$8,ConfigSheet!$B$6:$H$8)),_xlfn.XLOOKUP(D136,ConfigSheet!$B$5:$H$5,_xlfn.XLOOKUP(H136,ConfigSheet!$A$6:$A$8,ConfigSheet!$B$6:$H$8)))</f>
        <v>0</v>
      </c>
      <c r="R136">
        <f t="shared" si="21"/>
        <v>0</v>
      </c>
      <c r="S136" s="9">
        <f t="shared" si="22"/>
        <v>0</v>
      </c>
      <c r="W136">
        <f t="shared" si="23"/>
        <v>0</v>
      </c>
      <c r="X136">
        <f t="shared" si="16"/>
        <v>0</v>
      </c>
    </row>
    <row r="137" spans="1:24" x14ac:dyDescent="0.3">
      <c r="A137" s="3">
        <v>135</v>
      </c>
      <c r="B137">
        <v>55</v>
      </c>
      <c r="C137" t="s">
        <v>10</v>
      </c>
      <c r="D137" t="s">
        <v>10</v>
      </c>
      <c r="E137">
        <v>88378</v>
      </c>
      <c r="F137">
        <v>82743</v>
      </c>
      <c r="G137">
        <v>1</v>
      </c>
      <c r="H137">
        <v>1</v>
      </c>
      <c r="I137">
        <v>92.578047513961792</v>
      </c>
      <c r="J137" s="4">
        <f>ConfigSheet!$I$2</f>
        <v>3349.0920000000001</v>
      </c>
      <c r="K137">
        <f>IF(D137="",_xlfn.XLOOKUP(C137,ConfigSheet!$A$1:$H$1,ConfigSheet!$A$2:$H$2),_xlfn.XLOOKUP(D137,ConfigSheet!$A$1:$H$1,ConfigSheet!$A$2:$H$2))</f>
        <v>3.5680999999999998</v>
      </c>
      <c r="L137">
        <f>_xlfn.XLOOKUP(B137,CoinPixels_Config2!A:A,CoinPixels_Config2!I:I)</f>
        <v>0.75410003576355178</v>
      </c>
      <c r="M137">
        <f t="shared" si="17"/>
        <v>66645.852960711185</v>
      </c>
      <c r="N137">
        <f t="shared" si="18"/>
        <v>62396.499259183562</v>
      </c>
      <c r="O137">
        <f t="shared" si="19"/>
        <v>71.004041677300464</v>
      </c>
      <c r="P137">
        <f t="shared" si="20"/>
        <v>66.47680894006281</v>
      </c>
      <c r="Q137" s="9" cm="1">
        <f t="array" ref="Q137">IF(D137="",_xlfn.XLOOKUP(C137,ConfigSheet!$B$5:$H$5,_xlfn.XLOOKUP(G137,ConfigSheet!$A$6:$A$8,ConfigSheet!$B$6:$H$8)),_xlfn.XLOOKUP(D137,ConfigSheet!$B$5:$H$5,_xlfn.XLOOKUP(H137,ConfigSheet!$A$6:$A$8,ConfigSheet!$B$6:$H$8)))</f>
        <v>96.64</v>
      </c>
      <c r="R137">
        <f t="shared" si="21"/>
        <v>4.5272327372376537</v>
      </c>
      <c r="S137" s="9">
        <f t="shared" si="22"/>
        <v>20.495836257116338</v>
      </c>
      <c r="W137">
        <f t="shared" si="23"/>
        <v>30.163191059937191</v>
      </c>
      <c r="X137">
        <f t="shared" si="16"/>
        <v>909.81809491827482</v>
      </c>
    </row>
    <row r="138" spans="1:24" x14ac:dyDescent="0.3">
      <c r="A138" s="3">
        <v>136</v>
      </c>
      <c r="B138">
        <v>56</v>
      </c>
      <c r="C138" t="s">
        <v>8</v>
      </c>
      <c r="D138" t="s">
        <v>8</v>
      </c>
      <c r="E138">
        <v>14379</v>
      </c>
      <c r="F138">
        <v>18330</v>
      </c>
      <c r="G138">
        <v>1</v>
      </c>
      <c r="H138">
        <v>1</v>
      </c>
      <c r="I138">
        <v>75.65651535987854</v>
      </c>
      <c r="J138" s="4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_xlfn.XLOOKUP(B138,CoinPixels_Config2!A:A,CoinPixels_Config2!I:I)</f>
        <v>0.78445171849427164</v>
      </c>
      <c r="M138">
        <f t="shared" si="17"/>
        <v>11279.631260229133</v>
      </c>
      <c r="N138">
        <f t="shared" si="18"/>
        <v>14379</v>
      </c>
      <c r="O138">
        <f t="shared" si="19"/>
        <v>0</v>
      </c>
      <c r="P138">
        <f t="shared" si="20"/>
        <v>0</v>
      </c>
      <c r="Q138" s="9" cm="1">
        <f t="array" ref="Q138">IF(D138="",_xlfn.XLOOKUP(C138,ConfigSheet!$B$5:$H$5,_xlfn.XLOOKUP(G138,ConfigSheet!$A$6:$A$8,ConfigSheet!$B$6:$H$8)),_xlfn.XLOOKUP(D138,ConfigSheet!$B$5:$H$5,_xlfn.XLOOKUP(H138,ConfigSheet!$A$6:$A$8,ConfigSheet!$B$6:$H$8)))</f>
        <v>0</v>
      </c>
      <c r="R138">
        <f t="shared" si="21"/>
        <v>0</v>
      </c>
      <c r="S138" s="9">
        <f t="shared" si="22"/>
        <v>0</v>
      </c>
      <c r="W138">
        <f t="shared" si="23"/>
        <v>0</v>
      </c>
      <c r="X138">
        <f t="shared" si="16"/>
        <v>0</v>
      </c>
    </row>
    <row r="139" spans="1:24" x14ac:dyDescent="0.3">
      <c r="A139" s="3">
        <v>137</v>
      </c>
      <c r="B139">
        <v>56</v>
      </c>
      <c r="C139" t="s">
        <v>10</v>
      </c>
      <c r="D139" t="s">
        <v>10</v>
      </c>
      <c r="E139">
        <v>90887</v>
      </c>
      <c r="F139">
        <v>85434</v>
      </c>
      <c r="G139">
        <v>1</v>
      </c>
      <c r="H139">
        <v>1</v>
      </c>
      <c r="I139">
        <v>93.398046493530273</v>
      </c>
      <c r="J139" s="4">
        <f>ConfigSheet!$I$2</f>
        <v>3349.0920000000001</v>
      </c>
      <c r="K139">
        <f>IF(D139="",_xlfn.XLOOKUP(C139,ConfigSheet!$A$1:$H$1,ConfigSheet!$A$2:$H$2),_xlfn.XLOOKUP(D139,ConfigSheet!$A$1:$H$1,ConfigSheet!$A$2:$H$2))</f>
        <v>3.5680999999999998</v>
      </c>
      <c r="L139">
        <f>_xlfn.XLOOKUP(B139,CoinPixels_Config2!A:A,CoinPixels_Config2!I:I)</f>
        <v>0.78445171849427164</v>
      </c>
      <c r="M139">
        <f t="shared" si="17"/>
        <v>71296.463338788861</v>
      </c>
      <c r="N139">
        <f t="shared" si="18"/>
        <v>67018.848117839603</v>
      </c>
      <c r="O139">
        <f t="shared" si="19"/>
        <v>75.958770568002464</v>
      </c>
      <c r="P139">
        <f t="shared" si="20"/>
        <v>71.401428198826267</v>
      </c>
      <c r="Q139" s="9" cm="1">
        <f t="array" ref="Q139">IF(D139="",_xlfn.XLOOKUP(C139,ConfigSheet!$B$5:$H$5,_xlfn.XLOOKUP(G139,ConfigSheet!$A$6:$A$8,ConfigSheet!$B$6:$H$8)),_xlfn.XLOOKUP(D139,ConfigSheet!$B$5:$H$5,_xlfn.XLOOKUP(H139,ConfigSheet!$A$6:$A$8,ConfigSheet!$B$6:$H$8)))</f>
        <v>96.64</v>
      </c>
      <c r="R139">
        <f t="shared" si="21"/>
        <v>4.5573423691761974</v>
      </c>
      <c r="S139" s="9">
        <f t="shared" si="22"/>
        <v>20.769369469888517</v>
      </c>
      <c r="W139">
        <f t="shared" si="23"/>
        <v>25.238571801173734</v>
      </c>
      <c r="X139">
        <f t="shared" si="16"/>
        <v>636.98550656300199</v>
      </c>
    </row>
    <row r="140" spans="1:24" x14ac:dyDescent="0.3">
      <c r="A140" s="3">
        <v>138</v>
      </c>
      <c r="B140">
        <v>57</v>
      </c>
      <c r="C140" t="s">
        <v>8</v>
      </c>
      <c r="D140" t="s">
        <v>8</v>
      </c>
      <c r="E140">
        <v>13494</v>
      </c>
      <c r="F140">
        <v>15990</v>
      </c>
      <c r="G140">
        <v>1</v>
      </c>
      <c r="H140">
        <v>1</v>
      </c>
      <c r="I140">
        <v>78.810113668441772</v>
      </c>
      <c r="J140" s="4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_xlfn.XLOOKUP(B140,CoinPixels_Config2!A:A,CoinPixels_Config2!I:I)</f>
        <v>0.84390243902439022</v>
      </c>
      <c r="M140">
        <f t="shared" si="17"/>
        <v>11387.619512195122</v>
      </c>
      <c r="N140">
        <f t="shared" si="18"/>
        <v>13494</v>
      </c>
      <c r="O140">
        <f t="shared" si="19"/>
        <v>0</v>
      </c>
      <c r="P140">
        <f t="shared" si="20"/>
        <v>0</v>
      </c>
      <c r="Q140" s="9" cm="1">
        <f t="array" ref="Q140">IF(D140="",_xlfn.XLOOKUP(C140,ConfigSheet!$B$5:$H$5,_xlfn.XLOOKUP(G140,ConfigSheet!$A$6:$A$8,ConfigSheet!$B$6:$H$8)),_xlfn.XLOOKUP(D140,ConfigSheet!$B$5:$H$5,_xlfn.XLOOKUP(H140,ConfigSheet!$A$6:$A$8,ConfigSheet!$B$6:$H$8)))</f>
        <v>0</v>
      </c>
      <c r="R140">
        <f t="shared" si="21"/>
        <v>0</v>
      </c>
      <c r="S140" s="9">
        <f t="shared" si="22"/>
        <v>0</v>
      </c>
      <c r="W140">
        <f t="shared" si="23"/>
        <v>0</v>
      </c>
      <c r="X140">
        <f t="shared" si="16"/>
        <v>0</v>
      </c>
    </row>
    <row r="141" spans="1:24" x14ac:dyDescent="0.3">
      <c r="A141" s="3">
        <v>139</v>
      </c>
      <c r="B141">
        <v>57</v>
      </c>
      <c r="C141" t="s">
        <v>11</v>
      </c>
      <c r="D141" t="s">
        <v>11</v>
      </c>
      <c r="E141">
        <v>331055</v>
      </c>
      <c r="F141">
        <v>279560</v>
      </c>
      <c r="G141">
        <v>2</v>
      </c>
      <c r="H141">
        <v>2</v>
      </c>
      <c r="I141">
        <v>84.457573294639587</v>
      </c>
      <c r="J141" s="4">
        <f>ConfigSheet!$I$2</f>
        <v>3349.0920000000001</v>
      </c>
      <c r="K141">
        <f>IF(D141="",_xlfn.XLOOKUP(C141,ConfigSheet!$A$1:$H$1,ConfigSheet!$A$2:$H$2),_xlfn.XLOOKUP(D141,ConfigSheet!$A$1:$H$1,ConfigSheet!$A$2:$H$2))</f>
        <v>5.6936084651916001</v>
      </c>
      <c r="L141">
        <f>_xlfn.XLOOKUP(B141,CoinPixels_Config2!A:A,CoinPixels_Config2!I:I)</f>
        <v>0.84390243902439022</v>
      </c>
      <c r="M141">
        <f t="shared" si="17"/>
        <v>279378.12195121951</v>
      </c>
      <c r="N141">
        <f t="shared" si="18"/>
        <v>235921.36585365853</v>
      </c>
      <c r="O141">
        <f t="shared" si="19"/>
        <v>474.95549245311702</v>
      </c>
      <c r="P141">
        <f t="shared" si="20"/>
        <v>401.07703393754326</v>
      </c>
      <c r="Q141" s="9" cm="1">
        <f t="array" ref="Q141">IF(D141="",_xlfn.XLOOKUP(C141,ConfigSheet!$B$5:$H$5,_xlfn.XLOOKUP(G141,ConfigSheet!$A$6:$A$8,ConfigSheet!$B$6:$H$8)),_xlfn.XLOOKUP(D141,ConfigSheet!$B$5:$H$5,_xlfn.XLOOKUP(H141,ConfigSheet!$A$6:$A$8,ConfigSheet!$B$6:$H$8)))</f>
        <v>738.85333333333335</v>
      </c>
      <c r="R141">
        <f t="shared" si="21"/>
        <v>73.878458515573755</v>
      </c>
      <c r="S141" s="9">
        <f t="shared" si="22"/>
        <v>5458.0266326373521</v>
      </c>
      <c r="W141">
        <f t="shared" si="23"/>
        <v>337.77629939579009</v>
      </c>
      <c r="X141">
        <f t="shared" si="16"/>
        <v>114092.82843351443</v>
      </c>
    </row>
    <row r="142" spans="1:24" x14ac:dyDescent="0.3">
      <c r="A142" s="3">
        <v>140</v>
      </c>
      <c r="B142">
        <v>58</v>
      </c>
      <c r="C142" t="s">
        <v>8</v>
      </c>
      <c r="D142" t="s">
        <v>8</v>
      </c>
      <c r="E142">
        <v>13423</v>
      </c>
      <c r="F142">
        <v>17024</v>
      </c>
      <c r="G142">
        <v>1</v>
      </c>
      <c r="H142">
        <v>1</v>
      </c>
      <c r="I142">
        <v>77.875798940658569</v>
      </c>
      <c r="J142" s="4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_xlfn.XLOOKUP(B142,CoinPixels_Config2!A:A,CoinPixels_Config2!I:I)</f>
        <v>0.78847509398496241</v>
      </c>
      <c r="M142">
        <f t="shared" si="17"/>
        <v>10583.701186560151</v>
      </c>
      <c r="N142">
        <f t="shared" si="18"/>
        <v>13423</v>
      </c>
      <c r="O142">
        <f t="shared" si="19"/>
        <v>0</v>
      </c>
      <c r="P142">
        <f t="shared" si="20"/>
        <v>0</v>
      </c>
      <c r="Q142" s="9" cm="1">
        <f t="array" ref="Q142">IF(D142="",_xlfn.XLOOKUP(C142,ConfigSheet!$B$5:$H$5,_xlfn.XLOOKUP(G142,ConfigSheet!$A$6:$A$8,ConfigSheet!$B$6:$H$8)),_xlfn.XLOOKUP(D142,ConfigSheet!$B$5:$H$5,_xlfn.XLOOKUP(H142,ConfigSheet!$A$6:$A$8,ConfigSheet!$B$6:$H$8)))</f>
        <v>0</v>
      </c>
      <c r="R142">
        <f t="shared" si="21"/>
        <v>0</v>
      </c>
      <c r="S142" s="9">
        <f t="shared" si="22"/>
        <v>0</v>
      </c>
      <c r="W142">
        <f t="shared" si="23"/>
        <v>0</v>
      </c>
      <c r="X142">
        <f t="shared" si="16"/>
        <v>0</v>
      </c>
    </row>
    <row r="143" spans="1:24" x14ac:dyDescent="0.3">
      <c r="A143" s="3">
        <v>141</v>
      </c>
      <c r="B143">
        <v>58</v>
      </c>
      <c r="C143" t="s">
        <v>11</v>
      </c>
      <c r="D143" t="s">
        <v>11</v>
      </c>
      <c r="E143">
        <v>355546</v>
      </c>
      <c r="F143">
        <v>323018</v>
      </c>
      <c r="G143">
        <v>2</v>
      </c>
      <c r="H143">
        <v>2</v>
      </c>
      <c r="I143">
        <v>90.039843320846558</v>
      </c>
      <c r="J143" s="4">
        <f>ConfigSheet!$I$2</f>
        <v>3349.0920000000001</v>
      </c>
      <c r="K143">
        <f>IF(D143="",_xlfn.XLOOKUP(C143,ConfigSheet!$A$1:$H$1,ConfigSheet!$A$2:$H$2),_xlfn.XLOOKUP(D143,ConfigSheet!$A$1:$H$1,ConfigSheet!$A$2:$H$2))</f>
        <v>5.6936084651916001</v>
      </c>
      <c r="L143">
        <f>_xlfn.XLOOKUP(B143,CoinPixels_Config2!A:A,CoinPixels_Config2!I:I)</f>
        <v>0.78847509398496241</v>
      </c>
      <c r="M143">
        <f t="shared" si="17"/>
        <v>280339.16576597746</v>
      </c>
      <c r="N143">
        <f t="shared" si="18"/>
        <v>254691.6479088346</v>
      </c>
      <c r="O143">
        <f t="shared" si="19"/>
        <v>476.58931057430505</v>
      </c>
      <c r="P143">
        <f t="shared" si="20"/>
        <v>432.98736569414604</v>
      </c>
      <c r="Q143" s="9" cm="1">
        <f t="array" ref="Q143">IF(D143="",_xlfn.XLOOKUP(C143,ConfigSheet!$B$5:$H$5,_xlfn.XLOOKUP(G143,ConfigSheet!$A$6:$A$8,ConfigSheet!$B$6:$H$8)),_xlfn.XLOOKUP(D143,ConfigSheet!$B$5:$H$5,_xlfn.XLOOKUP(H143,ConfigSheet!$A$6:$A$8,ConfigSheet!$B$6:$H$8)))</f>
        <v>738.85333333333335</v>
      </c>
      <c r="R143">
        <f t="shared" si="21"/>
        <v>43.60194488015901</v>
      </c>
      <c r="S143" s="9">
        <f t="shared" si="22"/>
        <v>1901.1295973324245</v>
      </c>
      <c r="W143">
        <f t="shared" si="23"/>
        <v>305.86596763918732</v>
      </c>
      <c r="X143">
        <f t="shared" si="16"/>
        <v>93553.990159856388</v>
      </c>
    </row>
    <row r="144" spans="1:24" x14ac:dyDescent="0.3">
      <c r="A144" s="3">
        <v>142</v>
      </c>
      <c r="B144">
        <v>59</v>
      </c>
      <c r="C144" t="s">
        <v>8</v>
      </c>
      <c r="D144" t="s">
        <v>8</v>
      </c>
      <c r="E144">
        <v>16659</v>
      </c>
      <c r="F144">
        <v>20991</v>
      </c>
      <c r="G144">
        <v>1</v>
      </c>
      <c r="H144">
        <v>1</v>
      </c>
      <c r="I144">
        <v>76.793766021728516</v>
      </c>
      <c r="J144" s="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_xlfn.XLOOKUP(B144,CoinPixels_Config2!A:A,CoinPixels_Config2!I:I)</f>
        <v>0.79362583964556244</v>
      </c>
      <c r="M144">
        <f t="shared" si="17"/>
        <v>13221.012862655425</v>
      </c>
      <c r="N144">
        <f t="shared" si="18"/>
        <v>16659</v>
      </c>
      <c r="O144">
        <f t="shared" si="19"/>
        <v>0</v>
      </c>
      <c r="P144">
        <f t="shared" si="20"/>
        <v>0</v>
      </c>
      <c r="Q144" s="9" cm="1">
        <f t="array" ref="Q144">IF(D144="",_xlfn.XLOOKUP(C144,ConfigSheet!$B$5:$H$5,_xlfn.XLOOKUP(G144,ConfigSheet!$A$6:$A$8,ConfigSheet!$B$6:$H$8)),_xlfn.XLOOKUP(D144,ConfigSheet!$B$5:$H$5,_xlfn.XLOOKUP(H144,ConfigSheet!$A$6:$A$8,ConfigSheet!$B$6:$H$8)))</f>
        <v>0</v>
      </c>
      <c r="R144">
        <f t="shared" si="21"/>
        <v>0</v>
      </c>
      <c r="S144" s="9">
        <f t="shared" si="22"/>
        <v>0</v>
      </c>
      <c r="W144">
        <f t="shared" si="23"/>
        <v>0</v>
      </c>
      <c r="X144">
        <f t="shared" si="16"/>
        <v>0</v>
      </c>
    </row>
    <row r="145" spans="1:24" x14ac:dyDescent="0.3">
      <c r="A145" s="3">
        <v>143</v>
      </c>
      <c r="B145">
        <v>59</v>
      </c>
      <c r="C145" t="s">
        <v>12</v>
      </c>
      <c r="D145" t="s">
        <v>12</v>
      </c>
      <c r="E145">
        <v>386889</v>
      </c>
      <c r="F145">
        <v>342316</v>
      </c>
      <c r="G145">
        <v>2</v>
      </c>
      <c r="H145">
        <v>2</v>
      </c>
      <c r="I145">
        <v>86.197635531425476</v>
      </c>
      <c r="J145" s="4">
        <f>ConfigSheet!$I$2</f>
        <v>3349.0920000000001</v>
      </c>
      <c r="K145">
        <f>IF(D145="",_xlfn.XLOOKUP(C145,ConfigSheet!$A$1:$H$1,ConfigSheet!$A$2:$H$2),_xlfn.XLOOKUP(D145,ConfigSheet!$A$1:$H$1,ConfigSheet!$A$2:$H$2))</f>
        <v>4.4826302470744004</v>
      </c>
      <c r="L145">
        <f>_xlfn.XLOOKUP(B145,CoinPixels_Config2!A:A,CoinPixels_Config2!I:I)</f>
        <v>0.79362583964556244</v>
      </c>
      <c r="M145">
        <f t="shared" si="17"/>
        <v>307045.10747463198</v>
      </c>
      <c r="N145">
        <f t="shared" si="18"/>
        <v>271670.82292411034</v>
      </c>
      <c r="O145">
        <f t="shared" si="19"/>
        <v>410.96801341438078</v>
      </c>
      <c r="P145">
        <f t="shared" si="20"/>
        <v>363.62090025810289</v>
      </c>
      <c r="Q145" s="9" cm="1">
        <f t="array" ref="Q145">IF(D145="",_xlfn.XLOOKUP(C145,ConfigSheet!$B$5:$H$5,_xlfn.XLOOKUP(G145,ConfigSheet!$A$6:$A$8,ConfigSheet!$B$6:$H$8)),_xlfn.XLOOKUP(D145,ConfigSheet!$B$5:$H$5,_xlfn.XLOOKUP(H145,ConfigSheet!$A$6:$A$8,ConfigSheet!$B$6:$H$8)))</f>
        <v>472.59999999999997</v>
      </c>
      <c r="R145">
        <f t="shared" si="21"/>
        <v>47.347113156277885</v>
      </c>
      <c r="S145" s="9">
        <f t="shared" si="22"/>
        <v>2241.7491242333822</v>
      </c>
      <c r="W145">
        <f t="shared" si="23"/>
        <v>108.97909974189707</v>
      </c>
      <c r="X145">
        <f t="shared" si="16"/>
        <v>11876.44418055435</v>
      </c>
    </row>
    <row r="146" spans="1:24" x14ac:dyDescent="0.3">
      <c r="A146" s="3">
        <v>144</v>
      </c>
      <c r="B146">
        <v>60</v>
      </c>
      <c r="C146" t="s">
        <v>8</v>
      </c>
      <c r="D146" t="s">
        <v>8</v>
      </c>
      <c r="E146">
        <v>17990</v>
      </c>
      <c r="F146">
        <v>23871</v>
      </c>
      <c r="G146">
        <v>1</v>
      </c>
      <c r="H146">
        <v>1</v>
      </c>
      <c r="I146">
        <v>74.355447292327881</v>
      </c>
      <c r="J146" s="4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_xlfn.XLOOKUP(B146,CoinPixels_Config2!A:A,CoinPixels_Config2!I:I)</f>
        <v>0.75363411671065306</v>
      </c>
      <c r="M146">
        <f t="shared" si="17"/>
        <v>13557.877759624649</v>
      </c>
      <c r="N146">
        <f t="shared" si="18"/>
        <v>17990</v>
      </c>
      <c r="O146">
        <f t="shared" si="19"/>
        <v>0</v>
      </c>
      <c r="P146">
        <f t="shared" si="20"/>
        <v>0</v>
      </c>
      <c r="Q146" s="9" cm="1">
        <f t="array" ref="Q146">IF(D146="",_xlfn.XLOOKUP(C146,ConfigSheet!$B$5:$H$5,_xlfn.XLOOKUP(G146,ConfigSheet!$A$6:$A$8,ConfigSheet!$B$6:$H$8)),_xlfn.XLOOKUP(D146,ConfigSheet!$B$5:$H$5,_xlfn.XLOOKUP(H146,ConfigSheet!$A$6:$A$8,ConfigSheet!$B$6:$H$8)))</f>
        <v>0</v>
      </c>
      <c r="R146">
        <f t="shared" si="21"/>
        <v>0</v>
      </c>
      <c r="S146" s="9">
        <f t="shared" si="22"/>
        <v>0</v>
      </c>
      <c r="W146">
        <f t="shared" si="23"/>
        <v>0</v>
      </c>
      <c r="X146">
        <f t="shared" si="16"/>
        <v>0</v>
      </c>
    </row>
    <row r="147" spans="1:24" x14ac:dyDescent="0.3">
      <c r="A147" s="3">
        <v>145</v>
      </c>
      <c r="B147">
        <v>60</v>
      </c>
      <c r="C147" t="s">
        <v>14</v>
      </c>
      <c r="D147" t="s">
        <v>14</v>
      </c>
      <c r="E147">
        <v>110190</v>
      </c>
      <c r="F147">
        <v>104157</v>
      </c>
      <c r="G147">
        <v>1</v>
      </c>
      <c r="H147">
        <v>1</v>
      </c>
      <c r="I147">
        <v>94.38025951385498</v>
      </c>
      <c r="J147" s="4">
        <f>ConfigSheet!$I$2</f>
        <v>3349.0920000000001</v>
      </c>
      <c r="K147">
        <f>IF(D147="",_xlfn.XLOOKUP(C147,ConfigSheet!$A$1:$H$1,ConfigSheet!$A$2:$H$2),_xlfn.XLOOKUP(D147,ConfigSheet!$A$1:$H$1,ConfigSheet!$A$2:$H$2))</f>
        <v>8.5265588246234003</v>
      </c>
      <c r="L147">
        <f>_xlfn.XLOOKUP(B147,CoinPixels_Config2!A:A,CoinPixels_Config2!I:I)</f>
        <v>0.75363411671065306</v>
      </c>
      <c r="M147">
        <f t="shared" si="17"/>
        <v>83042.943320346865</v>
      </c>
      <c r="N147">
        <f t="shared" si="18"/>
        <v>78496.26869423149</v>
      </c>
      <c r="O147">
        <f t="shared" si="19"/>
        <v>211.42164538651204</v>
      </c>
      <c r="P147">
        <f t="shared" si="20"/>
        <v>199.84612322826874</v>
      </c>
      <c r="Q147" s="9" cm="1">
        <f t="array" ref="Q147">IF(D147="",_xlfn.XLOOKUP(C147,ConfigSheet!$B$5:$H$5,_xlfn.XLOOKUP(G147,ConfigSheet!$A$6:$A$8,ConfigSheet!$B$6:$H$8)),_xlfn.XLOOKUP(D147,ConfigSheet!$B$5:$H$5,_xlfn.XLOOKUP(H147,ConfigSheet!$A$6:$A$8,ConfigSheet!$B$6:$H$8)))</f>
        <v>160.44</v>
      </c>
      <c r="R147">
        <f t="shared" si="21"/>
        <v>11.575522158243302</v>
      </c>
      <c r="S147" s="9">
        <f t="shared" si="22"/>
        <v>133.99271323598168</v>
      </c>
      <c r="W147">
        <f t="shared" si="23"/>
        <v>-39.40612322826874</v>
      </c>
      <c r="X147">
        <f t="shared" si="16"/>
        <v>1552.8425478815011</v>
      </c>
    </row>
    <row r="148" spans="1:24" x14ac:dyDescent="0.3">
      <c r="A148" s="3">
        <v>146</v>
      </c>
      <c r="B148">
        <v>61</v>
      </c>
      <c r="C148" t="s">
        <v>8</v>
      </c>
      <c r="D148" t="s">
        <v>8</v>
      </c>
      <c r="E148">
        <v>14716</v>
      </c>
      <c r="F148">
        <v>18120</v>
      </c>
      <c r="G148">
        <v>1</v>
      </c>
      <c r="H148">
        <v>1</v>
      </c>
      <c r="I148">
        <v>76.366955041885376</v>
      </c>
      <c r="J148" s="4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_xlfn.XLOOKUP(B148,CoinPixels_Config2!A:A,CoinPixels_Config2!I:I)</f>
        <v>0.81214128035320088</v>
      </c>
      <c r="M148">
        <f t="shared" si="17"/>
        <v>11951.471081677704</v>
      </c>
      <c r="N148">
        <f t="shared" si="18"/>
        <v>14716</v>
      </c>
      <c r="O148">
        <f t="shared" si="19"/>
        <v>0</v>
      </c>
      <c r="P148">
        <f t="shared" si="20"/>
        <v>0</v>
      </c>
      <c r="Q148" s="9" cm="1">
        <f t="array" ref="Q148">IF(D148="",_xlfn.XLOOKUP(C148,ConfigSheet!$B$5:$H$5,_xlfn.XLOOKUP(G148,ConfigSheet!$A$6:$A$8,ConfigSheet!$B$6:$H$8)),_xlfn.XLOOKUP(D148,ConfigSheet!$B$5:$H$5,_xlfn.XLOOKUP(H148,ConfigSheet!$A$6:$A$8,ConfigSheet!$B$6:$H$8)))</f>
        <v>0</v>
      </c>
      <c r="R148">
        <f t="shared" si="21"/>
        <v>0</v>
      </c>
      <c r="S148" s="9">
        <f t="shared" si="22"/>
        <v>0</v>
      </c>
      <c r="W148">
        <f t="shared" si="23"/>
        <v>0</v>
      </c>
      <c r="X148">
        <f t="shared" si="16"/>
        <v>0</v>
      </c>
    </row>
    <row r="149" spans="1:24" x14ac:dyDescent="0.3">
      <c r="A149" s="3">
        <v>147</v>
      </c>
      <c r="B149">
        <v>61</v>
      </c>
      <c r="C149" t="s">
        <v>14</v>
      </c>
      <c r="D149" t="s">
        <v>14</v>
      </c>
      <c r="E149">
        <v>86409</v>
      </c>
      <c r="F149">
        <v>81430</v>
      </c>
      <c r="G149">
        <v>1</v>
      </c>
      <c r="H149">
        <v>1</v>
      </c>
      <c r="I149">
        <v>92.845243215560913</v>
      </c>
      <c r="J149" s="4">
        <f>ConfigSheet!$I$2</f>
        <v>3349.0920000000001</v>
      </c>
      <c r="K149">
        <f>IF(D149="",_xlfn.XLOOKUP(C149,ConfigSheet!$A$1:$H$1,ConfigSheet!$A$2:$H$2),_xlfn.XLOOKUP(D149,ConfigSheet!$A$1:$H$1,ConfigSheet!$A$2:$H$2))</f>
        <v>8.5265588246234003</v>
      </c>
      <c r="L149">
        <f>_xlfn.XLOOKUP(B149,CoinPixels_Config2!A:A,CoinPixels_Config2!I:I)</f>
        <v>0.81214128035320088</v>
      </c>
      <c r="M149">
        <f t="shared" si="17"/>
        <v>70176.315894039741</v>
      </c>
      <c r="N149">
        <f t="shared" si="18"/>
        <v>66132.66445916114</v>
      </c>
      <c r="O149">
        <f t="shared" si="19"/>
        <v>178.66409330226938</v>
      </c>
      <c r="P149">
        <f t="shared" si="20"/>
        <v>168.36923373264119</v>
      </c>
      <c r="Q149" s="9" cm="1">
        <f t="array" ref="Q149">IF(D149="",_xlfn.XLOOKUP(C149,ConfigSheet!$B$5:$H$5,_xlfn.XLOOKUP(G149,ConfigSheet!$A$6:$A$8,ConfigSheet!$B$6:$H$8)),_xlfn.XLOOKUP(D149,ConfigSheet!$B$5:$H$5,_xlfn.XLOOKUP(H149,ConfigSheet!$A$6:$A$8,ConfigSheet!$B$6:$H$8)))</f>
        <v>160.44</v>
      </c>
      <c r="R149">
        <f t="shared" si="21"/>
        <v>10.294859569628187</v>
      </c>
      <c r="S149" s="9">
        <f t="shared" si="22"/>
        <v>105.98413355836506</v>
      </c>
      <c r="W149">
        <f t="shared" si="23"/>
        <v>-7.9292337326411939</v>
      </c>
      <c r="X149">
        <f t="shared" si="16"/>
        <v>62.872747586854999</v>
      </c>
    </row>
    <row r="150" spans="1:24" x14ac:dyDescent="0.3">
      <c r="A150" s="3">
        <v>148</v>
      </c>
      <c r="B150">
        <v>62</v>
      </c>
      <c r="C150" t="s">
        <v>8</v>
      </c>
      <c r="D150" t="s">
        <v>8</v>
      </c>
      <c r="E150">
        <v>20515</v>
      </c>
      <c r="F150">
        <v>23725</v>
      </c>
      <c r="G150">
        <v>1</v>
      </c>
      <c r="H150">
        <v>1</v>
      </c>
      <c r="I150">
        <v>80.512487888336182</v>
      </c>
      <c r="J150" s="4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_xlfn.XLOOKUP(B150,CoinPixels_Config2!A:A,CoinPixels_Config2!I:I)</f>
        <v>0.86469968387776608</v>
      </c>
      <c r="M150">
        <f t="shared" si="17"/>
        <v>17739.31401475237</v>
      </c>
      <c r="N150">
        <f t="shared" si="18"/>
        <v>20515</v>
      </c>
      <c r="O150">
        <f t="shared" si="19"/>
        <v>0</v>
      </c>
      <c r="P150">
        <f t="shared" si="20"/>
        <v>0</v>
      </c>
      <c r="Q150" s="9" cm="1">
        <f t="array" ref="Q150">IF(D150="",_xlfn.XLOOKUP(C150,ConfigSheet!$B$5:$H$5,_xlfn.XLOOKUP(G150,ConfigSheet!$A$6:$A$8,ConfigSheet!$B$6:$H$8)),_xlfn.XLOOKUP(D150,ConfigSheet!$B$5:$H$5,_xlfn.XLOOKUP(H150,ConfigSheet!$A$6:$A$8,ConfigSheet!$B$6:$H$8)))</f>
        <v>0</v>
      </c>
      <c r="R150">
        <f t="shared" si="21"/>
        <v>0</v>
      </c>
      <c r="S150" s="9">
        <f t="shared" si="22"/>
        <v>0</v>
      </c>
      <c r="W150">
        <f t="shared" si="23"/>
        <v>0</v>
      </c>
      <c r="X150">
        <f t="shared" si="16"/>
        <v>0</v>
      </c>
    </row>
    <row r="151" spans="1:24" x14ac:dyDescent="0.3">
      <c r="A151" s="3">
        <v>149</v>
      </c>
      <c r="B151">
        <v>62</v>
      </c>
      <c r="C151" t="s">
        <v>13</v>
      </c>
      <c r="D151" t="s">
        <v>13</v>
      </c>
      <c r="E151">
        <v>310048</v>
      </c>
      <c r="F151">
        <v>304025</v>
      </c>
      <c r="G151">
        <v>2</v>
      </c>
      <c r="H151">
        <v>2</v>
      </c>
      <c r="I151">
        <v>72.534811496734619</v>
      </c>
      <c r="J151" s="4">
        <f>ConfigSheet!$I$2</f>
        <v>3349.0920000000001</v>
      </c>
      <c r="K151">
        <f>IF(D151="",_xlfn.XLOOKUP(C151,ConfigSheet!$A$1:$H$1,ConfigSheet!$A$2:$H$2),_xlfn.XLOOKUP(D151,ConfigSheet!$A$1:$H$1,ConfigSheet!$A$2:$H$2))</f>
        <v>6.6983512218829002</v>
      </c>
      <c r="L151">
        <f>_xlfn.XLOOKUP(B151,CoinPixels_Config2!A:A,CoinPixels_Config2!I:I)</f>
        <v>0.86469968387776608</v>
      </c>
      <c r="M151">
        <f t="shared" si="17"/>
        <v>268098.40758693364</v>
      </c>
      <c r="N151">
        <f t="shared" si="18"/>
        <v>262890.32139093784</v>
      </c>
      <c r="O151">
        <f t="shared" si="19"/>
        <v>536.21020146499313</v>
      </c>
      <c r="P151">
        <f t="shared" si="20"/>
        <v>525.79376903058403</v>
      </c>
      <c r="Q151" s="9" cm="1">
        <f t="array" ref="Q151">IF(D151="",_xlfn.XLOOKUP(C151,ConfigSheet!$B$5:$H$5,_xlfn.XLOOKUP(G151,ConfigSheet!$A$6:$A$8,ConfigSheet!$B$6:$H$8)),_xlfn.XLOOKUP(D151,ConfigSheet!$B$5:$H$5,_xlfn.XLOOKUP(H151,ConfigSheet!$A$6:$A$8,ConfigSheet!$B$6:$H$8)))</f>
        <v>415.91</v>
      </c>
      <c r="R151">
        <f t="shared" si="21"/>
        <v>10.416432434409103</v>
      </c>
      <c r="S151" s="9">
        <f t="shared" si="22"/>
        <v>108.50206466060995</v>
      </c>
      <c r="W151">
        <f t="shared" si="23"/>
        <v>-109.88376903058401</v>
      </c>
      <c r="X151">
        <f t="shared" si="16"/>
        <v>12074.442696366732</v>
      </c>
    </row>
    <row r="152" spans="1:24" x14ac:dyDescent="0.3">
      <c r="A152" s="3">
        <v>150</v>
      </c>
      <c r="B152">
        <v>63</v>
      </c>
      <c r="C152" t="s">
        <v>8</v>
      </c>
      <c r="D152" t="s">
        <v>8</v>
      </c>
      <c r="E152">
        <v>21485</v>
      </c>
      <c r="F152">
        <v>29773</v>
      </c>
      <c r="G152">
        <v>1</v>
      </c>
      <c r="H152">
        <v>1</v>
      </c>
      <c r="I152">
        <v>72.162699699401855</v>
      </c>
      <c r="J152" s="4">
        <f>ConfigSheet!$I$2</f>
        <v>3349.0920000000001</v>
      </c>
      <c r="K152">
        <f>IF(D152="",_xlfn.XLOOKUP(C152,ConfigSheet!$A$1:$H$1,ConfigSheet!$A$2:$H$2),_xlfn.XLOOKUP(D152,ConfigSheet!$A$1:$H$1,ConfigSheet!$A$2:$H$2))</f>
        <v>0</v>
      </c>
      <c r="L152">
        <f>_xlfn.XLOOKUP(B152,CoinPixels_Config2!A:A,CoinPixels_Config2!I:I)</f>
        <v>0.72162697746280191</v>
      </c>
      <c r="M152">
        <f t="shared" si="17"/>
        <v>15504.155610788299</v>
      </c>
      <c r="N152">
        <f t="shared" si="18"/>
        <v>21485</v>
      </c>
      <c r="O152">
        <f t="shared" si="19"/>
        <v>0</v>
      </c>
      <c r="P152">
        <f t="shared" si="20"/>
        <v>0</v>
      </c>
      <c r="Q152" s="9" cm="1">
        <f t="array" ref="Q152">IF(D152="",_xlfn.XLOOKUP(C152,ConfigSheet!$B$5:$H$5,_xlfn.XLOOKUP(G152,ConfigSheet!$A$6:$A$8,ConfigSheet!$B$6:$H$8)),_xlfn.XLOOKUP(D152,ConfigSheet!$B$5:$H$5,_xlfn.XLOOKUP(H152,ConfigSheet!$A$6:$A$8,ConfigSheet!$B$6:$H$8)))</f>
        <v>0</v>
      </c>
      <c r="R152">
        <f t="shared" si="21"/>
        <v>0</v>
      </c>
      <c r="S152" s="9">
        <f t="shared" si="22"/>
        <v>0</v>
      </c>
      <c r="W152">
        <f t="shared" si="23"/>
        <v>0</v>
      </c>
      <c r="X152">
        <f t="shared" si="16"/>
        <v>0</v>
      </c>
    </row>
    <row r="153" spans="1:24" x14ac:dyDescent="0.3">
      <c r="A153" s="3">
        <v>151</v>
      </c>
      <c r="B153">
        <v>63</v>
      </c>
      <c r="C153" t="s">
        <v>14</v>
      </c>
      <c r="E153">
        <v>102767</v>
      </c>
      <c r="G153">
        <v>1</v>
      </c>
      <c r="J153" s="4">
        <f>ConfigSheet!$I$2</f>
        <v>3349.0920000000001</v>
      </c>
      <c r="K153">
        <f>IF(D153="",_xlfn.XLOOKUP(C153,ConfigSheet!$A$1:$H$1,ConfigSheet!$A$2:$H$2),_xlfn.XLOOKUP(D153,ConfigSheet!$A$1:$H$1,ConfigSheet!$A$2:$H$2))</f>
        <v>8.5265588246234003</v>
      </c>
      <c r="L153">
        <f>_xlfn.XLOOKUP(B153,CoinPixels_Config2!A:A,CoinPixels_Config2!I:I)</f>
        <v>0.72162697746280191</v>
      </c>
      <c r="M153">
        <f t="shared" si="17"/>
        <v>74159.439592919764</v>
      </c>
      <c r="N153">
        <f t="shared" si="18"/>
        <v>0</v>
      </c>
      <c r="O153">
        <f t="shared" si="19"/>
        <v>188.80485340209705</v>
      </c>
      <c r="P153">
        <f t="shared" si="20"/>
        <v>0</v>
      </c>
      <c r="Q153" s="9" cm="1">
        <f t="array" ref="Q153">IF(D153="",_xlfn.XLOOKUP(C153,ConfigSheet!$B$5:$H$5,_xlfn.XLOOKUP(G153,ConfigSheet!$A$6:$A$8,ConfigSheet!$B$6:$H$8)),_xlfn.XLOOKUP(D153,ConfigSheet!$B$5:$H$5,_xlfn.XLOOKUP(H153,ConfigSheet!$A$6:$A$8,ConfigSheet!$B$6:$H$8)))</f>
        <v>160.44</v>
      </c>
      <c r="R153">
        <f t="shared" si="21"/>
        <v>188.80485340209705</v>
      </c>
      <c r="S153" s="9">
        <f t="shared" si="22"/>
        <v>35647.272668187361</v>
      </c>
      <c r="W153">
        <f t="shared" si="23"/>
        <v>160.44</v>
      </c>
      <c r="X153">
        <f t="shared" si="16"/>
        <v>25740.993599999998</v>
      </c>
    </row>
    <row r="154" spans="1:24" x14ac:dyDescent="0.3">
      <c r="A154" s="3">
        <v>152</v>
      </c>
      <c r="B154">
        <v>63</v>
      </c>
      <c r="C154" t="s">
        <v>9</v>
      </c>
      <c r="D154" t="s">
        <v>9</v>
      </c>
      <c r="E154">
        <v>591790</v>
      </c>
      <c r="F154">
        <v>568301</v>
      </c>
      <c r="G154">
        <v>1</v>
      </c>
      <c r="H154">
        <v>1</v>
      </c>
      <c r="I154">
        <v>94.313263893127441</v>
      </c>
      <c r="J154" s="4">
        <f>ConfigSheet!$I$2</f>
        <v>3349.0920000000001</v>
      </c>
      <c r="K154">
        <f>IF(D154="",_xlfn.XLOOKUP(C154,ConfigSheet!$A$1:$H$1,ConfigSheet!$A$2:$H$2),_xlfn.XLOOKUP(D154,ConfigSheet!$A$1:$H$1,ConfigSheet!$A$2:$H$2))</f>
        <v>2.6304883652667002</v>
      </c>
      <c r="L154">
        <f>_xlfn.XLOOKUP(B154,CoinPixels_Config2!A:A,CoinPixels_Config2!I:I)</f>
        <v>0.72162697746280191</v>
      </c>
      <c r="M154">
        <f t="shared" si="17"/>
        <v>427051.62899271154</v>
      </c>
      <c r="N154">
        <f t="shared" si="18"/>
        <v>410101.33291908778</v>
      </c>
      <c r="O154">
        <f t="shared" si="19"/>
        <v>335.42056815206007</v>
      </c>
      <c r="P154">
        <f t="shared" si="20"/>
        <v>322.10724125345791</v>
      </c>
      <c r="Q154" s="9" cm="1">
        <f t="array" ref="Q154">IF(D154="",_xlfn.XLOOKUP(C154,ConfigSheet!$B$5:$H$5,_xlfn.XLOOKUP(G154,ConfigSheet!$A$6:$A$8,ConfigSheet!$B$6:$H$8)),_xlfn.XLOOKUP(D154,ConfigSheet!$B$5:$H$5,_xlfn.XLOOKUP(H154,ConfigSheet!$A$6:$A$8,ConfigSheet!$B$6:$H$8)))</f>
        <v>468.8</v>
      </c>
      <c r="R154">
        <f t="shared" si="21"/>
        <v>13.313326898602156</v>
      </c>
      <c r="S154" s="9">
        <f t="shared" si="22"/>
        <v>177.2446731090437</v>
      </c>
      <c r="W154">
        <f t="shared" si="23"/>
        <v>146.6927587465421</v>
      </c>
      <c r="X154">
        <f t="shared" si="16"/>
        <v>21518.765468671201</v>
      </c>
    </row>
    <row r="155" spans="1:24" x14ac:dyDescent="0.3">
      <c r="A155" s="3">
        <v>153</v>
      </c>
      <c r="B155">
        <v>63</v>
      </c>
      <c r="C155" t="s">
        <v>10</v>
      </c>
      <c r="D155" t="s">
        <v>10</v>
      </c>
      <c r="E155">
        <v>205089</v>
      </c>
      <c r="F155">
        <v>87666</v>
      </c>
      <c r="G155">
        <v>2</v>
      </c>
      <c r="H155">
        <v>1</v>
      </c>
      <c r="I155">
        <v>77.908658981323242</v>
      </c>
      <c r="J155" s="4">
        <f>ConfigSheet!$I$2</f>
        <v>3349.0920000000001</v>
      </c>
      <c r="K155">
        <f>IF(D155="",_xlfn.XLOOKUP(C155,ConfigSheet!$A$1:$H$1,ConfigSheet!$A$2:$H$2),_xlfn.XLOOKUP(D155,ConfigSheet!$A$1:$H$1,ConfigSheet!$A$2:$H$2))</f>
        <v>3.5680999999999998</v>
      </c>
      <c r="L155">
        <f>_xlfn.XLOOKUP(B155,CoinPixels_Config2!A:A,CoinPixels_Config2!I:I)</f>
        <v>0.72162697746280191</v>
      </c>
      <c r="M155">
        <f t="shared" si="17"/>
        <v>147997.75518086858</v>
      </c>
      <c r="N155">
        <f t="shared" si="18"/>
        <v>63262.150606253992</v>
      </c>
      <c r="O155">
        <f t="shared" si="19"/>
        <v>157.67580892398811</v>
      </c>
      <c r="P155">
        <f t="shared" si="20"/>
        <v>67.399068039389448</v>
      </c>
      <c r="Q155" s="9" cm="1">
        <f t="array" ref="Q155">IF(D155="",_xlfn.XLOOKUP(C155,ConfigSheet!$B$5:$H$5,_xlfn.XLOOKUP(G155,ConfigSheet!$A$6:$A$8,ConfigSheet!$B$6:$H$8)),_xlfn.XLOOKUP(D155,ConfigSheet!$B$5:$H$5,_xlfn.XLOOKUP(H155,ConfigSheet!$A$6:$A$8,ConfigSheet!$B$6:$H$8)))</f>
        <v>96.64</v>
      </c>
      <c r="R155">
        <f t="shared" si="21"/>
        <v>90.276740884598667</v>
      </c>
      <c r="S155" s="9">
        <f t="shared" si="22"/>
        <v>8149.8899447449685</v>
      </c>
      <c r="W155">
        <f t="shared" si="23"/>
        <v>29.240931960610553</v>
      </c>
      <c r="X155">
        <f t="shared" si="16"/>
        <v>855.03210192505571</v>
      </c>
    </row>
    <row r="156" spans="1:24" x14ac:dyDescent="0.3">
      <c r="A156" s="3">
        <v>154</v>
      </c>
      <c r="B156">
        <v>63</v>
      </c>
      <c r="C156" t="s">
        <v>11</v>
      </c>
      <c r="D156" t="s">
        <v>11</v>
      </c>
      <c r="E156">
        <v>245375</v>
      </c>
      <c r="F156">
        <v>154560</v>
      </c>
      <c r="G156">
        <v>1</v>
      </c>
      <c r="H156">
        <v>1</v>
      </c>
      <c r="I156">
        <v>62.974023818969727</v>
      </c>
      <c r="J156" s="4">
        <f>ConfigSheet!$I$2</f>
        <v>3349.0920000000001</v>
      </c>
      <c r="K156">
        <f>IF(D156="",_xlfn.XLOOKUP(C156,ConfigSheet!$A$1:$H$1,ConfigSheet!$A$2:$H$2),_xlfn.XLOOKUP(D156,ConfigSheet!$A$1:$H$1,ConfigSheet!$A$2:$H$2))</f>
        <v>5.6936084651916001</v>
      </c>
      <c r="L156">
        <f>_xlfn.XLOOKUP(B156,CoinPixels_Config2!A:A,CoinPixels_Config2!I:I)</f>
        <v>0.72162697746280191</v>
      </c>
      <c r="M156">
        <f t="shared" si="17"/>
        <v>177069.21959493501</v>
      </c>
      <c r="N156">
        <f t="shared" si="18"/>
        <v>111534.66563665066</v>
      </c>
      <c r="O156">
        <f t="shared" si="19"/>
        <v>301.02571312182295</v>
      </c>
      <c r="P156">
        <f t="shared" si="20"/>
        <v>189.6139958027874</v>
      </c>
      <c r="Q156" s="9" cm="1">
        <f t="array" ref="Q156">IF(D156="",_xlfn.XLOOKUP(C156,ConfigSheet!$B$5:$H$5,_xlfn.XLOOKUP(G156,ConfigSheet!$A$6:$A$8,ConfigSheet!$B$6:$H$8)),_xlfn.XLOOKUP(D156,ConfigSheet!$B$5:$H$5,_xlfn.XLOOKUP(H156,ConfigSheet!$A$6:$A$8,ConfigSheet!$B$6:$H$8)))</f>
        <v>369.42666666666668</v>
      </c>
      <c r="R156">
        <f t="shared" si="21"/>
        <v>111.41171731903555</v>
      </c>
      <c r="S156" s="9">
        <f t="shared" si="22"/>
        <v>12412.570755976685</v>
      </c>
      <c r="W156">
        <f t="shared" si="23"/>
        <v>179.81267086387928</v>
      </c>
      <c r="X156">
        <f t="shared" si="16"/>
        <v>32332.596603201779</v>
      </c>
    </row>
    <row r="157" spans="1:24" x14ac:dyDescent="0.3">
      <c r="A157" s="3">
        <v>155</v>
      </c>
      <c r="B157">
        <v>63</v>
      </c>
      <c r="C157" t="s">
        <v>13</v>
      </c>
      <c r="D157" t="s">
        <v>13</v>
      </c>
      <c r="E157">
        <v>138548</v>
      </c>
      <c r="F157">
        <v>110774</v>
      </c>
      <c r="G157">
        <v>1</v>
      </c>
      <c r="H157">
        <v>1</v>
      </c>
      <c r="I157">
        <v>59.884315729141242</v>
      </c>
      <c r="J157" s="4">
        <f>ConfigSheet!$I$2</f>
        <v>3349.0920000000001</v>
      </c>
      <c r="K157">
        <f>IF(D157="",_xlfn.XLOOKUP(C157,ConfigSheet!$A$1:$H$1,ConfigSheet!$A$2:$H$2),_xlfn.XLOOKUP(D157,ConfigSheet!$A$1:$H$1,ConfigSheet!$A$2:$H$2))</f>
        <v>6.6983512218829002</v>
      </c>
      <c r="L157">
        <f>_xlfn.XLOOKUP(B157,CoinPixels_Config2!A:A,CoinPixels_Config2!I:I)</f>
        <v>0.72162697746280191</v>
      </c>
      <c r="M157">
        <f t="shared" si="17"/>
        <v>99979.974473516282</v>
      </c>
      <c r="N157">
        <f t="shared" si="18"/>
        <v>79937.50680146442</v>
      </c>
      <c r="O157">
        <f t="shared" si="19"/>
        <v>199.96494099848522</v>
      </c>
      <c r="P157">
        <f t="shared" si="20"/>
        <v>159.87900492368135</v>
      </c>
      <c r="Q157" s="9" cm="1">
        <f t="array" ref="Q157">IF(D157="",_xlfn.XLOOKUP(C157,ConfigSheet!$B$5:$H$5,_xlfn.XLOOKUP(G157,ConfigSheet!$A$6:$A$8,ConfigSheet!$B$6:$H$8)),_xlfn.XLOOKUP(D157,ConfigSheet!$B$5:$H$5,_xlfn.XLOOKUP(H157,ConfigSheet!$A$6:$A$8,ConfigSheet!$B$6:$H$8)))</f>
        <v>207.95500000000001</v>
      </c>
      <c r="R157">
        <f t="shared" si="21"/>
        <v>40.085936074803868</v>
      </c>
      <c r="S157" s="9">
        <f t="shared" si="22"/>
        <v>1606.8822709932622</v>
      </c>
      <c r="W157">
        <f t="shared" si="23"/>
        <v>48.075995076318662</v>
      </c>
      <c r="X157">
        <f t="shared" si="16"/>
        <v>2311.3013025782161</v>
      </c>
    </row>
    <row r="158" spans="1:24" x14ac:dyDescent="0.3">
      <c r="A158" s="3">
        <v>156</v>
      </c>
      <c r="B158">
        <v>64</v>
      </c>
      <c r="C158" t="s">
        <v>8</v>
      </c>
      <c r="D158" t="s">
        <v>8</v>
      </c>
      <c r="E158">
        <v>16878</v>
      </c>
      <c r="F158">
        <v>23074</v>
      </c>
      <c r="G158">
        <v>1</v>
      </c>
      <c r="H158">
        <v>1</v>
      </c>
      <c r="I158">
        <v>69.460469484329224</v>
      </c>
      <c r="J158" s="4">
        <f>ConfigSheet!$I$2</f>
        <v>3349.0920000000001</v>
      </c>
      <c r="K158">
        <f>IF(D158="",_xlfn.XLOOKUP(C158,ConfigSheet!$A$1:$H$1,ConfigSheet!$A$2:$H$2),_xlfn.XLOOKUP(D158,ConfigSheet!$A$1:$H$1,ConfigSheet!$A$2:$H$2))</f>
        <v>0</v>
      </c>
      <c r="L158">
        <f>_xlfn.XLOOKUP(B158,CoinPixels_Config2!A:A,CoinPixels_Config2!I:I)</f>
        <v>0.73147265320273902</v>
      </c>
      <c r="M158">
        <f t="shared" si="17"/>
        <v>12345.79544075583</v>
      </c>
      <c r="N158">
        <f t="shared" si="18"/>
        <v>16878</v>
      </c>
      <c r="O158">
        <f t="shared" si="19"/>
        <v>0</v>
      </c>
      <c r="P158">
        <f t="shared" si="20"/>
        <v>0</v>
      </c>
      <c r="Q158" s="9" cm="1">
        <f t="array" ref="Q158">IF(D158="",_xlfn.XLOOKUP(C158,ConfigSheet!$B$5:$H$5,_xlfn.XLOOKUP(G158,ConfigSheet!$A$6:$A$8,ConfigSheet!$B$6:$H$8)),_xlfn.XLOOKUP(D158,ConfigSheet!$B$5:$H$5,_xlfn.XLOOKUP(H158,ConfigSheet!$A$6:$A$8,ConfigSheet!$B$6:$H$8)))</f>
        <v>0</v>
      </c>
      <c r="R158">
        <f t="shared" si="21"/>
        <v>0</v>
      </c>
      <c r="S158" s="9">
        <f t="shared" si="22"/>
        <v>0</v>
      </c>
      <c r="W158">
        <f t="shared" si="23"/>
        <v>0</v>
      </c>
      <c r="X158">
        <f t="shared" si="16"/>
        <v>0</v>
      </c>
    </row>
    <row r="159" spans="1:24" x14ac:dyDescent="0.3">
      <c r="A159" s="3">
        <v>157</v>
      </c>
      <c r="B159">
        <v>64</v>
      </c>
      <c r="C159" t="s">
        <v>9</v>
      </c>
      <c r="D159" t="s">
        <v>9</v>
      </c>
      <c r="E159">
        <v>579310</v>
      </c>
      <c r="F159">
        <v>546236</v>
      </c>
      <c r="G159">
        <v>1</v>
      </c>
      <c r="H159">
        <v>1</v>
      </c>
      <c r="I159">
        <v>92.247557640075684</v>
      </c>
      <c r="J159" s="4">
        <f>ConfigSheet!$I$2</f>
        <v>3349.0920000000001</v>
      </c>
      <c r="K159">
        <f>IF(D159="",_xlfn.XLOOKUP(C159,ConfigSheet!$A$1:$H$1,ConfigSheet!$A$2:$H$2),_xlfn.XLOOKUP(D159,ConfigSheet!$A$1:$H$1,ConfigSheet!$A$2:$H$2))</f>
        <v>2.6304883652667002</v>
      </c>
      <c r="L159">
        <f>_xlfn.XLOOKUP(B159,CoinPixels_Config2!A:A,CoinPixels_Config2!I:I)</f>
        <v>0.73147265320273902</v>
      </c>
      <c r="M159">
        <f t="shared" si="17"/>
        <v>423749.42272687872</v>
      </c>
      <c r="N159">
        <f t="shared" si="18"/>
        <v>399556.69619485136</v>
      </c>
      <c r="O159">
        <f t="shared" si="19"/>
        <v>332.82690540347505</v>
      </c>
      <c r="P159">
        <f t="shared" si="20"/>
        <v>313.82513248515062</v>
      </c>
      <c r="Q159" s="9" cm="1">
        <f t="array" ref="Q159">IF(D159="",_xlfn.XLOOKUP(C159,ConfigSheet!$B$5:$H$5,_xlfn.XLOOKUP(G159,ConfigSheet!$A$6:$A$8,ConfigSheet!$B$6:$H$8)),_xlfn.XLOOKUP(D159,ConfigSheet!$B$5:$H$5,_xlfn.XLOOKUP(H159,ConfigSheet!$A$6:$A$8,ConfigSheet!$B$6:$H$8)))</f>
        <v>468.8</v>
      </c>
      <c r="R159">
        <f t="shared" si="21"/>
        <v>19.001772918324434</v>
      </c>
      <c r="S159" s="9">
        <f t="shared" si="22"/>
        <v>361.06737403956788</v>
      </c>
      <c r="W159">
        <f t="shared" si="23"/>
        <v>154.97486751484939</v>
      </c>
      <c r="X159">
        <f t="shared" si="16"/>
        <v>24017.209561245123</v>
      </c>
    </row>
    <row r="160" spans="1:24" x14ac:dyDescent="0.3">
      <c r="A160" s="3">
        <v>158</v>
      </c>
      <c r="B160">
        <v>64</v>
      </c>
      <c r="C160" t="s">
        <v>11</v>
      </c>
      <c r="D160" t="s">
        <v>11</v>
      </c>
      <c r="E160">
        <v>246559</v>
      </c>
      <c r="F160">
        <v>189969</v>
      </c>
      <c r="G160">
        <v>1</v>
      </c>
      <c r="H160">
        <v>1</v>
      </c>
      <c r="I160">
        <v>77.048087120056152</v>
      </c>
      <c r="J160" s="4">
        <f>ConfigSheet!$I$2</f>
        <v>3349.0920000000001</v>
      </c>
      <c r="K160">
        <f>IF(D160="",_xlfn.XLOOKUP(C160,ConfigSheet!$A$1:$H$1,ConfigSheet!$A$2:$H$2),_xlfn.XLOOKUP(D160,ConfigSheet!$A$1:$H$1,ConfigSheet!$A$2:$H$2))</f>
        <v>5.6936084651916001</v>
      </c>
      <c r="L160">
        <f>_xlfn.XLOOKUP(B160,CoinPixels_Config2!A:A,CoinPixels_Config2!I:I)</f>
        <v>0.73147265320273902</v>
      </c>
      <c r="M160">
        <f t="shared" si="17"/>
        <v>180351.16590101412</v>
      </c>
      <c r="N160">
        <f t="shared" si="18"/>
        <v>138957.12845627114</v>
      </c>
      <c r="O160">
        <f t="shared" si="19"/>
        <v>306.60517085860539</v>
      </c>
      <c r="P160">
        <f t="shared" si="20"/>
        <v>236.23342771035908</v>
      </c>
      <c r="Q160" s="9" cm="1">
        <f t="array" ref="Q160">IF(D160="",_xlfn.XLOOKUP(C160,ConfigSheet!$B$5:$H$5,_xlfn.XLOOKUP(G160,ConfigSheet!$A$6:$A$8,ConfigSheet!$B$6:$H$8)),_xlfn.XLOOKUP(D160,ConfigSheet!$B$5:$H$5,_xlfn.XLOOKUP(H160,ConfigSheet!$A$6:$A$8,ConfigSheet!$B$6:$H$8)))</f>
        <v>369.42666666666668</v>
      </c>
      <c r="R160">
        <f t="shared" si="21"/>
        <v>70.37174314824631</v>
      </c>
      <c r="S160" s="9">
        <f t="shared" si="22"/>
        <v>4952.1822337227513</v>
      </c>
      <c r="W160">
        <f t="shared" si="23"/>
        <v>133.1932389563076</v>
      </c>
      <c r="X160">
        <f t="shared" si="16"/>
        <v>17740.438903672057</v>
      </c>
    </row>
    <row r="161" spans="1:24" x14ac:dyDescent="0.3">
      <c r="A161" s="3">
        <v>159</v>
      </c>
      <c r="B161">
        <v>64</v>
      </c>
      <c r="C161" t="s">
        <v>13</v>
      </c>
      <c r="D161" t="s">
        <v>13</v>
      </c>
      <c r="E161">
        <v>161785</v>
      </c>
      <c r="F161">
        <v>142040</v>
      </c>
      <c r="G161">
        <v>1</v>
      </c>
      <c r="H161">
        <v>1</v>
      </c>
      <c r="I161">
        <v>63.204628229141242</v>
      </c>
      <c r="J161" s="4">
        <f>ConfigSheet!$I$2</f>
        <v>3349.0920000000001</v>
      </c>
      <c r="K161">
        <f>IF(D161="",_xlfn.XLOOKUP(C161,ConfigSheet!$A$1:$H$1,ConfigSheet!$A$2:$H$2),_xlfn.XLOOKUP(D161,ConfigSheet!$A$1:$H$1,ConfigSheet!$A$2:$H$2))</f>
        <v>6.6983512218829002</v>
      </c>
      <c r="L161">
        <f>_xlfn.XLOOKUP(B161,CoinPixels_Config2!A:A,CoinPixels_Config2!I:I)</f>
        <v>0.73147265320273902</v>
      </c>
      <c r="M161">
        <f t="shared" si="17"/>
        <v>118341.30319840513</v>
      </c>
      <c r="N161">
        <f t="shared" si="18"/>
        <v>103898.37566091705</v>
      </c>
      <c r="O161">
        <f t="shared" si="19"/>
        <v>236.68851523883245</v>
      </c>
      <c r="P161">
        <f t="shared" si="20"/>
        <v>207.80193902106967</v>
      </c>
      <c r="Q161" s="9" cm="1">
        <f t="array" ref="Q161">IF(D161="",_xlfn.XLOOKUP(C161,ConfigSheet!$B$5:$H$5,_xlfn.XLOOKUP(G161,ConfigSheet!$A$6:$A$8,ConfigSheet!$B$6:$H$8)),_xlfn.XLOOKUP(D161,ConfigSheet!$B$5:$H$5,_xlfn.XLOOKUP(H161,ConfigSheet!$A$6:$A$8,ConfigSheet!$B$6:$H$8)))</f>
        <v>207.95500000000001</v>
      </c>
      <c r="R161">
        <f t="shared" si="21"/>
        <v>28.88657621776278</v>
      </c>
      <c r="S161" s="9">
        <f t="shared" si="22"/>
        <v>834.43428558461824</v>
      </c>
      <c r="W161">
        <f t="shared" si="23"/>
        <v>0.15306097893034121</v>
      </c>
      <c r="X161">
        <f t="shared" si="16"/>
        <v>2.3427663271114355E-2</v>
      </c>
    </row>
    <row r="162" spans="1:24" x14ac:dyDescent="0.3">
      <c r="A162" s="3">
        <v>160</v>
      </c>
      <c r="B162">
        <v>65</v>
      </c>
      <c r="C162" t="s">
        <v>8</v>
      </c>
      <c r="D162" t="s">
        <v>8</v>
      </c>
      <c r="E162">
        <v>18662</v>
      </c>
      <c r="F162">
        <v>22050</v>
      </c>
      <c r="G162">
        <v>1</v>
      </c>
      <c r="H162">
        <v>1</v>
      </c>
      <c r="I162">
        <v>81.103205680847168</v>
      </c>
      <c r="J162" s="4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_xlfn.XLOOKUP(B162,CoinPixels_Config2!A:A,CoinPixels_Config2!I:I)</f>
        <v>0.8463492063492063</v>
      </c>
      <c r="M162">
        <f t="shared" si="17"/>
        <v>15794.568888888887</v>
      </c>
      <c r="N162">
        <f t="shared" si="18"/>
        <v>18662</v>
      </c>
      <c r="O162">
        <f t="shared" si="19"/>
        <v>0</v>
      </c>
      <c r="P162">
        <f t="shared" si="20"/>
        <v>0</v>
      </c>
      <c r="Q162" s="9" cm="1">
        <f t="array" ref="Q162">IF(D162="",_xlfn.XLOOKUP(C162,ConfigSheet!$B$5:$H$5,_xlfn.XLOOKUP(G162,ConfigSheet!$A$6:$A$8,ConfigSheet!$B$6:$H$8)),_xlfn.XLOOKUP(D162,ConfigSheet!$B$5:$H$5,_xlfn.XLOOKUP(H162,ConfigSheet!$A$6:$A$8,ConfigSheet!$B$6:$H$8)))</f>
        <v>0</v>
      </c>
      <c r="R162">
        <f t="shared" si="21"/>
        <v>0</v>
      </c>
      <c r="S162" s="9">
        <f t="shared" si="22"/>
        <v>0</v>
      </c>
      <c r="W162">
        <f t="shared" si="23"/>
        <v>0</v>
      </c>
      <c r="X162">
        <f t="shared" si="16"/>
        <v>0</v>
      </c>
    </row>
    <row r="163" spans="1:24" x14ac:dyDescent="0.3">
      <c r="A163" s="3">
        <v>161</v>
      </c>
      <c r="B163">
        <v>65</v>
      </c>
      <c r="C163" t="s">
        <v>13</v>
      </c>
      <c r="D163" t="s">
        <v>13</v>
      </c>
      <c r="E163">
        <v>130848</v>
      </c>
      <c r="F163">
        <v>94114</v>
      </c>
      <c r="G163">
        <v>1</v>
      </c>
      <c r="H163">
        <v>1</v>
      </c>
      <c r="I163">
        <v>69.195246696472168</v>
      </c>
      <c r="J163" s="4">
        <f>ConfigSheet!$I$2</f>
        <v>3349.0920000000001</v>
      </c>
      <c r="K163">
        <f>IF(D163="",_xlfn.XLOOKUP(C163,ConfigSheet!$A$1:$H$1,ConfigSheet!$A$2:$H$2),_xlfn.XLOOKUP(D163,ConfigSheet!$A$1:$H$1,ConfigSheet!$A$2:$H$2))</f>
        <v>6.6983512218829002</v>
      </c>
      <c r="L163">
        <f>_xlfn.XLOOKUP(B163,CoinPixels_Config2!A:A,CoinPixels_Config2!I:I)</f>
        <v>0.8463492063492063</v>
      </c>
      <c r="M163">
        <f t="shared" si="17"/>
        <v>110743.10095238095</v>
      </c>
      <c r="N163">
        <f t="shared" si="18"/>
        <v>79653.309206349208</v>
      </c>
      <c r="O163">
        <f t="shared" si="19"/>
        <v>221.4917313646452</v>
      </c>
      <c r="P163">
        <f t="shared" si="20"/>
        <v>159.3105955433191</v>
      </c>
      <c r="Q163" s="9" cm="1">
        <f t="array" ref="Q163">IF(D163="",_xlfn.XLOOKUP(C163,ConfigSheet!$B$5:$H$5,_xlfn.XLOOKUP(G163,ConfigSheet!$A$6:$A$8,ConfigSheet!$B$6:$H$8)),_xlfn.XLOOKUP(D163,ConfigSheet!$B$5:$H$5,_xlfn.XLOOKUP(H163,ConfigSheet!$A$6:$A$8,ConfigSheet!$B$6:$H$8)))</f>
        <v>207.95500000000001</v>
      </c>
      <c r="R163">
        <f t="shared" si="21"/>
        <v>62.181135821326109</v>
      </c>
      <c r="S163" s="9">
        <f t="shared" si="22"/>
        <v>3866.4936520302049</v>
      </c>
      <c r="W163">
        <f t="shared" si="23"/>
        <v>48.644404456680917</v>
      </c>
      <c r="X163">
        <f t="shared" si="16"/>
        <v>2366.2780849451583</v>
      </c>
    </row>
    <row r="164" spans="1:24" x14ac:dyDescent="0.3">
      <c r="A164" s="3">
        <v>162</v>
      </c>
      <c r="B164">
        <v>66</v>
      </c>
      <c r="C164" t="s">
        <v>8</v>
      </c>
      <c r="D164" t="s">
        <v>8</v>
      </c>
      <c r="E164">
        <v>15276</v>
      </c>
      <c r="F164">
        <v>19697</v>
      </c>
      <c r="G164">
        <v>1</v>
      </c>
      <c r="H164">
        <v>1</v>
      </c>
      <c r="I164">
        <v>75.426363945007324</v>
      </c>
      <c r="J164" s="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_xlfn.XLOOKUP(B164,CoinPixels_Config2!A:A,CoinPixels_Config2!I:I)</f>
        <v>0.77554957607757524</v>
      </c>
      <c r="M164">
        <f t="shared" si="17"/>
        <v>11847.295324161039</v>
      </c>
      <c r="N164">
        <f t="shared" si="18"/>
        <v>15276</v>
      </c>
      <c r="O164">
        <f t="shared" si="19"/>
        <v>0</v>
      </c>
      <c r="P164">
        <f t="shared" si="20"/>
        <v>0</v>
      </c>
      <c r="Q164" s="9" cm="1">
        <f t="array" ref="Q164">IF(D164="",_xlfn.XLOOKUP(C164,ConfigSheet!$B$5:$H$5,_xlfn.XLOOKUP(G164,ConfigSheet!$A$6:$A$8,ConfigSheet!$B$6:$H$8)),_xlfn.XLOOKUP(D164,ConfigSheet!$B$5:$H$5,_xlfn.XLOOKUP(H164,ConfigSheet!$A$6:$A$8,ConfigSheet!$B$6:$H$8)))</f>
        <v>0</v>
      </c>
      <c r="R164">
        <f t="shared" si="21"/>
        <v>0</v>
      </c>
      <c r="S164" s="9">
        <f t="shared" si="22"/>
        <v>0</v>
      </c>
      <c r="W164">
        <f t="shared" si="23"/>
        <v>0</v>
      </c>
      <c r="X164">
        <f t="shared" si="16"/>
        <v>0</v>
      </c>
    </row>
    <row r="165" spans="1:24" x14ac:dyDescent="0.3">
      <c r="A165" s="3">
        <v>163</v>
      </c>
      <c r="B165">
        <v>66</v>
      </c>
      <c r="C165" t="s">
        <v>12</v>
      </c>
      <c r="D165" t="s">
        <v>12</v>
      </c>
      <c r="E165">
        <v>182484</v>
      </c>
      <c r="F165">
        <v>201447</v>
      </c>
      <c r="G165">
        <v>1</v>
      </c>
      <c r="H165">
        <v>1</v>
      </c>
      <c r="I165">
        <v>79.999154806137085</v>
      </c>
      <c r="J165" s="4">
        <f>ConfigSheet!$I$2</f>
        <v>3349.0920000000001</v>
      </c>
      <c r="K165">
        <f>IF(D165="",_xlfn.XLOOKUP(C165,ConfigSheet!$A$1:$H$1,ConfigSheet!$A$2:$H$2),_xlfn.XLOOKUP(D165,ConfigSheet!$A$1:$H$1,ConfigSheet!$A$2:$H$2))</f>
        <v>4.4826302470744004</v>
      </c>
      <c r="L165">
        <f>_xlfn.XLOOKUP(B165,CoinPixels_Config2!A:A,CoinPixels_Config2!I:I)</f>
        <v>0.77554957607757524</v>
      </c>
      <c r="M165">
        <f t="shared" si="17"/>
        <v>141525.38884094023</v>
      </c>
      <c r="N165">
        <f t="shared" si="18"/>
        <v>156232.13545209929</v>
      </c>
      <c r="O165">
        <f t="shared" si="19"/>
        <v>189.42626501373044</v>
      </c>
      <c r="P165">
        <f t="shared" si="20"/>
        <v>209.11067714550839</v>
      </c>
      <c r="Q165" s="9" cm="1">
        <f t="array" ref="Q165">IF(D165="",_xlfn.XLOOKUP(C165,ConfigSheet!$B$5:$H$5,_xlfn.XLOOKUP(G165,ConfigSheet!$A$6:$A$8,ConfigSheet!$B$6:$H$8)),_xlfn.XLOOKUP(D165,ConfigSheet!$B$5:$H$5,_xlfn.XLOOKUP(H165,ConfigSheet!$A$6:$A$8,ConfigSheet!$B$6:$H$8)))</f>
        <v>236.29999999999998</v>
      </c>
      <c r="R165">
        <f t="shared" si="21"/>
        <v>-19.684412131777947</v>
      </c>
      <c r="S165" s="9">
        <f t="shared" si="22"/>
        <v>387.47608097368681</v>
      </c>
      <c r="W165">
        <f t="shared" si="23"/>
        <v>27.189322854491593</v>
      </c>
      <c r="X165">
        <f t="shared" si="16"/>
        <v>739.25927728577881</v>
      </c>
    </row>
    <row r="166" spans="1:24" x14ac:dyDescent="0.3">
      <c r="A166" s="3">
        <v>164</v>
      </c>
      <c r="B166">
        <v>66</v>
      </c>
      <c r="C166" t="s">
        <v>13</v>
      </c>
      <c r="D166" t="s">
        <v>13</v>
      </c>
      <c r="E166">
        <v>117027</v>
      </c>
      <c r="F166">
        <v>222867</v>
      </c>
      <c r="G166">
        <v>1</v>
      </c>
      <c r="H166">
        <v>2</v>
      </c>
      <c r="I166">
        <v>71.102994680404663</v>
      </c>
      <c r="J166" s="4">
        <f>ConfigSheet!$I$2</f>
        <v>3349.0920000000001</v>
      </c>
      <c r="K166">
        <f>IF(D166="",_xlfn.XLOOKUP(C166,ConfigSheet!$A$1:$H$1,ConfigSheet!$A$2:$H$2),_xlfn.XLOOKUP(D166,ConfigSheet!$A$1:$H$1,ConfigSheet!$A$2:$H$2))</f>
        <v>6.6983512218829002</v>
      </c>
      <c r="L166">
        <f>_xlfn.XLOOKUP(B166,CoinPixels_Config2!A:A,CoinPixels_Config2!I:I)</f>
        <v>0.77554957607757524</v>
      </c>
      <c r="M166">
        <f t="shared" si="17"/>
        <v>90760.240239630395</v>
      </c>
      <c r="N166">
        <f t="shared" si="18"/>
        <v>172844.40737168095</v>
      </c>
      <c r="O166">
        <f t="shared" si="19"/>
        <v>181.52501218465</v>
      </c>
      <c r="P166">
        <f t="shared" si="20"/>
        <v>345.69744495335596</v>
      </c>
      <c r="Q166" s="9" cm="1">
        <f t="array" ref="Q166">IF(D166="",_xlfn.XLOOKUP(C166,ConfigSheet!$B$5:$H$5,_xlfn.XLOOKUP(G166,ConfigSheet!$A$6:$A$8,ConfigSheet!$B$6:$H$8)),_xlfn.XLOOKUP(D166,ConfigSheet!$B$5:$H$5,_xlfn.XLOOKUP(H166,ConfigSheet!$A$6:$A$8,ConfigSheet!$B$6:$H$8)))</f>
        <v>415.91</v>
      </c>
      <c r="R166">
        <f t="shared" si="21"/>
        <v>-164.17243276870596</v>
      </c>
      <c r="S166" s="9">
        <f t="shared" si="22"/>
        <v>26952.587681195277</v>
      </c>
      <c r="W166">
        <f t="shared" si="23"/>
        <v>70.21255504664407</v>
      </c>
      <c r="X166">
        <f t="shared" si="16"/>
        <v>4929.802886178024</v>
      </c>
    </row>
    <row r="167" spans="1:24" x14ac:dyDescent="0.3">
      <c r="A167" s="3">
        <v>165</v>
      </c>
      <c r="B167">
        <v>67</v>
      </c>
      <c r="C167" t="s">
        <v>8</v>
      </c>
      <c r="D167" t="s">
        <v>8</v>
      </c>
      <c r="E167">
        <v>18665</v>
      </c>
      <c r="F167">
        <v>19895</v>
      </c>
      <c r="G167">
        <v>1</v>
      </c>
      <c r="H167">
        <v>1</v>
      </c>
      <c r="I167">
        <v>81.015866994857788</v>
      </c>
      <c r="J167" s="4">
        <f>ConfigSheet!$I$2</f>
        <v>3349.0920000000001</v>
      </c>
      <c r="K167">
        <f>IF(D167="",_xlfn.XLOOKUP(C167,ConfigSheet!$A$1:$H$1,ConfigSheet!$A$2:$H$2),_xlfn.XLOOKUP(D167,ConfigSheet!$A$1:$H$1,ConfigSheet!$A$2:$H$2))</f>
        <v>0</v>
      </c>
      <c r="L167">
        <f>_xlfn.XLOOKUP(B167,CoinPixels_Config2!A:A,CoinPixels_Config2!I:I)</f>
        <v>0.93817542096004025</v>
      </c>
      <c r="M167">
        <f t="shared" si="17"/>
        <v>17511.044232219152</v>
      </c>
      <c r="N167">
        <f t="shared" si="18"/>
        <v>18665</v>
      </c>
      <c r="O167">
        <f t="shared" si="19"/>
        <v>0</v>
      </c>
      <c r="P167">
        <f t="shared" si="20"/>
        <v>0</v>
      </c>
      <c r="Q167" s="9" cm="1">
        <f t="array" ref="Q167">IF(D167="",_xlfn.XLOOKUP(C167,ConfigSheet!$B$5:$H$5,_xlfn.XLOOKUP(G167,ConfigSheet!$A$6:$A$8,ConfigSheet!$B$6:$H$8)),_xlfn.XLOOKUP(D167,ConfigSheet!$B$5:$H$5,_xlfn.XLOOKUP(H167,ConfigSheet!$A$6:$A$8,ConfigSheet!$B$6:$H$8)))</f>
        <v>0</v>
      </c>
      <c r="R167">
        <f t="shared" si="21"/>
        <v>0</v>
      </c>
      <c r="S167" s="9">
        <f t="shared" si="22"/>
        <v>0</v>
      </c>
      <c r="W167">
        <f t="shared" si="23"/>
        <v>0</v>
      </c>
      <c r="X167">
        <f t="shared" si="16"/>
        <v>0</v>
      </c>
    </row>
    <row r="168" spans="1:24" x14ac:dyDescent="0.3">
      <c r="A168" s="3">
        <v>166</v>
      </c>
      <c r="B168">
        <v>67</v>
      </c>
      <c r="C168" t="s">
        <v>14</v>
      </c>
      <c r="D168" t="s">
        <v>14</v>
      </c>
      <c r="E168">
        <v>102729</v>
      </c>
      <c r="F168">
        <v>91648</v>
      </c>
      <c r="G168">
        <v>1</v>
      </c>
      <c r="H168">
        <v>1</v>
      </c>
      <c r="I168">
        <v>88.842040300369263</v>
      </c>
      <c r="J168" s="4">
        <f>ConfigSheet!$I$2</f>
        <v>3349.0920000000001</v>
      </c>
      <c r="K168">
        <f>IF(D168="",_xlfn.XLOOKUP(C168,ConfigSheet!$A$1:$H$1,ConfigSheet!$A$2:$H$2),_xlfn.XLOOKUP(D168,ConfigSheet!$A$1:$H$1,ConfigSheet!$A$2:$H$2))</f>
        <v>8.5265588246234003</v>
      </c>
      <c r="L168">
        <f>_xlfn.XLOOKUP(B168,CoinPixels_Config2!A:A,CoinPixels_Config2!I:I)</f>
        <v>0.93817542096004025</v>
      </c>
      <c r="M168">
        <f t="shared" si="17"/>
        <v>96377.822819803972</v>
      </c>
      <c r="N168">
        <f t="shared" si="18"/>
        <v>85981.900980145772</v>
      </c>
      <c r="O168">
        <f t="shared" si="19"/>
        <v>245.37133517448612</v>
      </c>
      <c r="P168">
        <f t="shared" si="20"/>
        <v>218.90403027452138</v>
      </c>
      <c r="Q168" s="9" cm="1">
        <f t="array" ref="Q168">IF(D168="",_xlfn.XLOOKUP(C168,ConfigSheet!$B$5:$H$5,_xlfn.XLOOKUP(G168,ConfigSheet!$A$6:$A$8,ConfigSheet!$B$6:$H$8)),_xlfn.XLOOKUP(D168,ConfigSheet!$B$5:$H$5,_xlfn.XLOOKUP(H168,ConfigSheet!$A$6:$A$8,ConfigSheet!$B$6:$H$8)))</f>
        <v>160.44</v>
      </c>
      <c r="R168">
        <f t="shared" si="21"/>
        <v>26.467304899964745</v>
      </c>
      <c r="S168" s="9">
        <f t="shared" si="22"/>
        <v>700.51822866769783</v>
      </c>
      <c r="W168">
        <f t="shared" si="23"/>
        <v>-58.464030274521377</v>
      </c>
      <c r="X168">
        <f t="shared" si="16"/>
        <v>3418.0428359401521</v>
      </c>
    </row>
    <row r="169" spans="1:24" x14ac:dyDescent="0.3">
      <c r="A169" s="3">
        <v>167</v>
      </c>
      <c r="B169">
        <v>68</v>
      </c>
      <c r="C169" t="s">
        <v>8</v>
      </c>
      <c r="D169" t="s">
        <v>8</v>
      </c>
      <c r="E169">
        <v>15979</v>
      </c>
      <c r="F169">
        <v>19591</v>
      </c>
      <c r="G169">
        <v>1</v>
      </c>
      <c r="H169">
        <v>1</v>
      </c>
      <c r="I169">
        <v>73.724055290222168</v>
      </c>
      <c r="J169" s="4">
        <f>ConfigSheet!$I$2</f>
        <v>3349.0920000000001</v>
      </c>
      <c r="K169">
        <f>IF(D169="",_xlfn.XLOOKUP(C169,ConfigSheet!$A$1:$H$1,ConfigSheet!$A$2:$H$2),_xlfn.XLOOKUP(D169,ConfigSheet!$A$1:$H$1,ConfigSheet!$A$2:$H$2))</f>
        <v>0</v>
      </c>
      <c r="L169">
        <f>_xlfn.XLOOKUP(B169,CoinPixels_Config2!A:A,CoinPixels_Config2!I:I)</f>
        <v>0.81562962584860399</v>
      </c>
      <c r="M169">
        <f t="shared" si="17"/>
        <v>13032.945791434842</v>
      </c>
      <c r="N169">
        <f t="shared" si="18"/>
        <v>15979</v>
      </c>
      <c r="O169">
        <f t="shared" si="19"/>
        <v>0</v>
      </c>
      <c r="P169">
        <f t="shared" si="20"/>
        <v>0</v>
      </c>
      <c r="Q169" s="9" cm="1">
        <f t="array" ref="Q169">IF(D169="",_xlfn.XLOOKUP(C169,ConfigSheet!$B$5:$H$5,_xlfn.XLOOKUP(G169,ConfigSheet!$A$6:$A$8,ConfigSheet!$B$6:$H$8)),_xlfn.XLOOKUP(D169,ConfigSheet!$B$5:$H$5,_xlfn.XLOOKUP(H169,ConfigSheet!$A$6:$A$8,ConfigSheet!$B$6:$H$8)))</f>
        <v>0</v>
      </c>
      <c r="R169">
        <f t="shared" si="21"/>
        <v>0</v>
      </c>
      <c r="S169" s="9">
        <f t="shared" si="22"/>
        <v>0</v>
      </c>
      <c r="W169">
        <f t="shared" si="23"/>
        <v>0</v>
      </c>
      <c r="X169">
        <f t="shared" si="16"/>
        <v>0</v>
      </c>
    </row>
    <row r="170" spans="1:24" x14ac:dyDescent="0.3">
      <c r="A170" s="3">
        <v>168</v>
      </c>
      <c r="B170">
        <v>68</v>
      </c>
      <c r="C170" t="s">
        <v>10</v>
      </c>
      <c r="D170" t="s">
        <v>10</v>
      </c>
      <c r="E170">
        <v>203707</v>
      </c>
      <c r="F170">
        <v>265077</v>
      </c>
      <c r="G170">
        <v>2</v>
      </c>
      <c r="H170">
        <v>3</v>
      </c>
      <c r="I170">
        <v>61.862109104792268</v>
      </c>
      <c r="J170" s="4">
        <f>ConfigSheet!$I$2</f>
        <v>3349.0920000000001</v>
      </c>
      <c r="K170">
        <f>IF(D170="",_xlfn.XLOOKUP(C170,ConfigSheet!$A$1:$H$1,ConfigSheet!$A$2:$H$2),_xlfn.XLOOKUP(D170,ConfigSheet!$A$1:$H$1,ConfigSheet!$A$2:$H$2))</f>
        <v>3.5680999999999998</v>
      </c>
      <c r="L170">
        <f>_xlfn.XLOOKUP(B170,CoinPixels_Config2!A:A,CoinPixels_Config2!I:I)</f>
        <v>0.81562962584860399</v>
      </c>
      <c r="M170">
        <f t="shared" si="17"/>
        <v>166149.46419274158</v>
      </c>
      <c r="N170">
        <f t="shared" si="18"/>
        <v>216204.6543310704</v>
      </c>
      <c r="O170">
        <f t="shared" si="19"/>
        <v>177.01451712467772</v>
      </c>
      <c r="P170">
        <f t="shared" si="20"/>
        <v>230.34297866964903</v>
      </c>
      <c r="Q170" s="9" cm="1">
        <f t="array" ref="Q170">IF(D170="",_xlfn.XLOOKUP(C170,ConfigSheet!$B$5:$H$5,_xlfn.XLOOKUP(G170,ConfigSheet!$A$6:$A$8,ConfigSheet!$B$6:$H$8)),_xlfn.XLOOKUP(D170,ConfigSheet!$B$5:$H$5,_xlfn.XLOOKUP(H170,ConfigSheet!$A$6:$A$8,ConfigSheet!$B$6:$H$8)))</f>
        <v>289.92</v>
      </c>
      <c r="R170">
        <f t="shared" si="21"/>
        <v>-53.328461544971304</v>
      </c>
      <c r="S170" s="9">
        <f t="shared" si="22"/>
        <v>2843.9248107534831</v>
      </c>
      <c r="W170">
        <f t="shared" si="23"/>
        <v>59.577021330350988</v>
      </c>
      <c r="X170">
        <f t="shared" si="16"/>
        <v>3549.4214705970967</v>
      </c>
    </row>
    <row r="171" spans="1:24" x14ac:dyDescent="0.3">
      <c r="A171" s="3">
        <v>169</v>
      </c>
      <c r="B171">
        <v>69</v>
      </c>
      <c r="C171" t="s">
        <v>8</v>
      </c>
      <c r="D171" t="s">
        <v>8</v>
      </c>
      <c r="E171">
        <v>19262</v>
      </c>
      <c r="F171">
        <v>22839</v>
      </c>
      <c r="G171">
        <v>1</v>
      </c>
      <c r="H171">
        <v>1</v>
      </c>
      <c r="I171">
        <v>77.708834409713745</v>
      </c>
      <c r="J171" s="4">
        <f>ConfigSheet!$I$2</f>
        <v>3349.0920000000001</v>
      </c>
      <c r="K171">
        <f>IF(D171="",_xlfn.XLOOKUP(C171,ConfigSheet!$A$1:$H$1,ConfigSheet!$A$2:$H$2),_xlfn.XLOOKUP(D171,ConfigSheet!$A$1:$H$1,ConfigSheet!$A$2:$H$2))</f>
        <v>0</v>
      </c>
      <c r="L171">
        <f>_xlfn.XLOOKUP(B171,CoinPixels_Config2!A:A,CoinPixels_Config2!I:I)</f>
        <v>0.84338193441043829</v>
      </c>
      <c r="M171">
        <f t="shared" si="17"/>
        <v>16245.222820613862</v>
      </c>
      <c r="N171">
        <f t="shared" si="18"/>
        <v>19262</v>
      </c>
      <c r="O171">
        <f t="shared" si="19"/>
        <v>0</v>
      </c>
      <c r="P171">
        <f t="shared" si="20"/>
        <v>0</v>
      </c>
      <c r="Q171" s="9" cm="1">
        <f t="array" ref="Q171">IF(D171="",_xlfn.XLOOKUP(C171,ConfigSheet!$B$5:$H$5,_xlfn.XLOOKUP(G171,ConfigSheet!$A$6:$A$8,ConfigSheet!$B$6:$H$8)),_xlfn.XLOOKUP(D171,ConfigSheet!$B$5:$H$5,_xlfn.XLOOKUP(H171,ConfigSheet!$A$6:$A$8,ConfigSheet!$B$6:$H$8)))</f>
        <v>0</v>
      </c>
      <c r="R171">
        <f t="shared" si="21"/>
        <v>0</v>
      </c>
      <c r="S171" s="9">
        <f t="shared" si="22"/>
        <v>0</v>
      </c>
      <c r="W171">
        <f t="shared" si="23"/>
        <v>0</v>
      </c>
      <c r="X171">
        <f t="shared" si="16"/>
        <v>0</v>
      </c>
    </row>
    <row r="172" spans="1:24" x14ac:dyDescent="0.3">
      <c r="A172" s="3">
        <v>170</v>
      </c>
      <c r="B172">
        <v>70</v>
      </c>
      <c r="C172" t="s">
        <v>8</v>
      </c>
      <c r="D172" t="s">
        <v>8</v>
      </c>
      <c r="E172">
        <v>15661</v>
      </c>
      <c r="F172">
        <v>21315</v>
      </c>
      <c r="G172">
        <v>1</v>
      </c>
      <c r="H172">
        <v>1</v>
      </c>
      <c r="I172">
        <v>70.514178276062012</v>
      </c>
      <c r="J172" s="4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_xlfn.XLOOKUP(B172,CoinPixels_Config2!A:A,CoinPixels_Config2!I:I)</f>
        <v>0.73474079286887173</v>
      </c>
      <c r="M172">
        <f t="shared" si="17"/>
        <v>11506.775557119399</v>
      </c>
      <c r="N172">
        <f t="shared" si="18"/>
        <v>15661</v>
      </c>
      <c r="O172">
        <f t="shared" si="19"/>
        <v>0</v>
      </c>
      <c r="P172">
        <f t="shared" si="20"/>
        <v>0</v>
      </c>
      <c r="Q172" s="9" cm="1">
        <f t="array" ref="Q172">IF(D172="",_xlfn.XLOOKUP(C172,ConfigSheet!$B$5:$H$5,_xlfn.XLOOKUP(G172,ConfigSheet!$A$6:$A$8,ConfigSheet!$B$6:$H$8)),_xlfn.XLOOKUP(D172,ConfigSheet!$B$5:$H$5,_xlfn.XLOOKUP(H172,ConfigSheet!$A$6:$A$8,ConfigSheet!$B$6:$H$8)))</f>
        <v>0</v>
      </c>
      <c r="R172">
        <f t="shared" si="21"/>
        <v>0</v>
      </c>
      <c r="S172" s="9">
        <f t="shared" si="22"/>
        <v>0</v>
      </c>
      <c r="W172">
        <f t="shared" si="23"/>
        <v>0</v>
      </c>
      <c r="X172">
        <f t="shared" si="16"/>
        <v>0</v>
      </c>
    </row>
    <row r="173" spans="1:24" x14ac:dyDescent="0.3">
      <c r="A173" s="3">
        <v>171</v>
      </c>
      <c r="B173">
        <v>70</v>
      </c>
      <c r="C173" t="s">
        <v>12</v>
      </c>
      <c r="D173" t="s">
        <v>12</v>
      </c>
      <c r="E173">
        <v>199650</v>
      </c>
      <c r="F173">
        <v>331243</v>
      </c>
      <c r="G173">
        <v>1</v>
      </c>
      <c r="H173">
        <v>2</v>
      </c>
      <c r="I173">
        <v>45.83611786365509</v>
      </c>
      <c r="J173" s="4">
        <f>ConfigSheet!$I$2</f>
        <v>3349.0920000000001</v>
      </c>
      <c r="K173">
        <f>IF(D173="",_xlfn.XLOOKUP(C173,ConfigSheet!$A$1:$H$1,ConfigSheet!$A$2:$H$2),_xlfn.XLOOKUP(D173,ConfigSheet!$A$1:$H$1,ConfigSheet!$A$2:$H$2))</f>
        <v>4.4826302470744004</v>
      </c>
      <c r="L173">
        <f>_xlfn.XLOOKUP(B173,CoinPixels_Config2!A:A,CoinPixels_Config2!I:I)</f>
        <v>0.73474079286887173</v>
      </c>
      <c r="M173">
        <f t="shared" si="17"/>
        <v>146690.99929627025</v>
      </c>
      <c r="N173">
        <f t="shared" si="18"/>
        <v>243377.74445226367</v>
      </c>
      <c r="O173">
        <f t="shared" si="19"/>
        <v>196.34023503057864</v>
      </c>
      <c r="P173">
        <f t="shared" si="20"/>
        <v>325.75170784990706</v>
      </c>
      <c r="Q173" s="9" cm="1">
        <f t="array" ref="Q173">IF(D173="",_xlfn.XLOOKUP(C173,ConfigSheet!$B$5:$H$5,_xlfn.XLOOKUP(G173,ConfigSheet!$A$6:$A$8,ConfigSheet!$B$6:$H$8)),_xlfn.XLOOKUP(D173,ConfigSheet!$B$5:$H$5,_xlfn.XLOOKUP(H173,ConfigSheet!$A$6:$A$8,ConfigSheet!$B$6:$H$8)))</f>
        <v>472.59999999999997</v>
      </c>
      <c r="R173">
        <f t="shared" si="21"/>
        <v>-129.41147281932842</v>
      </c>
      <c r="S173" s="9">
        <f t="shared" si="22"/>
        <v>16747.329297267781</v>
      </c>
      <c r="W173">
        <f t="shared" si="23"/>
        <v>146.8482921500929</v>
      </c>
      <c r="X173">
        <f t="shared" si="16"/>
        <v>21564.420907399035</v>
      </c>
    </row>
    <row r="174" spans="1:24" x14ac:dyDescent="0.3">
      <c r="A174" s="3">
        <v>172</v>
      </c>
      <c r="B174">
        <v>70</v>
      </c>
      <c r="C174" t="s">
        <v>11</v>
      </c>
      <c r="D174" t="s">
        <v>11</v>
      </c>
      <c r="E174">
        <v>232251</v>
      </c>
      <c r="F174">
        <v>133315</v>
      </c>
      <c r="G174">
        <v>1</v>
      </c>
      <c r="H174">
        <v>1</v>
      </c>
      <c r="I174">
        <v>57.401257753372192</v>
      </c>
      <c r="J174" s="4">
        <f>ConfigSheet!$I$2</f>
        <v>3349.0920000000001</v>
      </c>
      <c r="K174">
        <f>IF(D174="",_xlfn.XLOOKUP(C174,ConfigSheet!$A$1:$H$1,ConfigSheet!$A$2:$H$2),_xlfn.XLOOKUP(D174,ConfigSheet!$A$1:$H$1,ConfigSheet!$A$2:$H$2))</f>
        <v>5.6936084651916001</v>
      </c>
      <c r="L174">
        <f>_xlfn.XLOOKUP(B174,CoinPixels_Config2!A:A,CoinPixels_Config2!I:I)</f>
        <v>0.73474079286887173</v>
      </c>
      <c r="M174">
        <f t="shared" si="17"/>
        <v>170644.28388458834</v>
      </c>
      <c r="N174">
        <f t="shared" si="18"/>
        <v>97951.968801313633</v>
      </c>
      <c r="O174">
        <f t="shared" si="19"/>
        <v>290.10303069066202</v>
      </c>
      <c r="P174">
        <f t="shared" si="20"/>
        <v>166.52279446170567</v>
      </c>
      <c r="Q174" s="9" cm="1">
        <f t="array" ref="Q174">IF(D174="",_xlfn.XLOOKUP(C174,ConfigSheet!$B$5:$H$5,_xlfn.XLOOKUP(G174,ConfigSheet!$A$6:$A$8,ConfigSheet!$B$6:$H$8)),_xlfn.XLOOKUP(D174,ConfigSheet!$B$5:$H$5,_xlfn.XLOOKUP(H174,ConfigSheet!$A$6:$A$8,ConfigSheet!$B$6:$H$8)))</f>
        <v>369.42666666666668</v>
      </c>
      <c r="R174">
        <f t="shared" si="21"/>
        <v>123.58023622895635</v>
      </c>
      <c r="S174" s="9">
        <f t="shared" si="22"/>
        <v>15272.074786404655</v>
      </c>
      <c r="W174">
        <f t="shared" si="23"/>
        <v>202.903872204961</v>
      </c>
      <c r="X174">
        <f t="shared" si="16"/>
        <v>41169.981355767144</v>
      </c>
    </row>
    <row r="175" spans="1:24" x14ac:dyDescent="0.3">
      <c r="A175" s="3">
        <v>173</v>
      </c>
      <c r="B175">
        <v>71</v>
      </c>
      <c r="C175" t="s">
        <v>8</v>
      </c>
      <c r="D175" t="s">
        <v>8</v>
      </c>
      <c r="E175">
        <v>14775</v>
      </c>
      <c r="F175">
        <v>16103</v>
      </c>
      <c r="G175">
        <v>1</v>
      </c>
      <c r="H175">
        <v>1</v>
      </c>
      <c r="I175">
        <v>81.956392526626587</v>
      </c>
      <c r="J175" s="4">
        <f>ConfigSheet!$I$2</f>
        <v>3349.0920000000001</v>
      </c>
      <c r="K175">
        <f>IF(D175="",_xlfn.XLOOKUP(C175,ConfigSheet!$A$1:$H$1,ConfigSheet!$A$2:$H$2),_xlfn.XLOOKUP(D175,ConfigSheet!$A$1:$H$1,ConfigSheet!$A$2:$H$2))</f>
        <v>0</v>
      </c>
      <c r="L175">
        <f>_xlfn.XLOOKUP(B175,CoinPixels_Config2!A:A,CoinPixels_Config2!I:I)</f>
        <v>0.91753089486431105</v>
      </c>
      <c r="M175">
        <f t="shared" si="17"/>
        <v>13556.518971620197</v>
      </c>
      <c r="N175">
        <f t="shared" si="18"/>
        <v>14775</v>
      </c>
      <c r="O175">
        <f t="shared" si="19"/>
        <v>0</v>
      </c>
      <c r="P175">
        <f t="shared" si="20"/>
        <v>0</v>
      </c>
      <c r="Q175" s="9" cm="1">
        <f t="array" ref="Q175">IF(D175="",_xlfn.XLOOKUP(C175,ConfigSheet!$B$5:$H$5,_xlfn.XLOOKUP(G175,ConfigSheet!$A$6:$A$8,ConfigSheet!$B$6:$H$8)),_xlfn.XLOOKUP(D175,ConfigSheet!$B$5:$H$5,_xlfn.XLOOKUP(H175,ConfigSheet!$A$6:$A$8,ConfigSheet!$B$6:$H$8)))</f>
        <v>0</v>
      </c>
      <c r="R175">
        <f t="shared" si="21"/>
        <v>0</v>
      </c>
      <c r="S175" s="9">
        <f t="shared" si="22"/>
        <v>0</v>
      </c>
      <c r="W175">
        <f t="shared" si="23"/>
        <v>0</v>
      </c>
      <c r="X175">
        <f t="shared" si="16"/>
        <v>0</v>
      </c>
    </row>
    <row r="176" spans="1:24" x14ac:dyDescent="0.3">
      <c r="A176" s="3">
        <v>174</v>
      </c>
      <c r="B176">
        <v>71</v>
      </c>
      <c r="C176" t="s">
        <v>12</v>
      </c>
      <c r="D176" t="s">
        <v>12</v>
      </c>
      <c r="E176">
        <v>168194</v>
      </c>
      <c r="F176">
        <v>155302</v>
      </c>
      <c r="G176">
        <v>1</v>
      </c>
      <c r="H176">
        <v>1</v>
      </c>
      <c r="I176">
        <v>91.733145713806152</v>
      </c>
      <c r="J176" s="4">
        <f>ConfigSheet!$I$2</f>
        <v>3349.0920000000001</v>
      </c>
      <c r="K176">
        <f>IF(D176="",_xlfn.XLOOKUP(C176,ConfigSheet!$A$1:$H$1,ConfigSheet!$A$2:$H$2),_xlfn.XLOOKUP(D176,ConfigSheet!$A$1:$H$1,ConfigSheet!$A$2:$H$2))</f>
        <v>4.4826302470744004</v>
      </c>
      <c r="L176">
        <f>_xlfn.XLOOKUP(B176,CoinPixels_Config2!A:A,CoinPixels_Config2!I:I)</f>
        <v>0.91753089486431105</v>
      </c>
      <c r="M176">
        <f t="shared" si="17"/>
        <v>154323.19133080792</v>
      </c>
      <c r="N176">
        <f t="shared" si="18"/>
        <v>142494.38303421723</v>
      </c>
      <c r="O176">
        <f t="shared" si="19"/>
        <v>206.55562919278702</v>
      </c>
      <c r="P176">
        <f t="shared" si="20"/>
        <v>190.72322630354358</v>
      </c>
      <c r="Q176" s="9" cm="1">
        <f t="array" ref="Q176">IF(D176="",_xlfn.XLOOKUP(C176,ConfigSheet!$B$5:$H$5,_xlfn.XLOOKUP(G176,ConfigSheet!$A$6:$A$8,ConfigSheet!$B$6:$H$8)),_xlfn.XLOOKUP(D176,ConfigSheet!$B$5:$H$5,_xlfn.XLOOKUP(H176,ConfigSheet!$A$6:$A$8,ConfigSheet!$B$6:$H$8)))</f>
        <v>236.29999999999998</v>
      </c>
      <c r="R176">
        <f t="shared" si="21"/>
        <v>15.83240288924344</v>
      </c>
      <c r="S176" s="9">
        <f t="shared" si="22"/>
        <v>250.66498124732402</v>
      </c>
      <c r="W176">
        <f t="shared" si="23"/>
        <v>45.576773696456399</v>
      </c>
      <c r="X176">
        <f t="shared" si="16"/>
        <v>2077.2423005780001</v>
      </c>
    </row>
    <row r="177" spans="1:24" x14ac:dyDescent="0.3">
      <c r="A177" s="3">
        <v>175</v>
      </c>
      <c r="B177">
        <v>71</v>
      </c>
      <c r="C177" t="s">
        <v>11</v>
      </c>
      <c r="D177" t="s">
        <v>11</v>
      </c>
      <c r="E177">
        <v>187170</v>
      </c>
      <c r="F177">
        <v>161227</v>
      </c>
      <c r="G177">
        <v>1</v>
      </c>
      <c r="H177">
        <v>1</v>
      </c>
      <c r="I177">
        <v>86.139339208602905</v>
      </c>
      <c r="J177" s="4">
        <f>ConfigSheet!$I$2</f>
        <v>3349.0920000000001</v>
      </c>
      <c r="K177">
        <f>IF(D177="",_xlfn.XLOOKUP(C177,ConfigSheet!$A$1:$H$1,ConfigSheet!$A$2:$H$2),_xlfn.XLOOKUP(D177,ConfigSheet!$A$1:$H$1,ConfigSheet!$A$2:$H$2))</f>
        <v>5.6936084651916001</v>
      </c>
      <c r="L177">
        <f>_xlfn.XLOOKUP(B177,CoinPixels_Config2!A:A,CoinPixels_Config2!I:I)</f>
        <v>0.91753089486431105</v>
      </c>
      <c r="M177">
        <f t="shared" si="17"/>
        <v>171734.25759175309</v>
      </c>
      <c r="N177">
        <f t="shared" si="18"/>
        <v>147930.75358628828</v>
      </c>
      <c r="O177">
        <f t="shared" si="19"/>
        <v>291.95603548299067</v>
      </c>
      <c r="P177">
        <f t="shared" si="20"/>
        <v>251.48899787795128</v>
      </c>
      <c r="Q177" s="9" cm="1">
        <f t="array" ref="Q177">IF(D177="",_xlfn.XLOOKUP(C177,ConfigSheet!$B$5:$H$5,_xlfn.XLOOKUP(G177,ConfigSheet!$A$6:$A$8,ConfigSheet!$B$6:$H$8)),_xlfn.XLOOKUP(D177,ConfigSheet!$B$5:$H$5,_xlfn.XLOOKUP(H177,ConfigSheet!$A$6:$A$8,ConfigSheet!$B$6:$H$8)))</f>
        <v>369.42666666666668</v>
      </c>
      <c r="R177">
        <f t="shared" si="21"/>
        <v>40.467037605039394</v>
      </c>
      <c r="S177" s="9">
        <f t="shared" si="22"/>
        <v>1637.5811325276725</v>
      </c>
      <c r="W177">
        <f t="shared" si="23"/>
        <v>117.9376687887154</v>
      </c>
      <c r="X177">
        <f t="shared" si="16"/>
        <v>13909.293719316734</v>
      </c>
    </row>
    <row r="178" spans="1:24" x14ac:dyDescent="0.3">
      <c r="A178" s="3">
        <v>176</v>
      </c>
      <c r="B178">
        <v>72</v>
      </c>
      <c r="C178" t="s">
        <v>8</v>
      </c>
      <c r="D178" t="s">
        <v>8</v>
      </c>
      <c r="E178">
        <v>17423</v>
      </c>
      <c r="F178">
        <v>21227</v>
      </c>
      <c r="G178">
        <v>1</v>
      </c>
      <c r="H178">
        <v>1</v>
      </c>
      <c r="I178">
        <v>77.750182151794434</v>
      </c>
      <c r="J178" s="4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_xlfn.XLOOKUP(B178,CoinPixels_Config2!A:A,CoinPixels_Config2!I:I)</f>
        <v>0.82079427144674233</v>
      </c>
      <c r="M178">
        <f t="shared" si="17"/>
        <v>14300.698591416591</v>
      </c>
      <c r="N178">
        <f t="shared" si="18"/>
        <v>17423</v>
      </c>
      <c r="O178">
        <f t="shared" si="19"/>
        <v>0</v>
      </c>
      <c r="P178">
        <f t="shared" si="20"/>
        <v>0</v>
      </c>
      <c r="Q178" s="9" cm="1">
        <f t="array" ref="Q178">IF(D178="",_xlfn.XLOOKUP(C178,ConfigSheet!$B$5:$H$5,_xlfn.XLOOKUP(G178,ConfigSheet!$A$6:$A$8,ConfigSheet!$B$6:$H$8)),_xlfn.XLOOKUP(D178,ConfigSheet!$B$5:$H$5,_xlfn.XLOOKUP(H178,ConfigSheet!$A$6:$A$8,ConfigSheet!$B$6:$H$8)))</f>
        <v>0</v>
      </c>
      <c r="R178">
        <f t="shared" si="21"/>
        <v>0</v>
      </c>
      <c r="S178" s="9">
        <f t="shared" si="22"/>
        <v>0</v>
      </c>
      <c r="W178">
        <f t="shared" si="23"/>
        <v>0</v>
      </c>
      <c r="X178">
        <f t="shared" si="16"/>
        <v>0</v>
      </c>
    </row>
    <row r="179" spans="1:24" x14ac:dyDescent="0.3">
      <c r="A179" s="3">
        <v>177</v>
      </c>
      <c r="B179">
        <v>72</v>
      </c>
      <c r="C179" t="s">
        <v>9</v>
      </c>
      <c r="D179" t="s">
        <v>9</v>
      </c>
      <c r="E179">
        <v>530262</v>
      </c>
      <c r="F179">
        <v>503260</v>
      </c>
      <c r="G179">
        <v>1</v>
      </c>
      <c r="H179">
        <v>1</v>
      </c>
      <c r="I179">
        <v>94.891625642776489</v>
      </c>
      <c r="J179" s="4">
        <f>ConfigSheet!$I$2</f>
        <v>3349.0920000000001</v>
      </c>
      <c r="K179">
        <f>IF(D179="",_xlfn.XLOOKUP(C179,ConfigSheet!$A$1:$H$1,ConfigSheet!$A$2:$H$2),_xlfn.XLOOKUP(D179,ConfigSheet!$A$1:$H$1,ConfigSheet!$A$2:$H$2))</f>
        <v>2.6304883652667002</v>
      </c>
      <c r="L179">
        <f>_xlfn.XLOOKUP(B179,CoinPixels_Config2!A:A,CoinPixels_Config2!I:I)</f>
        <v>0.82079427144674233</v>
      </c>
      <c r="M179">
        <f t="shared" si="17"/>
        <v>435236.01196589245</v>
      </c>
      <c r="N179">
        <f t="shared" si="18"/>
        <v>413072.92504828755</v>
      </c>
      <c r="O179">
        <f t="shared" si="19"/>
        <v>341.84885503932355</v>
      </c>
      <c r="P179">
        <f t="shared" si="20"/>
        <v>324.44122865128941</v>
      </c>
      <c r="Q179" s="9" cm="1">
        <f t="array" ref="Q179">IF(D179="",_xlfn.XLOOKUP(C179,ConfigSheet!$B$5:$H$5,_xlfn.XLOOKUP(G179,ConfigSheet!$A$6:$A$8,ConfigSheet!$B$6:$H$8)),_xlfn.XLOOKUP(D179,ConfigSheet!$B$5:$H$5,_xlfn.XLOOKUP(H179,ConfigSheet!$A$6:$A$8,ConfigSheet!$B$6:$H$8)))</f>
        <v>468.8</v>
      </c>
      <c r="R179">
        <f t="shared" si="21"/>
        <v>17.407626388034146</v>
      </c>
      <c r="S179" s="9">
        <f t="shared" si="22"/>
        <v>303.02545646538272</v>
      </c>
      <c r="W179">
        <f t="shared" si="23"/>
        <v>144.3587713487106</v>
      </c>
      <c r="X179">
        <f t="shared" si="16"/>
        <v>20839.454865309308</v>
      </c>
    </row>
    <row r="180" spans="1:24" x14ac:dyDescent="0.3">
      <c r="A180" s="3">
        <v>178</v>
      </c>
      <c r="B180">
        <v>73</v>
      </c>
      <c r="C180" t="s">
        <v>8</v>
      </c>
      <c r="D180" t="s">
        <v>8</v>
      </c>
      <c r="E180">
        <v>14742</v>
      </c>
      <c r="F180">
        <v>17499</v>
      </c>
      <c r="G180">
        <v>1</v>
      </c>
      <c r="H180">
        <v>1</v>
      </c>
      <c r="I180">
        <v>81.946951150894165</v>
      </c>
      <c r="J180" s="4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_xlfn.XLOOKUP(B180,CoinPixels_Config2!A:A,CoinPixels_Config2!I:I)</f>
        <v>0.84244813989370826</v>
      </c>
      <c r="M180">
        <f t="shared" si="17"/>
        <v>12419.370478313047</v>
      </c>
      <c r="N180">
        <f t="shared" si="18"/>
        <v>14742</v>
      </c>
      <c r="O180">
        <f t="shared" si="19"/>
        <v>0</v>
      </c>
      <c r="P180">
        <f t="shared" si="20"/>
        <v>0</v>
      </c>
      <c r="Q180" s="9" cm="1">
        <f t="array" ref="Q180">IF(D180="",_xlfn.XLOOKUP(C180,ConfigSheet!$B$5:$H$5,_xlfn.XLOOKUP(G180,ConfigSheet!$A$6:$A$8,ConfigSheet!$B$6:$H$8)),_xlfn.XLOOKUP(D180,ConfigSheet!$B$5:$H$5,_xlfn.XLOOKUP(H180,ConfigSheet!$A$6:$A$8,ConfigSheet!$B$6:$H$8)))</f>
        <v>0</v>
      </c>
      <c r="R180">
        <f t="shared" si="21"/>
        <v>0</v>
      </c>
      <c r="S180" s="9">
        <f t="shared" si="22"/>
        <v>0</v>
      </c>
      <c r="W180">
        <f t="shared" si="23"/>
        <v>0</v>
      </c>
      <c r="X180">
        <f t="shared" si="16"/>
        <v>0</v>
      </c>
    </row>
    <row r="181" spans="1:24" x14ac:dyDescent="0.3">
      <c r="A181" s="3">
        <v>179</v>
      </c>
      <c r="B181">
        <v>73</v>
      </c>
      <c r="C181" t="s">
        <v>10</v>
      </c>
      <c r="D181" t="s">
        <v>10</v>
      </c>
      <c r="E181">
        <v>88468</v>
      </c>
      <c r="F181">
        <v>79757</v>
      </c>
      <c r="G181">
        <v>1</v>
      </c>
      <c r="H181">
        <v>1</v>
      </c>
      <c r="I181">
        <v>90.13630747795105</v>
      </c>
      <c r="J181" s="4">
        <f>ConfigSheet!$I$2</f>
        <v>3349.0920000000001</v>
      </c>
      <c r="K181">
        <f>IF(D181="",_xlfn.XLOOKUP(C181,ConfigSheet!$A$1:$H$1,ConfigSheet!$A$2:$H$2),_xlfn.XLOOKUP(D181,ConfigSheet!$A$1:$H$1,ConfigSheet!$A$2:$H$2))</f>
        <v>3.5680999999999998</v>
      </c>
      <c r="L181">
        <f>_xlfn.XLOOKUP(B181,CoinPixels_Config2!A:A,CoinPixels_Config2!I:I)</f>
        <v>0.84244813989370826</v>
      </c>
      <c r="M181">
        <f t="shared" si="17"/>
        <v>74529.702040116579</v>
      </c>
      <c r="N181">
        <f t="shared" si="18"/>
        <v>67191.136293502495</v>
      </c>
      <c r="O181">
        <f t="shared" si="19"/>
        <v>79.403441245967542</v>
      </c>
      <c r="P181">
        <f t="shared" si="20"/>
        <v>71.584982857695834</v>
      </c>
      <c r="Q181" s="9" cm="1">
        <f t="array" ref="Q181">IF(D181="",_xlfn.XLOOKUP(C181,ConfigSheet!$B$5:$H$5,_xlfn.XLOOKUP(G181,ConfigSheet!$A$6:$A$8,ConfigSheet!$B$6:$H$8)),_xlfn.XLOOKUP(D181,ConfigSheet!$B$5:$H$5,_xlfn.XLOOKUP(H181,ConfigSheet!$A$6:$A$8,ConfigSheet!$B$6:$H$8)))</f>
        <v>96.64</v>
      </c>
      <c r="R181">
        <f t="shared" si="21"/>
        <v>7.8184583882717078</v>
      </c>
      <c r="S181" s="9">
        <f t="shared" si="22"/>
        <v>61.128291569136231</v>
      </c>
      <c r="W181">
        <f t="shared" si="23"/>
        <v>25.055017142304166</v>
      </c>
      <c r="X181">
        <f t="shared" si="16"/>
        <v>627.7538840011556</v>
      </c>
    </row>
    <row r="182" spans="1:24" x14ac:dyDescent="0.3">
      <c r="A182" s="3">
        <v>180</v>
      </c>
      <c r="B182">
        <v>74</v>
      </c>
      <c r="C182" t="s">
        <v>8</v>
      </c>
      <c r="D182" t="s">
        <v>8</v>
      </c>
      <c r="E182">
        <v>14386</v>
      </c>
      <c r="F182">
        <v>17504</v>
      </c>
      <c r="G182">
        <v>1</v>
      </c>
      <c r="H182">
        <v>1</v>
      </c>
      <c r="I182">
        <v>79.016506671905518</v>
      </c>
      <c r="J182" s="4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_xlfn.XLOOKUP(B182,CoinPixels_Config2!A:A,CoinPixels_Config2!I:I)</f>
        <v>0.82186928702010964</v>
      </c>
      <c r="M182">
        <f t="shared" si="17"/>
        <v>11823.411563071297</v>
      </c>
      <c r="N182">
        <f t="shared" si="18"/>
        <v>14386</v>
      </c>
      <c r="O182">
        <f t="shared" si="19"/>
        <v>0</v>
      </c>
      <c r="P182">
        <f t="shared" si="20"/>
        <v>0</v>
      </c>
      <c r="Q182" s="9" cm="1">
        <f t="array" ref="Q182">IF(D182="",_xlfn.XLOOKUP(C182,ConfigSheet!$B$5:$H$5,_xlfn.XLOOKUP(G182,ConfigSheet!$A$6:$A$8,ConfigSheet!$B$6:$H$8)),_xlfn.XLOOKUP(D182,ConfigSheet!$B$5:$H$5,_xlfn.XLOOKUP(H182,ConfigSheet!$A$6:$A$8,ConfigSheet!$B$6:$H$8)))</f>
        <v>0</v>
      </c>
      <c r="R182">
        <f t="shared" si="21"/>
        <v>0</v>
      </c>
      <c r="S182" s="9">
        <f t="shared" si="22"/>
        <v>0</v>
      </c>
      <c r="W182">
        <f t="shared" si="23"/>
        <v>0</v>
      </c>
      <c r="X182">
        <f t="shared" si="16"/>
        <v>0</v>
      </c>
    </row>
    <row r="183" spans="1:24" x14ac:dyDescent="0.3">
      <c r="A183" s="3">
        <v>181</v>
      </c>
      <c r="B183">
        <v>74</v>
      </c>
      <c r="C183" t="s">
        <v>10</v>
      </c>
      <c r="D183" t="s">
        <v>10</v>
      </c>
      <c r="E183">
        <v>90786</v>
      </c>
      <c r="F183">
        <v>86051</v>
      </c>
      <c r="G183">
        <v>1</v>
      </c>
      <c r="H183">
        <v>1</v>
      </c>
      <c r="I183">
        <v>93.454766273498535</v>
      </c>
      <c r="J183" s="4">
        <f>ConfigSheet!$I$2</f>
        <v>3349.0920000000001</v>
      </c>
      <c r="K183">
        <f>IF(D183="",_xlfn.XLOOKUP(C183,ConfigSheet!$A$1:$H$1,ConfigSheet!$A$2:$H$2),_xlfn.XLOOKUP(D183,ConfigSheet!$A$1:$H$1,ConfigSheet!$A$2:$H$2))</f>
        <v>3.5680999999999998</v>
      </c>
      <c r="L183">
        <f>_xlfn.XLOOKUP(B183,CoinPixels_Config2!A:A,CoinPixels_Config2!I:I)</f>
        <v>0.82186928702010964</v>
      </c>
      <c r="M183">
        <f t="shared" si="17"/>
        <v>74614.225091407672</v>
      </c>
      <c r="N183">
        <f t="shared" si="18"/>
        <v>70722.674017367448</v>
      </c>
      <c r="O183">
        <f t="shared" si="19"/>
        <v>79.49349153401927</v>
      </c>
      <c r="P183">
        <f t="shared" si="20"/>
        <v>75.347459299824777</v>
      </c>
      <c r="Q183" s="9" cm="1">
        <f t="array" ref="Q183">IF(D183="",_xlfn.XLOOKUP(C183,ConfigSheet!$B$5:$H$5,_xlfn.XLOOKUP(G183,ConfigSheet!$A$6:$A$8,ConfigSheet!$B$6:$H$8)),_xlfn.XLOOKUP(D183,ConfigSheet!$B$5:$H$5,_xlfn.XLOOKUP(H183,ConfigSheet!$A$6:$A$8,ConfigSheet!$B$6:$H$8)))</f>
        <v>96.64</v>
      </c>
      <c r="R183">
        <f t="shared" si="21"/>
        <v>4.1460322341944931</v>
      </c>
      <c r="S183" s="9">
        <f t="shared" si="22"/>
        <v>17.189583286979779</v>
      </c>
      <c r="W183">
        <f t="shared" si="23"/>
        <v>21.292540700175223</v>
      </c>
      <c r="X183">
        <f t="shared" si="16"/>
        <v>453.37228946861842</v>
      </c>
    </row>
    <row r="184" spans="1:24" x14ac:dyDescent="0.3">
      <c r="A184" s="3">
        <v>182</v>
      </c>
      <c r="B184">
        <v>75</v>
      </c>
      <c r="C184" t="s">
        <v>8</v>
      </c>
      <c r="D184" t="s">
        <v>8</v>
      </c>
      <c r="E184">
        <v>13490</v>
      </c>
      <c r="F184">
        <v>16093</v>
      </c>
      <c r="G184">
        <v>1</v>
      </c>
      <c r="H184">
        <v>1</v>
      </c>
      <c r="I184">
        <v>79.073852300643921</v>
      </c>
      <c r="J184" s="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_xlfn.XLOOKUP(B184,CoinPixels_Config2!A:A,CoinPixels_Config2!I:I)</f>
        <v>0.83825265643447466</v>
      </c>
      <c r="M184">
        <f t="shared" si="17"/>
        <v>11308.028335301064</v>
      </c>
      <c r="N184">
        <f t="shared" si="18"/>
        <v>13490</v>
      </c>
      <c r="O184">
        <f t="shared" si="19"/>
        <v>0</v>
      </c>
      <c r="P184">
        <f t="shared" si="20"/>
        <v>0</v>
      </c>
      <c r="Q184" s="9" cm="1">
        <f t="array" ref="Q184">IF(D184="",_xlfn.XLOOKUP(C184,ConfigSheet!$B$5:$H$5,_xlfn.XLOOKUP(G184,ConfigSheet!$A$6:$A$8,ConfigSheet!$B$6:$H$8)),_xlfn.XLOOKUP(D184,ConfigSheet!$B$5:$H$5,_xlfn.XLOOKUP(H184,ConfigSheet!$A$6:$A$8,ConfigSheet!$B$6:$H$8)))</f>
        <v>0</v>
      </c>
      <c r="R184">
        <f t="shared" si="21"/>
        <v>0</v>
      </c>
      <c r="S184" s="9">
        <f t="shared" si="22"/>
        <v>0</v>
      </c>
      <c r="W184">
        <f t="shared" si="23"/>
        <v>0</v>
      </c>
      <c r="X184">
        <f t="shared" si="16"/>
        <v>0</v>
      </c>
    </row>
    <row r="185" spans="1:24" x14ac:dyDescent="0.3">
      <c r="A185" s="3">
        <v>183</v>
      </c>
      <c r="B185">
        <v>75</v>
      </c>
      <c r="C185" t="s">
        <v>11</v>
      </c>
      <c r="D185" t="s">
        <v>11</v>
      </c>
      <c r="E185">
        <v>331219</v>
      </c>
      <c r="F185">
        <v>293164</v>
      </c>
      <c r="G185">
        <v>2</v>
      </c>
      <c r="H185">
        <v>2</v>
      </c>
      <c r="I185">
        <v>88.389751315116882</v>
      </c>
      <c r="J185" s="4">
        <f>ConfigSheet!$I$2</f>
        <v>3349.0920000000001</v>
      </c>
      <c r="K185">
        <f>IF(D185="",_xlfn.XLOOKUP(C185,ConfigSheet!$A$1:$H$1,ConfigSheet!$A$2:$H$2),_xlfn.XLOOKUP(D185,ConfigSheet!$A$1:$H$1,ConfigSheet!$A$2:$H$2))</f>
        <v>5.6936084651916001</v>
      </c>
      <c r="L185">
        <f>_xlfn.XLOOKUP(B185,CoinPixels_Config2!A:A,CoinPixels_Config2!I:I)</f>
        <v>0.83825265643447466</v>
      </c>
      <c r="M185">
        <f t="shared" si="17"/>
        <v>277645.20661157026</v>
      </c>
      <c r="N185">
        <f t="shared" si="18"/>
        <v>245745.50177095633</v>
      </c>
      <c r="O185">
        <f t="shared" si="19"/>
        <v>472.00945769286341</v>
      </c>
      <c r="P185">
        <f t="shared" si="20"/>
        <v>417.77851106087093</v>
      </c>
      <c r="Q185" s="9" cm="1">
        <f t="array" ref="Q185">IF(D185="",_xlfn.XLOOKUP(C185,ConfigSheet!$B$5:$H$5,_xlfn.XLOOKUP(G185,ConfigSheet!$A$6:$A$8,ConfigSheet!$B$6:$H$8)),_xlfn.XLOOKUP(D185,ConfigSheet!$B$5:$H$5,_xlfn.XLOOKUP(H185,ConfigSheet!$A$6:$A$8,ConfigSheet!$B$6:$H$8)))</f>
        <v>738.85333333333335</v>
      </c>
      <c r="R185">
        <f t="shared" si="21"/>
        <v>54.230946631992481</v>
      </c>
      <c r="S185" s="9">
        <f t="shared" si="22"/>
        <v>2940.9955726020166</v>
      </c>
      <c r="W185">
        <f t="shared" si="23"/>
        <v>321.07482227246243</v>
      </c>
      <c r="X185">
        <f t="shared" si="16"/>
        <v>103089.04149729334</v>
      </c>
    </row>
    <row r="186" spans="1:24" x14ac:dyDescent="0.3">
      <c r="A186" s="3">
        <v>184</v>
      </c>
      <c r="B186">
        <v>76</v>
      </c>
      <c r="C186" t="s">
        <v>8</v>
      </c>
      <c r="D186" t="s">
        <v>8</v>
      </c>
      <c r="E186">
        <v>13444</v>
      </c>
      <c r="F186">
        <v>17085</v>
      </c>
      <c r="G186">
        <v>1</v>
      </c>
      <c r="H186">
        <v>1</v>
      </c>
      <c r="I186">
        <v>75.413697957992554</v>
      </c>
      <c r="J186" s="4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_xlfn.XLOOKUP(B186,CoinPixels_Config2!A:A,CoinPixels_Config2!I:I)</f>
        <v>0.78688908399180568</v>
      </c>
      <c r="M186">
        <f t="shared" si="17"/>
        <v>10578.936845185835</v>
      </c>
      <c r="N186">
        <f t="shared" si="18"/>
        <v>13444</v>
      </c>
      <c r="O186">
        <f t="shared" si="19"/>
        <v>0</v>
      </c>
      <c r="P186">
        <f t="shared" si="20"/>
        <v>0</v>
      </c>
      <c r="Q186" s="9" cm="1">
        <f t="array" ref="Q186">IF(D186="",_xlfn.XLOOKUP(C186,ConfigSheet!$B$5:$H$5,_xlfn.XLOOKUP(G186,ConfigSheet!$A$6:$A$8,ConfigSheet!$B$6:$H$8)),_xlfn.XLOOKUP(D186,ConfigSheet!$B$5:$H$5,_xlfn.XLOOKUP(H186,ConfigSheet!$A$6:$A$8,ConfigSheet!$B$6:$H$8)))</f>
        <v>0</v>
      </c>
      <c r="R186">
        <f t="shared" si="21"/>
        <v>0</v>
      </c>
      <c r="S186" s="9">
        <f t="shared" si="22"/>
        <v>0</v>
      </c>
      <c r="W186">
        <f t="shared" si="23"/>
        <v>0</v>
      </c>
      <c r="X186">
        <f t="shared" si="16"/>
        <v>0</v>
      </c>
    </row>
    <row r="187" spans="1:24" x14ac:dyDescent="0.3">
      <c r="A187" s="3">
        <v>185</v>
      </c>
      <c r="B187">
        <v>76</v>
      </c>
      <c r="C187" t="s">
        <v>11</v>
      </c>
      <c r="D187" t="s">
        <v>11</v>
      </c>
      <c r="E187">
        <v>355544</v>
      </c>
      <c r="F187">
        <v>288790</v>
      </c>
      <c r="G187">
        <v>2</v>
      </c>
      <c r="H187">
        <v>2</v>
      </c>
      <c r="I187">
        <v>81.238576769828796</v>
      </c>
      <c r="J187" s="4">
        <f>ConfigSheet!$I$2</f>
        <v>3349.0920000000001</v>
      </c>
      <c r="K187">
        <f>IF(D187="",_xlfn.XLOOKUP(C187,ConfigSheet!$A$1:$H$1,ConfigSheet!$A$2:$H$2),_xlfn.XLOOKUP(D187,ConfigSheet!$A$1:$H$1,ConfigSheet!$A$2:$H$2))</f>
        <v>5.6936084651916001</v>
      </c>
      <c r="L187">
        <f>_xlfn.XLOOKUP(B187,CoinPixels_Config2!A:A,CoinPixels_Config2!I:I)</f>
        <v>0.78688908399180568</v>
      </c>
      <c r="M187">
        <f t="shared" si="17"/>
        <v>279773.69247878256</v>
      </c>
      <c r="N187">
        <f t="shared" si="18"/>
        <v>227245.69856599357</v>
      </c>
      <c r="O187">
        <f t="shared" si="19"/>
        <v>475.62798031081491</v>
      </c>
      <c r="P187">
        <f t="shared" si="20"/>
        <v>386.32800563069623</v>
      </c>
      <c r="Q187" s="9" cm="1">
        <f t="array" ref="Q187">IF(D187="",_xlfn.XLOOKUP(C187,ConfigSheet!$B$5:$H$5,_xlfn.XLOOKUP(G187,ConfigSheet!$A$6:$A$8,ConfigSheet!$B$6:$H$8)),_xlfn.XLOOKUP(D187,ConfigSheet!$B$5:$H$5,_xlfn.XLOOKUP(H187,ConfigSheet!$A$6:$A$8,ConfigSheet!$B$6:$H$8)))</f>
        <v>738.85333333333335</v>
      </c>
      <c r="R187">
        <f t="shared" si="21"/>
        <v>89.29997468011868</v>
      </c>
      <c r="S187" s="9">
        <f t="shared" si="22"/>
        <v>7974.4854778698373</v>
      </c>
      <c r="W187">
        <f t="shared" si="23"/>
        <v>352.52532770263713</v>
      </c>
      <c r="X187">
        <f t="shared" si="16"/>
        <v>124274.1066718517</v>
      </c>
    </row>
    <row r="188" spans="1:24" x14ac:dyDescent="0.3">
      <c r="A188" s="3">
        <v>186</v>
      </c>
      <c r="B188">
        <v>77</v>
      </c>
      <c r="C188" t="s">
        <v>8</v>
      </c>
      <c r="D188" t="s">
        <v>8</v>
      </c>
      <c r="E188">
        <v>16654</v>
      </c>
      <c r="F188">
        <v>21095</v>
      </c>
      <c r="G188">
        <v>1</v>
      </c>
      <c r="H188">
        <v>1</v>
      </c>
      <c r="I188">
        <v>77.316921949386597</v>
      </c>
      <c r="J188" s="4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_xlfn.XLOOKUP(B188,CoinPixels_Config2!A:A,CoinPixels_Config2!I:I)</f>
        <v>0.7894761791893814</v>
      </c>
      <c r="M188">
        <f t="shared" si="17"/>
        <v>13147.936288219958</v>
      </c>
      <c r="N188">
        <f t="shared" si="18"/>
        <v>16654</v>
      </c>
      <c r="O188">
        <f t="shared" si="19"/>
        <v>0</v>
      </c>
      <c r="P188">
        <f t="shared" si="20"/>
        <v>0</v>
      </c>
      <c r="Q188" s="9" cm="1">
        <f t="array" ref="Q188">IF(D188="",_xlfn.XLOOKUP(C188,ConfigSheet!$B$5:$H$5,_xlfn.XLOOKUP(G188,ConfigSheet!$A$6:$A$8,ConfigSheet!$B$6:$H$8)),_xlfn.XLOOKUP(D188,ConfigSheet!$B$5:$H$5,_xlfn.XLOOKUP(H188,ConfigSheet!$A$6:$A$8,ConfigSheet!$B$6:$H$8)))</f>
        <v>0</v>
      </c>
      <c r="R188">
        <f t="shared" si="21"/>
        <v>0</v>
      </c>
      <c r="S188" s="9">
        <f t="shared" si="22"/>
        <v>0</v>
      </c>
      <c r="W188">
        <f t="shared" si="23"/>
        <v>0</v>
      </c>
      <c r="X188">
        <f t="shared" si="16"/>
        <v>0</v>
      </c>
    </row>
    <row r="189" spans="1:24" x14ac:dyDescent="0.3">
      <c r="A189" s="3">
        <v>187</v>
      </c>
      <c r="B189">
        <v>77</v>
      </c>
      <c r="C189" t="s">
        <v>12</v>
      </c>
      <c r="D189" t="s">
        <v>12</v>
      </c>
      <c r="E189">
        <v>386651</v>
      </c>
      <c r="F189">
        <v>336321</v>
      </c>
      <c r="G189">
        <v>2</v>
      </c>
      <c r="H189">
        <v>2</v>
      </c>
      <c r="I189">
        <v>85.974058508872986</v>
      </c>
      <c r="J189" s="4">
        <f>ConfigSheet!$I$2</f>
        <v>3349.0920000000001</v>
      </c>
      <c r="K189">
        <f>IF(D189="",_xlfn.XLOOKUP(C189,ConfigSheet!$A$1:$H$1,ConfigSheet!$A$2:$H$2),_xlfn.XLOOKUP(D189,ConfigSheet!$A$1:$H$1,ConfigSheet!$A$2:$H$2))</f>
        <v>4.4826302470744004</v>
      </c>
      <c r="L189">
        <f>_xlfn.XLOOKUP(B189,CoinPixels_Config2!A:A,CoinPixels_Config2!I:I)</f>
        <v>0.7894761791893814</v>
      </c>
      <c r="M189">
        <f t="shared" si="17"/>
        <v>305251.7541597535</v>
      </c>
      <c r="N189">
        <f t="shared" si="18"/>
        <v>265517.41806115193</v>
      </c>
      <c r="O189">
        <f t="shared" si="19"/>
        <v>408.56767929009715</v>
      </c>
      <c r="P189">
        <f t="shared" si="20"/>
        <v>355.38480559089402</v>
      </c>
      <c r="Q189" s="9" cm="1">
        <f t="array" ref="Q189">IF(D189="",_xlfn.XLOOKUP(C189,ConfigSheet!$B$5:$H$5,_xlfn.XLOOKUP(G189,ConfigSheet!$A$6:$A$8,ConfigSheet!$B$6:$H$8)),_xlfn.XLOOKUP(D189,ConfigSheet!$B$5:$H$5,_xlfn.XLOOKUP(H189,ConfigSheet!$A$6:$A$8,ConfigSheet!$B$6:$H$8)))</f>
        <v>472.59999999999997</v>
      </c>
      <c r="R189">
        <f t="shared" si="21"/>
        <v>53.182873699203128</v>
      </c>
      <c r="S189" s="9">
        <f t="shared" si="22"/>
        <v>2828.4180549053917</v>
      </c>
      <c r="W189">
        <f t="shared" si="23"/>
        <v>117.21519440910595</v>
      </c>
      <c r="X189">
        <f t="shared" si="16"/>
        <v>13739.401800364501</v>
      </c>
    </row>
    <row r="190" spans="1:24" x14ac:dyDescent="0.3">
      <c r="A190" s="3">
        <v>188</v>
      </c>
      <c r="B190">
        <v>78</v>
      </c>
      <c r="C190" t="s">
        <v>8</v>
      </c>
      <c r="D190" t="s">
        <v>8</v>
      </c>
      <c r="E190">
        <v>17984</v>
      </c>
      <c r="F190">
        <v>22336</v>
      </c>
      <c r="G190">
        <v>1</v>
      </c>
      <c r="H190">
        <v>1</v>
      </c>
      <c r="I190">
        <v>79.839426279067993</v>
      </c>
      <c r="J190" s="4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_xlfn.XLOOKUP(B190,CoinPixels_Config2!A:A,CoinPixels_Config2!I:I)</f>
        <v>0.80515759312320911</v>
      </c>
      <c r="M190">
        <f t="shared" si="17"/>
        <v>14479.954154727793</v>
      </c>
      <c r="N190">
        <f t="shared" si="18"/>
        <v>17984</v>
      </c>
      <c r="O190">
        <f t="shared" si="19"/>
        <v>0</v>
      </c>
      <c r="P190">
        <f t="shared" si="20"/>
        <v>0</v>
      </c>
      <c r="Q190" s="9" cm="1">
        <f t="array" ref="Q190">IF(D190="",_xlfn.XLOOKUP(C190,ConfigSheet!$B$5:$H$5,_xlfn.XLOOKUP(G190,ConfigSheet!$A$6:$A$8,ConfigSheet!$B$6:$H$8)),_xlfn.XLOOKUP(D190,ConfigSheet!$B$5:$H$5,_xlfn.XLOOKUP(H190,ConfigSheet!$A$6:$A$8,ConfigSheet!$B$6:$H$8)))</f>
        <v>0</v>
      </c>
      <c r="R190">
        <f t="shared" si="21"/>
        <v>0</v>
      </c>
      <c r="S190" s="9">
        <f t="shared" si="22"/>
        <v>0</v>
      </c>
      <c r="W190">
        <f t="shared" si="23"/>
        <v>0</v>
      </c>
      <c r="X190">
        <f t="shared" si="16"/>
        <v>0</v>
      </c>
    </row>
    <row r="191" spans="1:24" x14ac:dyDescent="0.3">
      <c r="A191" s="3">
        <v>189</v>
      </c>
      <c r="B191">
        <v>78</v>
      </c>
      <c r="C191" t="s">
        <v>14</v>
      </c>
      <c r="D191" t="s">
        <v>14</v>
      </c>
      <c r="E191">
        <v>110249</v>
      </c>
      <c r="F191">
        <v>103178</v>
      </c>
      <c r="G191">
        <v>1</v>
      </c>
      <c r="H191">
        <v>1</v>
      </c>
      <c r="I191">
        <v>93.433696031570435</v>
      </c>
      <c r="J191" s="4">
        <f>ConfigSheet!$I$2</f>
        <v>3349.0920000000001</v>
      </c>
      <c r="K191">
        <f>IF(D191="",_xlfn.XLOOKUP(C191,ConfigSheet!$A$1:$H$1,ConfigSheet!$A$2:$H$2),_xlfn.XLOOKUP(D191,ConfigSheet!$A$1:$H$1,ConfigSheet!$A$2:$H$2))</f>
        <v>8.5265588246234003</v>
      </c>
      <c r="L191">
        <f>_xlfn.XLOOKUP(B191,CoinPixels_Config2!A:A,CoinPixels_Config2!I:I)</f>
        <v>0.80515759312320911</v>
      </c>
      <c r="M191">
        <f t="shared" si="17"/>
        <v>88767.819484240681</v>
      </c>
      <c r="N191">
        <f t="shared" si="18"/>
        <v>83074.550143266475</v>
      </c>
      <c r="O191">
        <f t="shared" si="19"/>
        <v>225.99678795504255</v>
      </c>
      <c r="P191">
        <f t="shared" si="20"/>
        <v>211.50211419264923</v>
      </c>
      <c r="Q191" s="9" cm="1">
        <f t="array" ref="Q191">IF(D191="",_xlfn.XLOOKUP(C191,ConfigSheet!$B$5:$H$5,_xlfn.XLOOKUP(G191,ConfigSheet!$A$6:$A$8,ConfigSheet!$B$6:$H$8)),_xlfn.XLOOKUP(D191,ConfigSheet!$B$5:$H$5,_xlfn.XLOOKUP(H191,ConfigSheet!$A$6:$A$8,ConfigSheet!$B$6:$H$8)))</f>
        <v>160.44</v>
      </c>
      <c r="R191">
        <f t="shared" si="21"/>
        <v>14.494673762393319</v>
      </c>
      <c r="S191" s="9">
        <f t="shared" si="22"/>
        <v>210.0955674782133</v>
      </c>
      <c r="W191">
        <f t="shared" si="23"/>
        <v>-51.062114192649233</v>
      </c>
      <c r="X191">
        <f t="shared" si="16"/>
        <v>2607.3395058231504</v>
      </c>
    </row>
    <row r="192" spans="1:24" x14ac:dyDescent="0.3">
      <c r="A192" s="3">
        <v>190</v>
      </c>
      <c r="B192">
        <v>79</v>
      </c>
      <c r="C192" t="s">
        <v>8</v>
      </c>
      <c r="D192" t="s">
        <v>8</v>
      </c>
      <c r="E192">
        <v>14689</v>
      </c>
      <c r="F192">
        <v>19411</v>
      </c>
      <c r="G192">
        <v>1</v>
      </c>
      <c r="H192">
        <v>1</v>
      </c>
      <c r="I192">
        <v>75.330352783203125</v>
      </c>
      <c r="J192" s="4">
        <f>ConfigSheet!$I$2</f>
        <v>3349.0920000000001</v>
      </c>
      <c r="K192">
        <f>IF(D192="",_xlfn.XLOOKUP(C192,ConfigSheet!$A$1:$H$1,ConfigSheet!$A$2:$H$2),_xlfn.XLOOKUP(D192,ConfigSheet!$A$1:$H$1,ConfigSheet!$A$2:$H$2))</f>
        <v>0</v>
      </c>
      <c r="L192">
        <f>_xlfn.XLOOKUP(B192,CoinPixels_Config2!A:A,CoinPixels_Config2!I:I)</f>
        <v>0.75673587141311627</v>
      </c>
      <c r="M192">
        <f t="shared" si="17"/>
        <v>11115.693215187264</v>
      </c>
      <c r="N192">
        <f t="shared" si="18"/>
        <v>14689</v>
      </c>
      <c r="O192">
        <f t="shared" si="19"/>
        <v>0</v>
      </c>
      <c r="P192">
        <f t="shared" si="20"/>
        <v>0</v>
      </c>
      <c r="Q192" s="9" cm="1">
        <f t="array" ref="Q192">IF(D192="",_xlfn.XLOOKUP(C192,ConfigSheet!$B$5:$H$5,_xlfn.XLOOKUP(G192,ConfigSheet!$A$6:$A$8,ConfigSheet!$B$6:$H$8)),_xlfn.XLOOKUP(D192,ConfigSheet!$B$5:$H$5,_xlfn.XLOOKUP(H192,ConfigSheet!$A$6:$A$8,ConfigSheet!$B$6:$H$8)))</f>
        <v>0</v>
      </c>
      <c r="R192">
        <f t="shared" si="21"/>
        <v>0</v>
      </c>
      <c r="S192" s="9">
        <f t="shared" si="22"/>
        <v>0</v>
      </c>
      <c r="W192">
        <f t="shared" si="23"/>
        <v>0</v>
      </c>
      <c r="X192">
        <f t="shared" si="16"/>
        <v>0</v>
      </c>
    </row>
    <row r="193" spans="1:24" x14ac:dyDescent="0.3">
      <c r="A193" s="3">
        <v>191</v>
      </c>
      <c r="B193">
        <v>79</v>
      </c>
      <c r="C193" t="s">
        <v>14</v>
      </c>
      <c r="D193" t="s">
        <v>14</v>
      </c>
      <c r="E193">
        <v>86469</v>
      </c>
      <c r="F193">
        <v>83876</v>
      </c>
      <c r="G193">
        <v>1</v>
      </c>
      <c r="H193">
        <v>1</v>
      </c>
      <c r="I193">
        <v>94.464421272277832</v>
      </c>
      <c r="J193" s="4">
        <f>ConfigSheet!$I$2</f>
        <v>3349.0920000000001</v>
      </c>
      <c r="K193">
        <f>IF(D193="",_xlfn.XLOOKUP(C193,ConfigSheet!$A$1:$H$1,ConfigSheet!$A$2:$H$2),_xlfn.XLOOKUP(D193,ConfigSheet!$A$1:$H$1,ConfigSheet!$A$2:$H$2))</f>
        <v>8.5265588246234003</v>
      </c>
      <c r="L193">
        <f>_xlfn.XLOOKUP(B193,CoinPixels_Config2!A:A,CoinPixels_Config2!I:I)</f>
        <v>0.75673587141311627</v>
      </c>
      <c r="M193">
        <f t="shared" si="17"/>
        <v>65434.194065220749</v>
      </c>
      <c r="N193">
        <f t="shared" si="18"/>
        <v>63471.977950646542</v>
      </c>
      <c r="O193">
        <f t="shared" si="19"/>
        <v>166.59097595375943</v>
      </c>
      <c r="P193">
        <f t="shared" si="20"/>
        <v>161.59530813467865</v>
      </c>
      <c r="Q193" s="9" cm="1">
        <f t="array" ref="Q193">IF(D193="",_xlfn.XLOOKUP(C193,ConfigSheet!$B$5:$H$5,_xlfn.XLOOKUP(G193,ConfigSheet!$A$6:$A$8,ConfigSheet!$B$6:$H$8)),_xlfn.XLOOKUP(D193,ConfigSheet!$B$5:$H$5,_xlfn.XLOOKUP(H193,ConfigSheet!$A$6:$A$8,ConfigSheet!$B$6:$H$8)))</f>
        <v>160.44</v>
      </c>
      <c r="R193">
        <f t="shared" si="21"/>
        <v>4.9956678190807793</v>
      </c>
      <c r="S193" s="9">
        <f t="shared" si="22"/>
        <v>24.956696958599309</v>
      </c>
      <c r="W193">
        <f t="shared" si="23"/>
        <v>-1.1553081346786485</v>
      </c>
      <c r="X193">
        <f t="shared" si="16"/>
        <v>1.334736886054658</v>
      </c>
    </row>
    <row r="194" spans="1:24" x14ac:dyDescent="0.3">
      <c r="A194" s="3">
        <v>192</v>
      </c>
      <c r="B194">
        <v>80</v>
      </c>
      <c r="C194" t="s">
        <v>8</v>
      </c>
      <c r="D194" t="s">
        <v>8</v>
      </c>
      <c r="E194">
        <v>20567</v>
      </c>
      <c r="F194">
        <v>24884</v>
      </c>
      <c r="G194">
        <v>1</v>
      </c>
      <c r="H194">
        <v>1</v>
      </c>
      <c r="I194">
        <v>79.918456077575684</v>
      </c>
      <c r="J194" s="4">
        <f>ConfigSheet!$I$2</f>
        <v>3349.0920000000001</v>
      </c>
      <c r="K194">
        <f>IF(D194="",_xlfn.XLOOKUP(C194,ConfigSheet!$A$1:$H$1,ConfigSheet!$A$2:$H$2),_xlfn.XLOOKUP(D194,ConfigSheet!$A$1:$H$1,ConfigSheet!$A$2:$H$2))</f>
        <v>0</v>
      </c>
      <c r="L194">
        <f>_xlfn.XLOOKUP(B194,CoinPixels_Config2!A:A,CoinPixels_Config2!I:I)</f>
        <v>0.8265150297379843</v>
      </c>
      <c r="M194">
        <f t="shared" si="17"/>
        <v>16998.934616621122</v>
      </c>
      <c r="N194">
        <f t="shared" si="18"/>
        <v>20567</v>
      </c>
      <c r="O194">
        <f t="shared" si="19"/>
        <v>0</v>
      </c>
      <c r="P194">
        <f t="shared" si="20"/>
        <v>0</v>
      </c>
      <c r="Q194" s="9" cm="1">
        <f t="array" ref="Q194">IF(D194="",_xlfn.XLOOKUP(C194,ConfigSheet!$B$5:$H$5,_xlfn.XLOOKUP(G194,ConfigSheet!$A$6:$A$8,ConfigSheet!$B$6:$H$8)),_xlfn.XLOOKUP(D194,ConfigSheet!$B$5:$H$5,_xlfn.XLOOKUP(H194,ConfigSheet!$A$6:$A$8,ConfigSheet!$B$6:$H$8)))</f>
        <v>0</v>
      </c>
      <c r="R194">
        <f t="shared" si="21"/>
        <v>0</v>
      </c>
      <c r="S194" s="9">
        <f t="shared" si="22"/>
        <v>0</v>
      </c>
      <c r="W194">
        <f t="shared" si="23"/>
        <v>0</v>
      </c>
      <c r="X194">
        <f t="shared" ref="X194:X257" si="24">W194*W194</f>
        <v>0</v>
      </c>
    </row>
    <row r="195" spans="1:24" x14ac:dyDescent="0.3">
      <c r="A195" s="3">
        <v>193</v>
      </c>
      <c r="B195">
        <v>80</v>
      </c>
      <c r="C195" t="s">
        <v>13</v>
      </c>
      <c r="D195" t="s">
        <v>13</v>
      </c>
      <c r="E195">
        <v>310353</v>
      </c>
      <c r="F195">
        <v>250243</v>
      </c>
      <c r="G195">
        <v>2</v>
      </c>
      <c r="H195">
        <v>2</v>
      </c>
      <c r="I195">
        <v>77.710184454917908</v>
      </c>
      <c r="J195" s="4">
        <f>ConfigSheet!$I$2</f>
        <v>3349.0920000000001</v>
      </c>
      <c r="K195">
        <f>IF(D195="",_xlfn.XLOOKUP(C195,ConfigSheet!$A$1:$H$1,ConfigSheet!$A$2:$H$2),_xlfn.XLOOKUP(D195,ConfigSheet!$A$1:$H$1,ConfigSheet!$A$2:$H$2))</f>
        <v>6.6983512218829002</v>
      </c>
      <c r="L195">
        <f>_xlfn.XLOOKUP(B195,CoinPixels_Config2!A:A,CoinPixels_Config2!I:I)</f>
        <v>0.8265150297379843</v>
      </c>
      <c r="M195">
        <f t="shared" ref="M195:M258" si="25">E195*L195</f>
        <v>256511.41902427265</v>
      </c>
      <c r="N195">
        <f t="shared" ref="N195:N258" si="26">L195*F195</f>
        <v>206829.6005867224</v>
      </c>
      <c r="O195">
        <f t="shared" ref="O195:O258" si="27">(M195/J195)*K195</f>
        <v>513.03564579538374</v>
      </c>
      <c r="P195">
        <f t="shared" ref="P195:P258" si="28">(N195/J195)*K195</f>
        <v>413.66952828158327</v>
      </c>
      <c r="Q195" s="9" cm="1">
        <f t="array" ref="Q195">IF(D195="",_xlfn.XLOOKUP(C195,ConfigSheet!$B$5:$H$5,_xlfn.XLOOKUP(G195,ConfigSheet!$A$6:$A$8,ConfigSheet!$B$6:$H$8)),_xlfn.XLOOKUP(D195,ConfigSheet!$B$5:$H$5,_xlfn.XLOOKUP(H195,ConfigSheet!$A$6:$A$8,ConfigSheet!$B$6:$H$8)))</f>
        <v>415.91</v>
      </c>
      <c r="R195">
        <f t="shared" ref="R195:R258" si="29">O195-P195</f>
        <v>99.366117513800475</v>
      </c>
      <c r="S195" s="9">
        <f t="shared" ref="S195:S258" si="30">R195*R195</f>
        <v>9873.6253097664048</v>
      </c>
      <c r="W195">
        <f t="shared" ref="W195:W258" si="31">Q195-P195</f>
        <v>2.2404717184167566</v>
      </c>
      <c r="X195">
        <f t="shared" si="24"/>
        <v>5.0197135210253343</v>
      </c>
    </row>
    <row r="196" spans="1:24" x14ac:dyDescent="0.3">
      <c r="A196" s="3">
        <v>194</v>
      </c>
      <c r="B196">
        <v>81</v>
      </c>
      <c r="C196" t="s">
        <v>8</v>
      </c>
      <c r="D196" t="s">
        <v>8</v>
      </c>
      <c r="E196">
        <v>21514</v>
      </c>
      <c r="F196">
        <v>27800</v>
      </c>
      <c r="G196">
        <v>1</v>
      </c>
      <c r="H196">
        <v>1</v>
      </c>
      <c r="I196">
        <v>76.58812403678894</v>
      </c>
      <c r="J196" s="4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_xlfn.XLOOKUP(B196,CoinPixels_Config2!A:A,CoinPixels_Config2!I:I)</f>
        <v>0.77388489208633093</v>
      </c>
      <c r="M196">
        <f t="shared" si="25"/>
        <v>16649.359568345324</v>
      </c>
      <c r="N196">
        <f t="shared" si="26"/>
        <v>21514</v>
      </c>
      <c r="O196">
        <f t="shared" si="27"/>
        <v>0</v>
      </c>
      <c r="P196">
        <f t="shared" si="28"/>
        <v>0</v>
      </c>
      <c r="Q196" s="9" cm="1">
        <f t="array" ref="Q196">IF(D196="",_xlfn.XLOOKUP(C196,ConfigSheet!$B$5:$H$5,_xlfn.XLOOKUP(G196,ConfigSheet!$A$6:$A$8,ConfigSheet!$B$6:$H$8)),_xlfn.XLOOKUP(D196,ConfigSheet!$B$5:$H$5,_xlfn.XLOOKUP(H196,ConfigSheet!$A$6:$A$8,ConfigSheet!$B$6:$H$8)))</f>
        <v>0</v>
      </c>
      <c r="R196">
        <f t="shared" si="29"/>
        <v>0</v>
      </c>
      <c r="S196" s="9">
        <f t="shared" si="30"/>
        <v>0</v>
      </c>
      <c r="W196">
        <f t="shared" si="31"/>
        <v>0</v>
      </c>
      <c r="X196">
        <f t="shared" si="24"/>
        <v>0</v>
      </c>
    </row>
    <row r="197" spans="1:24" x14ac:dyDescent="0.3">
      <c r="A197" s="3">
        <v>195</v>
      </c>
      <c r="B197">
        <v>81</v>
      </c>
      <c r="C197" t="s">
        <v>14</v>
      </c>
      <c r="D197" t="s">
        <v>14</v>
      </c>
      <c r="E197">
        <v>102760</v>
      </c>
      <c r="F197">
        <v>120545</v>
      </c>
      <c r="G197">
        <v>1</v>
      </c>
      <c r="H197">
        <v>1</v>
      </c>
      <c r="I197">
        <v>77.420508861541748</v>
      </c>
      <c r="J197" s="4">
        <f>ConfigSheet!$I$2</f>
        <v>3349.0920000000001</v>
      </c>
      <c r="K197">
        <f>IF(D197="",_xlfn.XLOOKUP(C197,ConfigSheet!$A$1:$H$1,ConfigSheet!$A$2:$H$2),_xlfn.XLOOKUP(D197,ConfigSheet!$A$1:$H$1,ConfigSheet!$A$2:$H$2))</f>
        <v>8.5265588246234003</v>
      </c>
      <c r="L197">
        <f>_xlfn.XLOOKUP(B197,CoinPixels_Config2!A:A,CoinPixels_Config2!I:I)</f>
        <v>0.77388489208633093</v>
      </c>
      <c r="M197">
        <f t="shared" si="25"/>
        <v>79524.411510791368</v>
      </c>
      <c r="N197">
        <f t="shared" si="26"/>
        <v>93287.954316546762</v>
      </c>
      <c r="O197">
        <f t="shared" si="27"/>
        <v>202.46370441311282</v>
      </c>
      <c r="P197">
        <f t="shared" si="28"/>
        <v>237.50474161618027</v>
      </c>
      <c r="Q197" s="9" cm="1">
        <f t="array" ref="Q197">IF(D197="",_xlfn.XLOOKUP(C197,ConfigSheet!$B$5:$H$5,_xlfn.XLOOKUP(G197,ConfigSheet!$A$6:$A$8,ConfigSheet!$B$6:$H$8)),_xlfn.XLOOKUP(D197,ConfigSheet!$B$5:$H$5,_xlfn.XLOOKUP(H197,ConfigSheet!$A$6:$A$8,ConfigSheet!$B$6:$H$8)))</f>
        <v>160.44</v>
      </c>
      <c r="R197">
        <f t="shared" si="29"/>
        <v>-35.041037203067447</v>
      </c>
      <c r="S197" s="9">
        <f t="shared" si="30"/>
        <v>1227.8742882667568</v>
      </c>
      <c r="W197">
        <f t="shared" si="31"/>
        <v>-77.064741616180271</v>
      </c>
      <c r="X197">
        <f t="shared" si="24"/>
        <v>5938.9744003686274</v>
      </c>
    </row>
    <row r="198" spans="1:24" x14ac:dyDescent="0.3">
      <c r="A198" s="3">
        <v>196</v>
      </c>
      <c r="B198">
        <v>81</v>
      </c>
      <c r="C198" t="s">
        <v>9</v>
      </c>
      <c r="D198" t="s">
        <v>9</v>
      </c>
      <c r="E198">
        <v>591740</v>
      </c>
      <c r="F198">
        <v>512127</v>
      </c>
      <c r="G198">
        <v>1</v>
      </c>
      <c r="H198">
        <v>1</v>
      </c>
      <c r="I198">
        <v>85.320168733596802</v>
      </c>
      <c r="J198" s="4">
        <f>ConfigSheet!$I$2</f>
        <v>3349.0920000000001</v>
      </c>
      <c r="K198">
        <f>IF(D198="",_xlfn.XLOOKUP(C198,ConfigSheet!$A$1:$H$1,ConfigSheet!$A$2:$H$2),_xlfn.XLOOKUP(D198,ConfigSheet!$A$1:$H$1,ConfigSheet!$A$2:$H$2))</f>
        <v>2.6304883652667002</v>
      </c>
      <c r="L198">
        <f>_xlfn.XLOOKUP(B198,CoinPixels_Config2!A:A,CoinPixels_Config2!I:I)</f>
        <v>0.77388489208633093</v>
      </c>
      <c r="M198">
        <f t="shared" si="25"/>
        <v>457938.64604316547</v>
      </c>
      <c r="N198">
        <f t="shared" si="26"/>
        <v>396327.34812949639</v>
      </c>
      <c r="O198">
        <f t="shared" si="27"/>
        <v>359.68025973085611</v>
      </c>
      <c r="P198">
        <f t="shared" si="28"/>
        <v>311.28869499304449</v>
      </c>
      <c r="Q198" s="9" cm="1">
        <f t="array" ref="Q198">IF(D198="",_xlfn.XLOOKUP(C198,ConfigSheet!$B$5:$H$5,_xlfn.XLOOKUP(G198,ConfigSheet!$A$6:$A$8,ConfigSheet!$B$6:$H$8)),_xlfn.XLOOKUP(D198,ConfigSheet!$B$5:$H$5,_xlfn.XLOOKUP(H198,ConfigSheet!$A$6:$A$8,ConfigSheet!$B$6:$H$8)))</f>
        <v>468.8</v>
      </c>
      <c r="R198">
        <f t="shared" si="29"/>
        <v>48.39156473781162</v>
      </c>
      <c r="S198" s="9">
        <f t="shared" si="30"/>
        <v>2341.7435377738129</v>
      </c>
      <c r="W198">
        <f t="shared" si="31"/>
        <v>157.51130500695552</v>
      </c>
      <c r="X198">
        <f t="shared" si="24"/>
        <v>24809.811204994174</v>
      </c>
    </row>
    <row r="199" spans="1:24" x14ac:dyDescent="0.3">
      <c r="A199" s="3">
        <v>197</v>
      </c>
      <c r="B199">
        <v>81</v>
      </c>
      <c r="C199" t="s">
        <v>10</v>
      </c>
      <c r="D199" t="s">
        <v>10</v>
      </c>
      <c r="E199">
        <v>205115</v>
      </c>
      <c r="F199">
        <v>201959</v>
      </c>
      <c r="G199">
        <v>2</v>
      </c>
      <c r="H199">
        <v>2</v>
      </c>
      <c r="I199">
        <v>88.103201985359192</v>
      </c>
      <c r="J199" s="4">
        <f>ConfigSheet!$I$2</f>
        <v>3349.0920000000001</v>
      </c>
      <c r="K199">
        <f>IF(D199="",_xlfn.XLOOKUP(C199,ConfigSheet!$A$1:$H$1,ConfigSheet!$A$2:$H$2),_xlfn.XLOOKUP(D199,ConfigSheet!$A$1:$H$1,ConfigSheet!$A$2:$H$2))</f>
        <v>3.5680999999999998</v>
      </c>
      <c r="L199">
        <f>_xlfn.XLOOKUP(B199,CoinPixels_Config2!A:A,CoinPixels_Config2!I:I)</f>
        <v>0.77388489208633093</v>
      </c>
      <c r="M199">
        <f t="shared" si="25"/>
        <v>158735.39964028777</v>
      </c>
      <c r="N199">
        <f t="shared" si="26"/>
        <v>156293.01892086331</v>
      </c>
      <c r="O199">
        <f t="shared" si="27"/>
        <v>169.11562281851639</v>
      </c>
      <c r="P199">
        <f t="shared" si="28"/>
        <v>166.51352689371694</v>
      </c>
      <c r="Q199" s="9" cm="1">
        <f t="array" ref="Q199">IF(D199="",_xlfn.XLOOKUP(C199,ConfigSheet!$B$5:$H$5,_xlfn.XLOOKUP(G199,ConfigSheet!$A$6:$A$8,ConfigSheet!$B$6:$H$8)),_xlfn.XLOOKUP(D199,ConfigSheet!$B$5:$H$5,_xlfn.XLOOKUP(H199,ConfigSheet!$A$6:$A$8,ConfigSheet!$B$6:$H$8)))</f>
        <v>193.28</v>
      </c>
      <c r="R199">
        <f t="shared" si="29"/>
        <v>2.6020959247994426</v>
      </c>
      <c r="S199" s="9">
        <f t="shared" si="30"/>
        <v>6.770903201857867</v>
      </c>
      <c r="W199">
        <f t="shared" si="31"/>
        <v>26.766473106283058</v>
      </c>
      <c r="X199">
        <f t="shared" si="24"/>
        <v>716.44408254937423</v>
      </c>
    </row>
    <row r="200" spans="1:24" x14ac:dyDescent="0.3">
      <c r="A200" s="3">
        <v>198</v>
      </c>
      <c r="B200">
        <v>81</v>
      </c>
      <c r="C200" t="s">
        <v>11</v>
      </c>
      <c r="D200" t="s">
        <v>11</v>
      </c>
      <c r="E200">
        <v>245532</v>
      </c>
      <c r="F200">
        <v>133039</v>
      </c>
      <c r="G200">
        <v>1</v>
      </c>
      <c r="H200">
        <v>1</v>
      </c>
      <c r="I200">
        <v>54.183977842330933</v>
      </c>
      <c r="J200" s="4">
        <f>ConfigSheet!$I$2</f>
        <v>3349.0920000000001</v>
      </c>
      <c r="K200">
        <f>IF(D200="",_xlfn.XLOOKUP(C200,ConfigSheet!$A$1:$H$1,ConfigSheet!$A$2:$H$2),_xlfn.XLOOKUP(D200,ConfigSheet!$A$1:$H$1,ConfigSheet!$A$2:$H$2))</f>
        <v>5.6936084651916001</v>
      </c>
      <c r="L200">
        <f>_xlfn.XLOOKUP(B200,CoinPixels_Config2!A:A,CoinPixels_Config2!I:I)</f>
        <v>0.77388489208633093</v>
      </c>
      <c r="M200">
        <f t="shared" si="25"/>
        <v>190013.505323741</v>
      </c>
      <c r="N200">
        <f t="shared" si="26"/>
        <v>102956.87215827339</v>
      </c>
      <c r="O200">
        <f t="shared" si="27"/>
        <v>323.03158659480869</v>
      </c>
      <c r="P200">
        <f t="shared" si="28"/>
        <v>175.03135741568005</v>
      </c>
      <c r="Q200" s="9" cm="1">
        <f t="array" ref="Q200">IF(D200="",_xlfn.XLOOKUP(C200,ConfigSheet!$B$5:$H$5,_xlfn.XLOOKUP(G200,ConfigSheet!$A$6:$A$8,ConfigSheet!$B$6:$H$8)),_xlfn.XLOOKUP(D200,ConfigSheet!$B$5:$H$5,_xlfn.XLOOKUP(H200,ConfigSheet!$A$6:$A$8,ConfigSheet!$B$6:$H$8)))</f>
        <v>369.42666666666668</v>
      </c>
      <c r="R200">
        <f t="shared" si="29"/>
        <v>148.00022917912864</v>
      </c>
      <c r="S200" s="9">
        <f t="shared" si="30"/>
        <v>21904.067837074599</v>
      </c>
      <c r="W200">
        <f t="shared" si="31"/>
        <v>194.39530925098663</v>
      </c>
      <c r="X200">
        <f t="shared" si="24"/>
        <v>37789.536258786728</v>
      </c>
    </row>
    <row r="201" spans="1:24" x14ac:dyDescent="0.3">
      <c r="A201" s="3">
        <v>199</v>
      </c>
      <c r="B201">
        <v>81</v>
      </c>
      <c r="C201" t="s">
        <v>13</v>
      </c>
      <c r="D201" t="s">
        <v>13</v>
      </c>
      <c r="E201">
        <v>138665</v>
      </c>
      <c r="F201">
        <v>88088</v>
      </c>
      <c r="G201">
        <v>1</v>
      </c>
      <c r="H201">
        <v>1</v>
      </c>
      <c r="I201">
        <v>62.960487604141242</v>
      </c>
      <c r="J201" s="4">
        <f>ConfigSheet!$I$2</f>
        <v>3349.0920000000001</v>
      </c>
      <c r="K201">
        <f>IF(D201="",_xlfn.XLOOKUP(C201,ConfigSheet!$A$1:$H$1,ConfigSheet!$A$2:$H$2),_xlfn.XLOOKUP(D201,ConfigSheet!$A$1:$H$1,ConfigSheet!$A$2:$H$2))</f>
        <v>6.6983512218829002</v>
      </c>
      <c r="L201">
        <f>_xlfn.XLOOKUP(B201,CoinPixels_Config2!A:A,CoinPixels_Config2!I:I)</f>
        <v>0.77388489208633093</v>
      </c>
      <c r="M201">
        <f t="shared" si="25"/>
        <v>107310.74856115108</v>
      </c>
      <c r="N201">
        <f t="shared" si="26"/>
        <v>68169.972374100718</v>
      </c>
      <c r="O201">
        <f t="shared" si="27"/>
        <v>214.62685520306846</v>
      </c>
      <c r="P201">
        <f t="shared" si="28"/>
        <v>136.34334850991883</v>
      </c>
      <c r="Q201" s="9" cm="1">
        <f t="array" ref="Q201">IF(D201="",_xlfn.XLOOKUP(C201,ConfigSheet!$B$5:$H$5,_xlfn.XLOOKUP(G201,ConfigSheet!$A$6:$A$8,ConfigSheet!$B$6:$H$8)),_xlfn.XLOOKUP(D201,ConfigSheet!$B$5:$H$5,_xlfn.XLOOKUP(H201,ConfigSheet!$A$6:$A$8,ConfigSheet!$B$6:$H$8)))</f>
        <v>207.95500000000001</v>
      </c>
      <c r="R201">
        <f t="shared" si="29"/>
        <v>78.283506693149633</v>
      </c>
      <c r="S201" s="9">
        <f t="shared" si="30"/>
        <v>6128.307420176403</v>
      </c>
      <c r="W201">
        <f t="shared" si="31"/>
        <v>71.611651490081186</v>
      </c>
      <c r="X201">
        <f t="shared" si="24"/>
        <v>5128.2286291368473</v>
      </c>
    </row>
    <row r="202" spans="1:24" x14ac:dyDescent="0.3">
      <c r="A202" s="3">
        <v>200</v>
      </c>
      <c r="B202">
        <v>82</v>
      </c>
      <c r="C202" t="s">
        <v>8</v>
      </c>
      <c r="D202" t="s">
        <v>8</v>
      </c>
      <c r="E202">
        <v>16902</v>
      </c>
      <c r="F202">
        <v>22800</v>
      </c>
      <c r="G202">
        <v>1</v>
      </c>
      <c r="H202">
        <v>1</v>
      </c>
      <c r="I202">
        <v>74.131578207015991</v>
      </c>
      <c r="J202" s="4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_xlfn.XLOOKUP(B202,CoinPixels_Config2!A:A,CoinPixels_Config2!I:I)</f>
        <v>0.74131578947368426</v>
      </c>
      <c r="M202">
        <f t="shared" si="25"/>
        <v>12529.719473684212</v>
      </c>
      <c r="N202">
        <f t="shared" si="26"/>
        <v>16902</v>
      </c>
      <c r="O202">
        <f t="shared" si="27"/>
        <v>0</v>
      </c>
      <c r="P202">
        <f t="shared" si="28"/>
        <v>0</v>
      </c>
      <c r="Q202" s="9" cm="1">
        <f t="array" ref="Q202">IF(D202="",_xlfn.XLOOKUP(C202,ConfigSheet!$B$5:$H$5,_xlfn.XLOOKUP(G202,ConfigSheet!$A$6:$A$8,ConfigSheet!$B$6:$H$8)),_xlfn.XLOOKUP(D202,ConfigSheet!$B$5:$H$5,_xlfn.XLOOKUP(H202,ConfigSheet!$A$6:$A$8,ConfigSheet!$B$6:$H$8)))</f>
        <v>0</v>
      </c>
      <c r="R202">
        <f t="shared" si="29"/>
        <v>0</v>
      </c>
      <c r="S202" s="9">
        <f t="shared" si="30"/>
        <v>0</v>
      </c>
      <c r="W202">
        <f t="shared" si="31"/>
        <v>0</v>
      </c>
      <c r="X202">
        <f t="shared" si="24"/>
        <v>0</v>
      </c>
    </row>
    <row r="203" spans="1:24" x14ac:dyDescent="0.3">
      <c r="A203" s="3">
        <v>201</v>
      </c>
      <c r="B203">
        <v>82</v>
      </c>
      <c r="C203" t="s">
        <v>9</v>
      </c>
      <c r="D203" t="s">
        <v>9</v>
      </c>
      <c r="E203">
        <v>579135</v>
      </c>
      <c r="F203">
        <v>509744</v>
      </c>
      <c r="G203">
        <v>1</v>
      </c>
      <c r="H203">
        <v>1</v>
      </c>
      <c r="I203">
        <v>87.412047386169434</v>
      </c>
      <c r="J203" s="4">
        <f>ConfigSheet!$I$2</f>
        <v>3349.0920000000001</v>
      </c>
      <c r="K203">
        <f>IF(D203="",_xlfn.XLOOKUP(C203,ConfigSheet!$A$1:$H$1,ConfigSheet!$A$2:$H$2),_xlfn.XLOOKUP(D203,ConfigSheet!$A$1:$H$1,ConfigSheet!$A$2:$H$2))</f>
        <v>2.6304883652667002</v>
      </c>
      <c r="L203">
        <f>_xlfn.XLOOKUP(B203,CoinPixels_Config2!A:A,CoinPixels_Config2!I:I)</f>
        <v>0.74131578947368426</v>
      </c>
      <c r="M203">
        <f t="shared" si="25"/>
        <v>429321.91973684216</v>
      </c>
      <c r="N203">
        <f t="shared" si="26"/>
        <v>377881.27578947373</v>
      </c>
      <c r="O203">
        <f t="shared" si="27"/>
        <v>337.20373009213461</v>
      </c>
      <c r="P203">
        <f t="shared" si="28"/>
        <v>296.80053561274156</v>
      </c>
      <c r="Q203" s="9" cm="1">
        <f t="array" ref="Q203">IF(D203="",_xlfn.XLOOKUP(C203,ConfigSheet!$B$5:$H$5,_xlfn.XLOOKUP(G203,ConfigSheet!$A$6:$A$8,ConfigSheet!$B$6:$H$8)),_xlfn.XLOOKUP(D203,ConfigSheet!$B$5:$H$5,_xlfn.XLOOKUP(H203,ConfigSheet!$A$6:$A$8,ConfigSheet!$B$6:$H$8)))</f>
        <v>468.8</v>
      </c>
      <c r="R203">
        <f t="shared" si="29"/>
        <v>40.403194479393051</v>
      </c>
      <c r="S203" s="9">
        <f t="shared" si="30"/>
        <v>1632.418124139657</v>
      </c>
      <c r="W203">
        <f t="shared" si="31"/>
        <v>171.99946438725846</v>
      </c>
      <c r="X203">
        <f t="shared" si="24"/>
        <v>29583.815749503789</v>
      </c>
    </row>
    <row r="204" spans="1:24" x14ac:dyDescent="0.3">
      <c r="A204" s="3">
        <v>202</v>
      </c>
      <c r="B204">
        <v>82</v>
      </c>
      <c r="C204" t="s">
        <v>11</v>
      </c>
      <c r="D204" t="s">
        <v>11</v>
      </c>
      <c r="E204">
        <v>246802</v>
      </c>
      <c r="F204">
        <v>185773</v>
      </c>
      <c r="G204">
        <v>1</v>
      </c>
      <c r="H204">
        <v>1</v>
      </c>
      <c r="I204">
        <v>75.266396999359131</v>
      </c>
      <c r="J204" s="4">
        <f>ConfigSheet!$I$2</f>
        <v>3349.0920000000001</v>
      </c>
      <c r="K204">
        <f>IF(D204="",_xlfn.XLOOKUP(C204,ConfigSheet!$A$1:$H$1,ConfigSheet!$A$2:$H$2),_xlfn.XLOOKUP(D204,ConfigSheet!$A$1:$H$1,ConfigSheet!$A$2:$H$2))</f>
        <v>5.6936084651916001</v>
      </c>
      <c r="L204">
        <f>_xlfn.XLOOKUP(B204,CoinPixels_Config2!A:A,CoinPixels_Config2!I:I)</f>
        <v>0.74131578947368426</v>
      </c>
      <c r="M204">
        <f t="shared" si="25"/>
        <v>182958.21947368424</v>
      </c>
      <c r="N204">
        <f t="shared" si="26"/>
        <v>137716.45815789475</v>
      </c>
      <c r="O204">
        <f t="shared" si="27"/>
        <v>311.0372803051547</v>
      </c>
      <c r="P204">
        <f t="shared" si="28"/>
        <v>234.12423187060682</v>
      </c>
      <c r="Q204" s="9" cm="1">
        <f t="array" ref="Q204">IF(D204="",_xlfn.XLOOKUP(C204,ConfigSheet!$B$5:$H$5,_xlfn.XLOOKUP(G204,ConfigSheet!$A$6:$A$8,ConfigSheet!$B$6:$H$8)),_xlfn.XLOOKUP(D204,ConfigSheet!$B$5:$H$5,_xlfn.XLOOKUP(H204,ConfigSheet!$A$6:$A$8,ConfigSheet!$B$6:$H$8)))</f>
        <v>369.42666666666668</v>
      </c>
      <c r="R204">
        <f t="shared" si="29"/>
        <v>76.913048434547875</v>
      </c>
      <c r="S204" s="9">
        <f t="shared" si="30"/>
        <v>5915.6170194951073</v>
      </c>
      <c r="W204">
        <f t="shared" si="31"/>
        <v>135.30243479605986</v>
      </c>
      <c r="X204">
        <f t="shared" si="24"/>
        <v>18306.748861742028</v>
      </c>
    </row>
    <row r="205" spans="1:24" x14ac:dyDescent="0.3">
      <c r="A205" s="3">
        <v>203</v>
      </c>
      <c r="B205">
        <v>82</v>
      </c>
      <c r="C205" t="s">
        <v>13</v>
      </c>
      <c r="D205" t="s">
        <v>13</v>
      </c>
      <c r="E205">
        <v>161755</v>
      </c>
      <c r="F205">
        <v>141800</v>
      </c>
      <c r="G205">
        <v>1</v>
      </c>
      <c r="H205">
        <v>1</v>
      </c>
      <c r="I205">
        <v>84.200465679168701</v>
      </c>
      <c r="J205" s="4">
        <f>ConfigSheet!$I$2</f>
        <v>3349.0920000000001</v>
      </c>
      <c r="K205">
        <f>IF(D205="",_xlfn.XLOOKUP(C205,ConfigSheet!$A$1:$H$1,ConfigSheet!$A$2:$H$2),_xlfn.XLOOKUP(D205,ConfigSheet!$A$1:$H$1,ConfigSheet!$A$2:$H$2))</f>
        <v>6.6983512218829002</v>
      </c>
      <c r="L205">
        <f>_xlfn.XLOOKUP(B205,CoinPixels_Config2!A:A,CoinPixels_Config2!I:I)</f>
        <v>0.74131578947368426</v>
      </c>
      <c r="M205">
        <f t="shared" si="25"/>
        <v>119911.5355263158</v>
      </c>
      <c r="N205">
        <f t="shared" si="26"/>
        <v>105118.57894736843</v>
      </c>
      <c r="O205">
        <f t="shared" si="27"/>
        <v>239.82905829716</v>
      </c>
      <c r="P205">
        <f t="shared" si="28"/>
        <v>210.24240651934895</v>
      </c>
      <c r="Q205" s="9" cm="1">
        <f t="array" ref="Q205">IF(D205="",_xlfn.XLOOKUP(C205,ConfigSheet!$B$5:$H$5,_xlfn.XLOOKUP(G205,ConfigSheet!$A$6:$A$8,ConfigSheet!$B$6:$H$8)),_xlfn.XLOOKUP(D205,ConfigSheet!$B$5:$H$5,_xlfn.XLOOKUP(H205,ConfigSheet!$A$6:$A$8,ConfigSheet!$B$6:$H$8)))</f>
        <v>207.95500000000001</v>
      </c>
      <c r="R205">
        <f t="shared" si="29"/>
        <v>29.586651777811056</v>
      </c>
      <c r="S205" s="9">
        <f t="shared" si="30"/>
        <v>875.36996342145017</v>
      </c>
      <c r="W205">
        <f t="shared" si="31"/>
        <v>-2.2874065193489344</v>
      </c>
      <c r="X205">
        <f t="shared" si="24"/>
        <v>5.2322285847600067</v>
      </c>
    </row>
    <row r="206" spans="1:24" x14ac:dyDescent="0.3">
      <c r="A206" s="3">
        <v>204</v>
      </c>
      <c r="B206">
        <v>83</v>
      </c>
      <c r="C206" t="s">
        <v>8</v>
      </c>
      <c r="D206" t="s">
        <v>8</v>
      </c>
      <c r="E206">
        <v>18673</v>
      </c>
      <c r="F206">
        <v>21276</v>
      </c>
      <c r="G206">
        <v>1</v>
      </c>
      <c r="H206">
        <v>1</v>
      </c>
      <c r="I206">
        <v>83.353221416473389</v>
      </c>
      <c r="J206" s="4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_xlfn.XLOOKUP(B206,CoinPixels_Config2!A:A,CoinPixels_Config2!I:I)</f>
        <v>0.87765557435608199</v>
      </c>
      <c r="M206">
        <f t="shared" si="25"/>
        <v>16388.462539951121</v>
      </c>
      <c r="N206">
        <f t="shared" si="26"/>
        <v>18673</v>
      </c>
      <c r="O206">
        <f t="shared" si="27"/>
        <v>0</v>
      </c>
      <c r="P206">
        <f t="shared" si="28"/>
        <v>0</v>
      </c>
      <c r="Q206" s="9" cm="1">
        <f t="array" ref="Q206">IF(D206="",_xlfn.XLOOKUP(C206,ConfigSheet!$B$5:$H$5,_xlfn.XLOOKUP(G206,ConfigSheet!$A$6:$A$8,ConfigSheet!$B$6:$H$8)),_xlfn.XLOOKUP(D206,ConfigSheet!$B$5:$H$5,_xlfn.XLOOKUP(H206,ConfigSheet!$A$6:$A$8,ConfigSheet!$B$6:$H$8)))</f>
        <v>0</v>
      </c>
      <c r="R206">
        <f t="shared" si="29"/>
        <v>0</v>
      </c>
      <c r="S206" s="9">
        <f t="shared" si="30"/>
        <v>0</v>
      </c>
      <c r="W206">
        <f t="shared" si="31"/>
        <v>0</v>
      </c>
      <c r="X206">
        <f t="shared" si="24"/>
        <v>0</v>
      </c>
    </row>
    <row r="207" spans="1:24" x14ac:dyDescent="0.3">
      <c r="A207" s="3">
        <v>205</v>
      </c>
      <c r="B207">
        <v>83</v>
      </c>
      <c r="C207" t="s">
        <v>13</v>
      </c>
      <c r="D207" t="s">
        <v>13</v>
      </c>
      <c r="E207">
        <v>130618</v>
      </c>
      <c r="F207">
        <v>115280</v>
      </c>
      <c r="G207">
        <v>1</v>
      </c>
      <c r="H207">
        <v>1</v>
      </c>
      <c r="I207">
        <v>86.194676160812378</v>
      </c>
      <c r="J207" s="4">
        <f>ConfigSheet!$I$2</f>
        <v>3349.0920000000001</v>
      </c>
      <c r="K207">
        <f>IF(D207="",_xlfn.XLOOKUP(C207,ConfigSheet!$A$1:$H$1,ConfigSheet!$A$2:$H$2),_xlfn.XLOOKUP(D207,ConfigSheet!$A$1:$H$1,ConfigSheet!$A$2:$H$2))</f>
        <v>6.6983512218829002</v>
      </c>
      <c r="L207">
        <f>_xlfn.XLOOKUP(B207,CoinPixels_Config2!A:A,CoinPixels_Config2!I:I)</f>
        <v>0.87765557435608199</v>
      </c>
      <c r="M207">
        <f t="shared" si="25"/>
        <v>114637.61581124272</v>
      </c>
      <c r="N207">
        <f t="shared" si="26"/>
        <v>101176.13461176913</v>
      </c>
      <c r="O207">
        <f t="shared" si="27"/>
        <v>229.28095553749498</v>
      </c>
      <c r="P207">
        <f t="shared" si="28"/>
        <v>202.35732099988073</v>
      </c>
      <c r="Q207" s="9" cm="1">
        <f t="array" ref="Q207">IF(D207="",_xlfn.XLOOKUP(C207,ConfigSheet!$B$5:$H$5,_xlfn.XLOOKUP(G207,ConfigSheet!$A$6:$A$8,ConfigSheet!$B$6:$H$8)),_xlfn.XLOOKUP(D207,ConfigSheet!$B$5:$H$5,_xlfn.XLOOKUP(H207,ConfigSheet!$A$6:$A$8,ConfigSheet!$B$6:$H$8)))</f>
        <v>207.95500000000001</v>
      </c>
      <c r="R207">
        <f t="shared" si="29"/>
        <v>26.923634537614248</v>
      </c>
      <c r="S207" s="9">
        <f t="shared" si="30"/>
        <v>724.88209671501477</v>
      </c>
      <c r="W207">
        <f t="shared" si="31"/>
        <v>5.5976790001192853</v>
      </c>
      <c r="X207">
        <f t="shared" si="24"/>
        <v>31.334010188376443</v>
      </c>
    </row>
    <row r="208" spans="1:24" x14ac:dyDescent="0.3">
      <c r="A208" s="3">
        <v>206</v>
      </c>
      <c r="B208">
        <v>84</v>
      </c>
      <c r="C208" t="s">
        <v>8</v>
      </c>
      <c r="D208" t="s">
        <v>8</v>
      </c>
      <c r="E208">
        <v>15289</v>
      </c>
      <c r="F208">
        <v>17810</v>
      </c>
      <c r="G208">
        <v>1</v>
      </c>
      <c r="H208">
        <v>1</v>
      </c>
      <c r="I208">
        <v>78.797537088394165</v>
      </c>
      <c r="J208" s="4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_xlfn.XLOOKUP(B208,CoinPixels_Config2!A:A,CoinPixels_Config2!I:I)</f>
        <v>0.85845030881527229</v>
      </c>
      <c r="M208">
        <f t="shared" si="25"/>
        <v>13124.846771476698</v>
      </c>
      <c r="N208">
        <f t="shared" si="26"/>
        <v>15289</v>
      </c>
      <c r="O208">
        <f t="shared" si="27"/>
        <v>0</v>
      </c>
      <c r="P208">
        <f t="shared" si="28"/>
        <v>0</v>
      </c>
      <c r="Q208" s="9" cm="1">
        <f t="array" ref="Q208">IF(D208="",_xlfn.XLOOKUP(C208,ConfigSheet!$B$5:$H$5,_xlfn.XLOOKUP(G208,ConfigSheet!$A$6:$A$8,ConfigSheet!$B$6:$H$8)),_xlfn.XLOOKUP(D208,ConfigSheet!$B$5:$H$5,_xlfn.XLOOKUP(H208,ConfigSheet!$A$6:$A$8,ConfigSheet!$B$6:$H$8)))</f>
        <v>0</v>
      </c>
      <c r="R208">
        <f t="shared" si="29"/>
        <v>0</v>
      </c>
      <c r="S208" s="9">
        <f t="shared" si="30"/>
        <v>0</v>
      </c>
      <c r="W208">
        <f t="shared" si="31"/>
        <v>0</v>
      </c>
      <c r="X208">
        <f t="shared" si="24"/>
        <v>0</v>
      </c>
    </row>
    <row r="209" spans="1:24" x14ac:dyDescent="0.3">
      <c r="A209" s="3">
        <v>207</v>
      </c>
      <c r="B209">
        <v>84</v>
      </c>
      <c r="C209" t="s">
        <v>12</v>
      </c>
      <c r="D209" t="s">
        <v>12</v>
      </c>
      <c r="E209">
        <v>182423</v>
      </c>
      <c r="F209">
        <v>168983</v>
      </c>
      <c r="G209">
        <v>1</v>
      </c>
      <c r="H209">
        <v>1</v>
      </c>
      <c r="I209">
        <v>89.790177345275879</v>
      </c>
      <c r="J209" s="4">
        <f>ConfigSheet!$I$2</f>
        <v>3349.0920000000001</v>
      </c>
      <c r="K209">
        <f>IF(D209="",_xlfn.XLOOKUP(C209,ConfigSheet!$A$1:$H$1,ConfigSheet!$A$2:$H$2),_xlfn.XLOOKUP(D209,ConfigSheet!$A$1:$H$1,ConfigSheet!$A$2:$H$2))</f>
        <v>4.4826302470744004</v>
      </c>
      <c r="L209">
        <f>_xlfn.XLOOKUP(B209,CoinPixels_Config2!A:A,CoinPixels_Config2!I:I)</f>
        <v>0.85845030881527229</v>
      </c>
      <c r="M209">
        <f t="shared" si="25"/>
        <v>156601.0806850084</v>
      </c>
      <c r="N209">
        <f t="shared" si="26"/>
        <v>145063.50853453117</v>
      </c>
      <c r="O209">
        <f t="shared" si="27"/>
        <v>209.60449608525457</v>
      </c>
      <c r="P209">
        <f t="shared" si="28"/>
        <v>194.16190152543581</v>
      </c>
      <c r="Q209" s="9" cm="1">
        <f t="array" ref="Q209">IF(D209="",_xlfn.XLOOKUP(C209,ConfigSheet!$B$5:$H$5,_xlfn.XLOOKUP(G209,ConfigSheet!$A$6:$A$8,ConfigSheet!$B$6:$H$8)),_xlfn.XLOOKUP(D209,ConfigSheet!$B$5:$H$5,_xlfn.XLOOKUP(H209,ConfigSheet!$A$6:$A$8,ConfigSheet!$B$6:$H$8)))</f>
        <v>236.29999999999998</v>
      </c>
      <c r="R209">
        <f t="shared" si="29"/>
        <v>15.442594559818758</v>
      </c>
      <c r="S209" s="9">
        <f t="shared" si="30"/>
        <v>238.4737267389439</v>
      </c>
      <c r="W209">
        <f t="shared" si="31"/>
        <v>42.138098474564174</v>
      </c>
      <c r="X209">
        <f t="shared" si="24"/>
        <v>1775.6193430520675</v>
      </c>
    </row>
    <row r="210" spans="1:24" x14ac:dyDescent="0.3">
      <c r="A210" s="3">
        <v>208</v>
      </c>
      <c r="B210">
        <v>84</v>
      </c>
      <c r="C210" t="s">
        <v>13</v>
      </c>
      <c r="D210" t="s">
        <v>13</v>
      </c>
      <c r="E210">
        <v>117147</v>
      </c>
      <c r="F210">
        <v>58803</v>
      </c>
      <c r="G210">
        <v>1</v>
      </c>
      <c r="H210">
        <v>1</v>
      </c>
      <c r="I210">
        <v>42.989492416381843</v>
      </c>
      <c r="J210" s="4">
        <f>ConfigSheet!$I$2</f>
        <v>3349.0920000000001</v>
      </c>
      <c r="K210">
        <f>IF(D210="",_xlfn.XLOOKUP(C210,ConfigSheet!$A$1:$H$1,ConfigSheet!$A$2:$H$2),_xlfn.XLOOKUP(D210,ConfigSheet!$A$1:$H$1,ConfigSheet!$A$2:$H$2))</f>
        <v>6.6983512218829002</v>
      </c>
      <c r="L210">
        <f>_xlfn.XLOOKUP(B210,CoinPixels_Config2!A:A,CoinPixels_Config2!I:I)</f>
        <v>0.85845030881527229</v>
      </c>
      <c r="M210">
        <f t="shared" si="25"/>
        <v>100564.87832678271</v>
      </c>
      <c r="N210">
        <f t="shared" si="26"/>
        <v>50479.453509264458</v>
      </c>
      <c r="O210">
        <f t="shared" si="27"/>
        <v>201.13477790956776</v>
      </c>
      <c r="P210">
        <f t="shared" si="28"/>
        <v>100.96142748355753</v>
      </c>
      <c r="Q210" s="9" cm="1">
        <f t="array" ref="Q210">IF(D210="",_xlfn.XLOOKUP(C210,ConfigSheet!$B$5:$H$5,_xlfn.XLOOKUP(G210,ConfigSheet!$A$6:$A$8,ConfigSheet!$B$6:$H$8)),_xlfn.XLOOKUP(D210,ConfigSheet!$B$5:$H$5,_xlfn.XLOOKUP(H210,ConfigSheet!$A$6:$A$8,ConfigSheet!$B$6:$H$8)))</f>
        <v>207.95500000000001</v>
      </c>
      <c r="R210">
        <f t="shared" si="29"/>
        <v>100.17335042601023</v>
      </c>
      <c r="S210" s="9">
        <f t="shared" si="30"/>
        <v>10034.700135572244</v>
      </c>
      <c r="W210">
        <f t="shared" si="31"/>
        <v>106.99357251644248</v>
      </c>
      <c r="X210">
        <f t="shared" si="24"/>
        <v>11447.624559831236</v>
      </c>
    </row>
    <row r="211" spans="1:24" x14ac:dyDescent="0.3">
      <c r="A211" s="3">
        <v>209</v>
      </c>
      <c r="B211">
        <v>85</v>
      </c>
      <c r="C211" t="s">
        <v>8</v>
      </c>
      <c r="D211" t="s">
        <v>8</v>
      </c>
      <c r="E211">
        <v>18677</v>
      </c>
      <c r="F211">
        <v>20135</v>
      </c>
      <c r="G211">
        <v>1</v>
      </c>
      <c r="H211">
        <v>1</v>
      </c>
      <c r="I211">
        <v>84.117645025253296</v>
      </c>
      <c r="J211" s="4">
        <f>ConfigSheet!$I$2</f>
        <v>3349.0920000000001</v>
      </c>
      <c r="K211">
        <f>IF(D211="",_xlfn.XLOOKUP(C211,ConfigSheet!$A$1:$H$1,ConfigSheet!$A$2:$H$2),_xlfn.XLOOKUP(D211,ConfigSheet!$A$1:$H$1,ConfigSheet!$A$2:$H$2))</f>
        <v>0</v>
      </c>
      <c r="L211">
        <f>_xlfn.XLOOKUP(B211,CoinPixels_Config2!A:A,CoinPixels_Config2!I:I)</f>
        <v>0.92758877576359577</v>
      </c>
      <c r="M211">
        <f t="shared" si="25"/>
        <v>17324.575564936677</v>
      </c>
      <c r="N211">
        <f t="shared" si="26"/>
        <v>18677</v>
      </c>
      <c r="O211">
        <f t="shared" si="27"/>
        <v>0</v>
      </c>
      <c r="P211">
        <f t="shared" si="28"/>
        <v>0</v>
      </c>
      <c r="Q211" s="9" cm="1">
        <f t="array" ref="Q211">IF(D211="",_xlfn.XLOOKUP(C211,ConfigSheet!$B$5:$H$5,_xlfn.XLOOKUP(G211,ConfigSheet!$A$6:$A$8,ConfigSheet!$B$6:$H$8)),_xlfn.XLOOKUP(D211,ConfigSheet!$B$5:$H$5,_xlfn.XLOOKUP(H211,ConfigSheet!$A$6:$A$8,ConfigSheet!$B$6:$H$8)))</f>
        <v>0</v>
      </c>
      <c r="R211">
        <f t="shared" si="29"/>
        <v>0</v>
      </c>
      <c r="S211" s="9">
        <f t="shared" si="30"/>
        <v>0</v>
      </c>
      <c r="W211">
        <f t="shared" si="31"/>
        <v>0</v>
      </c>
      <c r="X211">
        <f t="shared" si="24"/>
        <v>0</v>
      </c>
    </row>
    <row r="212" spans="1:24" x14ac:dyDescent="0.3">
      <c r="A212" s="3">
        <v>210</v>
      </c>
      <c r="B212">
        <v>85</v>
      </c>
      <c r="C212" t="s">
        <v>14</v>
      </c>
      <c r="D212" t="s">
        <v>14</v>
      </c>
      <c r="E212">
        <v>102785</v>
      </c>
      <c r="F212">
        <v>167492</v>
      </c>
      <c r="G212">
        <v>1</v>
      </c>
      <c r="H212">
        <v>2</v>
      </c>
      <c r="I212">
        <v>44.442769885063171</v>
      </c>
      <c r="J212" s="4">
        <f>ConfigSheet!$I$2</f>
        <v>3349.0920000000001</v>
      </c>
      <c r="K212">
        <f>IF(D212="",_xlfn.XLOOKUP(C212,ConfigSheet!$A$1:$H$1,ConfigSheet!$A$2:$H$2),_xlfn.XLOOKUP(D212,ConfigSheet!$A$1:$H$1,ConfigSheet!$A$2:$H$2))</f>
        <v>8.5265588246234003</v>
      </c>
      <c r="L212">
        <f>_xlfn.XLOOKUP(B212,CoinPixels_Config2!A:A,CoinPixels_Config2!I:I)</f>
        <v>0.92758877576359577</v>
      </c>
      <c r="M212">
        <f t="shared" si="25"/>
        <v>95342.212316861187</v>
      </c>
      <c r="N212">
        <f t="shared" si="26"/>
        <v>155363.69923019619</v>
      </c>
      <c r="O212">
        <f t="shared" si="27"/>
        <v>242.73474177163558</v>
      </c>
      <c r="P212">
        <f t="shared" si="28"/>
        <v>395.54533607836544</v>
      </c>
      <c r="Q212" s="9" cm="1">
        <f t="array" ref="Q212">IF(D212="",_xlfn.XLOOKUP(C212,ConfigSheet!$B$5:$H$5,_xlfn.XLOOKUP(G212,ConfigSheet!$A$6:$A$8,ConfigSheet!$B$6:$H$8)),_xlfn.XLOOKUP(D212,ConfigSheet!$B$5:$H$5,_xlfn.XLOOKUP(H212,ConfigSheet!$A$6:$A$8,ConfigSheet!$B$6:$H$8)))</f>
        <v>320.88</v>
      </c>
      <c r="R212">
        <f t="shared" si="29"/>
        <v>-152.81059430672985</v>
      </c>
      <c r="S212" s="9">
        <f t="shared" si="30"/>
        <v>23351.077732375979</v>
      </c>
      <c r="W212">
        <f t="shared" si="31"/>
        <v>-74.665336078365442</v>
      </c>
      <c r="X212">
        <f t="shared" si="24"/>
        <v>5574.9124116952598</v>
      </c>
    </row>
    <row r="213" spans="1:24" x14ac:dyDescent="0.3">
      <c r="A213" s="3">
        <v>211</v>
      </c>
      <c r="B213">
        <v>86</v>
      </c>
      <c r="C213" t="s">
        <v>8</v>
      </c>
      <c r="D213" t="s">
        <v>8</v>
      </c>
      <c r="E213">
        <v>15979</v>
      </c>
      <c r="F213">
        <v>18379</v>
      </c>
      <c r="G213">
        <v>1</v>
      </c>
      <c r="H213">
        <v>1</v>
      </c>
      <c r="I213">
        <v>78.436768054962158</v>
      </c>
      <c r="J213" s="4">
        <f>ConfigSheet!$I$2</f>
        <v>3349.0920000000001</v>
      </c>
      <c r="K213">
        <f>IF(D213="",_xlfn.XLOOKUP(C213,ConfigSheet!$A$1:$H$1,ConfigSheet!$A$2:$H$2),_xlfn.XLOOKUP(D213,ConfigSheet!$A$1:$H$1,ConfigSheet!$A$2:$H$2))</f>
        <v>0</v>
      </c>
      <c r="L213">
        <f>_xlfn.XLOOKUP(B213,CoinPixels_Config2!A:A,CoinPixels_Config2!I:I)</f>
        <v>0.86941618151150768</v>
      </c>
      <c r="M213">
        <f t="shared" si="25"/>
        <v>13892.401164372381</v>
      </c>
      <c r="N213">
        <f t="shared" si="26"/>
        <v>15979</v>
      </c>
      <c r="O213">
        <f t="shared" si="27"/>
        <v>0</v>
      </c>
      <c r="P213">
        <f t="shared" si="28"/>
        <v>0</v>
      </c>
      <c r="Q213" s="9" cm="1">
        <f t="array" ref="Q213">IF(D213="",_xlfn.XLOOKUP(C213,ConfigSheet!$B$5:$H$5,_xlfn.XLOOKUP(G213,ConfigSheet!$A$6:$A$8,ConfigSheet!$B$6:$H$8)),_xlfn.XLOOKUP(D213,ConfigSheet!$B$5:$H$5,_xlfn.XLOOKUP(H213,ConfigSheet!$A$6:$A$8,ConfigSheet!$B$6:$H$8)))</f>
        <v>0</v>
      </c>
      <c r="R213">
        <f t="shared" si="29"/>
        <v>0</v>
      </c>
      <c r="S213" s="9">
        <f t="shared" si="30"/>
        <v>0</v>
      </c>
      <c r="W213">
        <f t="shared" si="31"/>
        <v>0</v>
      </c>
      <c r="X213">
        <f t="shared" si="24"/>
        <v>0</v>
      </c>
    </row>
    <row r="214" spans="1:24" x14ac:dyDescent="0.3">
      <c r="A214" s="3">
        <v>212</v>
      </c>
      <c r="B214">
        <v>86</v>
      </c>
      <c r="C214" t="s">
        <v>10</v>
      </c>
      <c r="D214" t="s">
        <v>10</v>
      </c>
      <c r="E214">
        <v>203852</v>
      </c>
      <c r="F214">
        <v>191328</v>
      </c>
      <c r="G214">
        <v>2</v>
      </c>
      <c r="H214">
        <v>2</v>
      </c>
      <c r="I214">
        <v>93.331697583198547</v>
      </c>
      <c r="J214" s="4">
        <f>ConfigSheet!$I$2</f>
        <v>3349.0920000000001</v>
      </c>
      <c r="K214">
        <f>IF(D214="",_xlfn.XLOOKUP(C214,ConfigSheet!$A$1:$H$1,ConfigSheet!$A$2:$H$2),_xlfn.XLOOKUP(D214,ConfigSheet!$A$1:$H$1,ConfigSheet!$A$2:$H$2))</f>
        <v>3.5680999999999998</v>
      </c>
      <c r="L214">
        <f>_xlfn.XLOOKUP(B214,CoinPixels_Config2!A:A,CoinPixels_Config2!I:I)</f>
        <v>0.86941618151150768</v>
      </c>
      <c r="M214">
        <f t="shared" si="25"/>
        <v>177232.22743348387</v>
      </c>
      <c r="N214">
        <f t="shared" si="26"/>
        <v>166343.65917623375</v>
      </c>
      <c r="O214">
        <f t="shared" si="27"/>
        <v>188.8220182382012</v>
      </c>
      <c r="P214">
        <f t="shared" si="28"/>
        <v>177.22141114866943</v>
      </c>
      <c r="Q214" s="9" cm="1">
        <f t="array" ref="Q214">IF(D214="",_xlfn.XLOOKUP(C214,ConfigSheet!$B$5:$H$5,_xlfn.XLOOKUP(G214,ConfigSheet!$A$6:$A$8,ConfigSheet!$B$6:$H$8)),_xlfn.XLOOKUP(D214,ConfigSheet!$B$5:$H$5,_xlfn.XLOOKUP(H214,ConfigSheet!$A$6:$A$8,ConfigSheet!$B$6:$H$8)))</f>
        <v>193.28</v>
      </c>
      <c r="R214">
        <f t="shared" si="29"/>
        <v>11.600607089531763</v>
      </c>
      <c r="S214" s="9">
        <f t="shared" si="30"/>
        <v>134.57408484569461</v>
      </c>
      <c r="W214">
        <f t="shared" si="31"/>
        <v>16.058588851330569</v>
      </c>
      <c r="X214">
        <f t="shared" si="24"/>
        <v>257.87827589607843</v>
      </c>
    </row>
    <row r="215" spans="1:24" x14ac:dyDescent="0.3">
      <c r="A215" s="3">
        <v>213</v>
      </c>
      <c r="B215">
        <v>87</v>
      </c>
      <c r="C215" t="s">
        <v>8</v>
      </c>
      <c r="D215" t="s">
        <v>8</v>
      </c>
      <c r="E215">
        <v>19256</v>
      </c>
      <c r="F215">
        <v>36841</v>
      </c>
      <c r="G215">
        <v>1</v>
      </c>
      <c r="H215">
        <v>2</v>
      </c>
      <c r="I215">
        <v>39.522868394851677</v>
      </c>
      <c r="J215" s="4">
        <f>ConfigSheet!$I$2</f>
        <v>3349.0920000000001</v>
      </c>
      <c r="K215">
        <f>IF(D215="",_xlfn.XLOOKUP(C215,ConfigSheet!$A$1:$H$1,ConfigSheet!$A$2:$H$2),_xlfn.XLOOKUP(D215,ConfigSheet!$A$1:$H$1,ConfigSheet!$A$2:$H$2))</f>
        <v>0</v>
      </c>
      <c r="L215">
        <f>_xlfn.XLOOKUP(B215,CoinPixels_Config2!A:A,CoinPixels_Config2!I:I)</f>
        <v>0.52267853749898208</v>
      </c>
      <c r="M215">
        <f t="shared" si="25"/>
        <v>10064.697918080399</v>
      </c>
      <c r="N215">
        <f t="shared" si="26"/>
        <v>19256</v>
      </c>
      <c r="O215">
        <f t="shared" si="27"/>
        <v>0</v>
      </c>
      <c r="P215">
        <f t="shared" si="28"/>
        <v>0</v>
      </c>
      <c r="Q215" s="9" cm="1">
        <f t="array" ref="Q215">IF(D215="",_xlfn.XLOOKUP(C215,ConfigSheet!$B$5:$H$5,_xlfn.XLOOKUP(G215,ConfigSheet!$A$6:$A$8,ConfigSheet!$B$6:$H$8)),_xlfn.XLOOKUP(D215,ConfigSheet!$B$5:$H$5,_xlfn.XLOOKUP(H215,ConfigSheet!$A$6:$A$8,ConfigSheet!$B$6:$H$8)))</f>
        <v>0</v>
      </c>
      <c r="R215">
        <f t="shared" si="29"/>
        <v>0</v>
      </c>
      <c r="S215" s="9">
        <f t="shared" si="30"/>
        <v>0</v>
      </c>
      <c r="W215">
        <f t="shared" si="31"/>
        <v>0</v>
      </c>
      <c r="X215">
        <f t="shared" si="24"/>
        <v>0</v>
      </c>
    </row>
    <row r="216" spans="1:24" x14ac:dyDescent="0.3">
      <c r="A216" s="3">
        <v>214</v>
      </c>
      <c r="B216">
        <v>88</v>
      </c>
      <c r="C216" t="s">
        <v>8</v>
      </c>
      <c r="D216" t="s">
        <v>8</v>
      </c>
      <c r="E216">
        <v>15656</v>
      </c>
      <c r="F216">
        <v>20655</v>
      </c>
      <c r="G216">
        <v>1</v>
      </c>
      <c r="H216">
        <v>1</v>
      </c>
      <c r="I216">
        <v>74.664485454559326</v>
      </c>
      <c r="J216" s="4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_xlfn.XLOOKUP(B216,CoinPixels_Config2!A:A,CoinPixels_Config2!I:I)</f>
        <v>0.75797627693052527</v>
      </c>
      <c r="M216">
        <f t="shared" si="25"/>
        <v>11866.876591624303</v>
      </c>
      <c r="N216">
        <f t="shared" si="26"/>
        <v>15656</v>
      </c>
      <c r="O216">
        <f t="shared" si="27"/>
        <v>0</v>
      </c>
      <c r="P216">
        <f t="shared" si="28"/>
        <v>0</v>
      </c>
      <c r="Q216" s="9" cm="1">
        <f t="array" ref="Q216">IF(D216="",_xlfn.XLOOKUP(C216,ConfigSheet!$B$5:$H$5,_xlfn.XLOOKUP(G216,ConfigSheet!$A$6:$A$8,ConfigSheet!$B$6:$H$8)),_xlfn.XLOOKUP(D216,ConfigSheet!$B$5:$H$5,_xlfn.XLOOKUP(H216,ConfigSheet!$A$6:$A$8,ConfigSheet!$B$6:$H$8)))</f>
        <v>0</v>
      </c>
      <c r="R216">
        <f t="shared" si="29"/>
        <v>0</v>
      </c>
      <c r="S216" s="9">
        <f t="shared" si="30"/>
        <v>0</v>
      </c>
      <c r="W216">
        <f t="shared" si="31"/>
        <v>0</v>
      </c>
      <c r="X216">
        <f t="shared" si="24"/>
        <v>0</v>
      </c>
    </row>
    <row r="217" spans="1:24" x14ac:dyDescent="0.3">
      <c r="A217" s="3">
        <v>215</v>
      </c>
      <c r="B217">
        <v>88</v>
      </c>
      <c r="C217" t="s">
        <v>12</v>
      </c>
      <c r="D217" t="s">
        <v>12</v>
      </c>
      <c r="E217">
        <v>199745</v>
      </c>
      <c r="F217">
        <v>340087</v>
      </c>
      <c r="G217">
        <v>1</v>
      </c>
      <c r="H217">
        <v>2</v>
      </c>
      <c r="I217">
        <v>46.464213728904717</v>
      </c>
      <c r="J217" s="4">
        <f>ConfigSheet!$I$2</f>
        <v>3349.0920000000001</v>
      </c>
      <c r="K217">
        <f>IF(D217="",_xlfn.XLOOKUP(C217,ConfigSheet!$A$1:$H$1,ConfigSheet!$A$2:$H$2),_xlfn.XLOOKUP(D217,ConfigSheet!$A$1:$H$1,ConfigSheet!$A$2:$H$2))</f>
        <v>4.4826302470744004</v>
      </c>
      <c r="L217">
        <f>_xlfn.XLOOKUP(B217,CoinPixels_Config2!A:A,CoinPixels_Config2!I:I)</f>
        <v>0.75797627693052527</v>
      </c>
      <c r="M217">
        <f t="shared" si="25"/>
        <v>151401.97143548777</v>
      </c>
      <c r="N217">
        <f t="shared" si="26"/>
        <v>257777.87809247154</v>
      </c>
      <c r="O217">
        <f t="shared" si="27"/>
        <v>202.64568922663571</v>
      </c>
      <c r="P217">
        <f t="shared" si="28"/>
        <v>345.02573036631134</v>
      </c>
      <c r="Q217" s="9" cm="1">
        <f t="array" ref="Q217">IF(D217="",_xlfn.XLOOKUP(C217,ConfigSheet!$B$5:$H$5,_xlfn.XLOOKUP(G217,ConfigSheet!$A$6:$A$8,ConfigSheet!$B$6:$H$8)),_xlfn.XLOOKUP(D217,ConfigSheet!$B$5:$H$5,_xlfn.XLOOKUP(H217,ConfigSheet!$A$6:$A$8,ConfigSheet!$B$6:$H$8)))</f>
        <v>472.59999999999997</v>
      </c>
      <c r="R217">
        <f t="shared" si="29"/>
        <v>-142.38004113967563</v>
      </c>
      <c r="S217" s="9">
        <f t="shared" si="30"/>
        <v>20272.076114935724</v>
      </c>
      <c r="W217">
        <f t="shared" si="31"/>
        <v>127.57426963368863</v>
      </c>
      <c r="X217">
        <f t="shared" si="24"/>
        <v>16275.19427256909</v>
      </c>
    </row>
    <row r="218" spans="1:24" x14ac:dyDescent="0.3">
      <c r="A218" s="3">
        <v>216</v>
      </c>
      <c r="B218">
        <v>88</v>
      </c>
      <c r="C218" t="s">
        <v>11</v>
      </c>
      <c r="D218" t="s">
        <v>11</v>
      </c>
      <c r="E218">
        <v>232402</v>
      </c>
      <c r="F218">
        <v>176838</v>
      </c>
      <c r="G218">
        <v>1</v>
      </c>
      <c r="H218">
        <v>1</v>
      </c>
      <c r="I218">
        <v>76.091426610946655</v>
      </c>
      <c r="J218" s="4">
        <f>ConfigSheet!$I$2</f>
        <v>3349.0920000000001</v>
      </c>
      <c r="K218">
        <f>IF(D218="",_xlfn.XLOOKUP(C218,ConfigSheet!$A$1:$H$1,ConfigSheet!$A$2:$H$2),_xlfn.XLOOKUP(D218,ConfigSheet!$A$1:$H$1,ConfigSheet!$A$2:$H$2))</f>
        <v>5.6936084651916001</v>
      </c>
      <c r="L218">
        <f>_xlfn.XLOOKUP(B218,CoinPixels_Config2!A:A,CoinPixels_Config2!I:I)</f>
        <v>0.75797627693052527</v>
      </c>
      <c r="M218">
        <f t="shared" si="25"/>
        <v>176155.20271120794</v>
      </c>
      <c r="N218">
        <f t="shared" si="26"/>
        <v>134039.00885984022</v>
      </c>
      <c r="O218">
        <f t="shared" si="27"/>
        <v>299.47184291864056</v>
      </c>
      <c r="P218">
        <f t="shared" si="28"/>
        <v>227.87240108969181</v>
      </c>
      <c r="Q218" s="9" cm="1">
        <f t="array" ref="Q218">IF(D218="",_xlfn.XLOOKUP(C218,ConfigSheet!$B$5:$H$5,_xlfn.XLOOKUP(G218,ConfigSheet!$A$6:$A$8,ConfigSheet!$B$6:$H$8)),_xlfn.XLOOKUP(D218,ConfigSheet!$B$5:$H$5,_xlfn.XLOOKUP(H218,ConfigSheet!$A$6:$A$8,ConfigSheet!$B$6:$H$8)))</f>
        <v>369.42666666666668</v>
      </c>
      <c r="R218">
        <f t="shared" si="29"/>
        <v>71.599441828948756</v>
      </c>
      <c r="S218" s="9">
        <f t="shared" si="30"/>
        <v>5126.4800702170169</v>
      </c>
      <c r="W218">
        <f t="shared" si="31"/>
        <v>141.55426557697487</v>
      </c>
      <c r="X218">
        <f t="shared" si="24"/>
        <v>20037.610103036732</v>
      </c>
    </row>
    <row r="219" spans="1:24" x14ac:dyDescent="0.3">
      <c r="A219" s="3">
        <v>217</v>
      </c>
      <c r="B219">
        <v>89</v>
      </c>
      <c r="C219" t="s">
        <v>8</v>
      </c>
      <c r="D219" t="s">
        <v>8</v>
      </c>
      <c r="E219">
        <v>14731</v>
      </c>
      <c r="F219">
        <v>17255</v>
      </c>
      <c r="G219">
        <v>1</v>
      </c>
      <c r="H219">
        <v>1</v>
      </c>
      <c r="I219">
        <v>81.162208318710327</v>
      </c>
      <c r="J219" s="4">
        <f>ConfigSheet!$I$2</f>
        <v>3349.0920000000001</v>
      </c>
      <c r="K219">
        <f>IF(D219="",_xlfn.XLOOKUP(C219,ConfigSheet!$A$1:$H$1,ConfigSheet!$A$2:$H$2),_xlfn.XLOOKUP(D219,ConfigSheet!$A$1:$H$1,ConfigSheet!$A$2:$H$2))</f>
        <v>0</v>
      </c>
      <c r="L219">
        <f>_xlfn.XLOOKUP(B219,CoinPixels_Config2!A:A,CoinPixels_Config2!I:I)</f>
        <v>0.85372355838887282</v>
      </c>
      <c r="M219">
        <f t="shared" si="25"/>
        <v>12576.201738626485</v>
      </c>
      <c r="N219">
        <f t="shared" si="26"/>
        <v>14731</v>
      </c>
      <c r="O219">
        <f t="shared" si="27"/>
        <v>0</v>
      </c>
      <c r="P219">
        <f t="shared" si="28"/>
        <v>0</v>
      </c>
      <c r="Q219" s="9" cm="1">
        <f t="array" ref="Q219">IF(D219="",_xlfn.XLOOKUP(C219,ConfigSheet!$B$5:$H$5,_xlfn.XLOOKUP(G219,ConfigSheet!$A$6:$A$8,ConfigSheet!$B$6:$H$8)),_xlfn.XLOOKUP(D219,ConfigSheet!$B$5:$H$5,_xlfn.XLOOKUP(H219,ConfigSheet!$A$6:$A$8,ConfigSheet!$B$6:$H$8)))</f>
        <v>0</v>
      </c>
      <c r="R219">
        <f t="shared" si="29"/>
        <v>0</v>
      </c>
      <c r="S219" s="9">
        <f t="shared" si="30"/>
        <v>0</v>
      </c>
      <c r="W219">
        <f t="shared" si="31"/>
        <v>0</v>
      </c>
      <c r="X219">
        <f t="shared" si="24"/>
        <v>0</v>
      </c>
    </row>
    <row r="220" spans="1:24" x14ac:dyDescent="0.3">
      <c r="A220" s="3">
        <v>218</v>
      </c>
      <c r="B220">
        <v>89</v>
      </c>
      <c r="C220" t="s">
        <v>12</v>
      </c>
      <c r="D220" t="s">
        <v>12</v>
      </c>
      <c r="E220">
        <v>168201</v>
      </c>
      <c r="F220">
        <v>160977</v>
      </c>
      <c r="G220">
        <v>1</v>
      </c>
      <c r="H220">
        <v>1</v>
      </c>
      <c r="I220">
        <v>94.711905717849731</v>
      </c>
      <c r="J220" s="4">
        <f>ConfigSheet!$I$2</f>
        <v>3349.0920000000001</v>
      </c>
      <c r="K220">
        <f>IF(D220="",_xlfn.XLOOKUP(C220,ConfigSheet!$A$1:$H$1,ConfigSheet!$A$2:$H$2),_xlfn.XLOOKUP(D220,ConfigSheet!$A$1:$H$1,ConfigSheet!$A$2:$H$2))</f>
        <v>4.4826302470744004</v>
      </c>
      <c r="L220">
        <f>_xlfn.XLOOKUP(B220,CoinPixels_Config2!A:A,CoinPixels_Config2!I:I)</f>
        <v>0.85372355838887282</v>
      </c>
      <c r="M220">
        <f t="shared" si="25"/>
        <v>143597.15624456681</v>
      </c>
      <c r="N220">
        <f t="shared" si="26"/>
        <v>137429.85725876558</v>
      </c>
      <c r="O220">
        <f t="shared" si="27"/>
        <v>192.19924563904596</v>
      </c>
      <c r="P220">
        <f t="shared" si="28"/>
        <v>183.94455422522282</v>
      </c>
      <c r="Q220" s="9" cm="1">
        <f t="array" ref="Q220">IF(D220="",_xlfn.XLOOKUP(C220,ConfigSheet!$B$5:$H$5,_xlfn.XLOOKUP(G220,ConfigSheet!$A$6:$A$8,ConfigSheet!$B$6:$H$8)),_xlfn.XLOOKUP(D220,ConfigSheet!$B$5:$H$5,_xlfn.XLOOKUP(H220,ConfigSheet!$A$6:$A$8,ConfigSheet!$B$6:$H$8)))</f>
        <v>236.29999999999998</v>
      </c>
      <c r="R220">
        <f t="shared" si="29"/>
        <v>8.2546914138231386</v>
      </c>
      <c r="S220" s="9">
        <f t="shared" si="30"/>
        <v>68.139930337445449</v>
      </c>
      <c r="W220">
        <f t="shared" si="31"/>
        <v>52.355445774777166</v>
      </c>
      <c r="X220">
        <f t="shared" si="24"/>
        <v>2741.0927022756323</v>
      </c>
    </row>
    <row r="221" spans="1:24" x14ac:dyDescent="0.3">
      <c r="A221" s="3">
        <v>219</v>
      </c>
      <c r="B221">
        <v>89</v>
      </c>
      <c r="C221" t="s">
        <v>11</v>
      </c>
      <c r="D221" t="s">
        <v>11</v>
      </c>
      <c r="E221">
        <v>187066</v>
      </c>
      <c r="F221">
        <v>158577</v>
      </c>
      <c r="G221">
        <v>1</v>
      </c>
      <c r="H221">
        <v>1</v>
      </c>
      <c r="I221">
        <v>84.749877452850342</v>
      </c>
      <c r="J221" s="4">
        <f>ConfigSheet!$I$2</f>
        <v>3349.0920000000001</v>
      </c>
      <c r="K221">
        <f>IF(D221="",_xlfn.XLOOKUP(C221,ConfigSheet!$A$1:$H$1,ConfigSheet!$A$2:$H$2),_xlfn.XLOOKUP(D221,ConfigSheet!$A$1:$H$1,ConfigSheet!$A$2:$H$2))</f>
        <v>5.6936084651916001</v>
      </c>
      <c r="L221">
        <f>_xlfn.XLOOKUP(B221,CoinPixels_Config2!A:A,CoinPixels_Config2!I:I)</f>
        <v>0.85372355838887282</v>
      </c>
      <c r="M221">
        <f t="shared" si="25"/>
        <v>159702.65117357287</v>
      </c>
      <c r="N221">
        <f t="shared" si="26"/>
        <v>135380.92071863229</v>
      </c>
      <c r="O221">
        <f t="shared" si="27"/>
        <v>271.50175827818276</v>
      </c>
      <c r="P221">
        <f t="shared" si="28"/>
        <v>230.15371217901378</v>
      </c>
      <c r="Q221" s="9" cm="1">
        <f t="array" ref="Q221">IF(D221="",_xlfn.XLOOKUP(C221,ConfigSheet!$B$5:$H$5,_xlfn.XLOOKUP(G221,ConfigSheet!$A$6:$A$8,ConfigSheet!$B$6:$H$8)),_xlfn.XLOOKUP(D221,ConfigSheet!$B$5:$H$5,_xlfn.XLOOKUP(H221,ConfigSheet!$A$6:$A$8,ConfigSheet!$B$6:$H$8)))</f>
        <v>369.42666666666668</v>
      </c>
      <c r="R221">
        <f t="shared" si="29"/>
        <v>41.348046099168982</v>
      </c>
      <c r="S221" s="9">
        <f t="shared" si="30"/>
        <v>1709.6609162190034</v>
      </c>
      <c r="W221">
        <f t="shared" si="31"/>
        <v>139.2729544876529</v>
      </c>
      <c r="X221">
        <f t="shared" si="24"/>
        <v>19396.955851719835</v>
      </c>
    </row>
    <row r="222" spans="1:24" x14ac:dyDescent="0.3">
      <c r="A222" s="3">
        <v>220</v>
      </c>
      <c r="B222">
        <v>90</v>
      </c>
      <c r="C222" t="s">
        <v>8</v>
      </c>
      <c r="D222" t="s">
        <v>8</v>
      </c>
      <c r="E222">
        <v>17398</v>
      </c>
      <c r="F222">
        <v>19352</v>
      </c>
      <c r="G222">
        <v>1</v>
      </c>
      <c r="H222">
        <v>1</v>
      </c>
      <c r="I222">
        <v>80.041152238845825</v>
      </c>
      <c r="J222" s="4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_xlfn.XLOOKUP(B222,CoinPixels_Config2!A:A,CoinPixels_Config2!I:I)</f>
        <v>0.89902852418354695</v>
      </c>
      <c r="M222">
        <f t="shared" si="25"/>
        <v>15641.29826374535</v>
      </c>
      <c r="N222">
        <f t="shared" si="26"/>
        <v>17398</v>
      </c>
      <c r="O222">
        <f t="shared" si="27"/>
        <v>0</v>
      </c>
      <c r="P222">
        <f t="shared" si="28"/>
        <v>0</v>
      </c>
      <c r="Q222" s="9" cm="1">
        <f t="array" ref="Q222">IF(D222="",_xlfn.XLOOKUP(C222,ConfigSheet!$B$5:$H$5,_xlfn.XLOOKUP(G222,ConfigSheet!$A$6:$A$8,ConfigSheet!$B$6:$H$8)),_xlfn.XLOOKUP(D222,ConfigSheet!$B$5:$H$5,_xlfn.XLOOKUP(H222,ConfigSheet!$A$6:$A$8,ConfigSheet!$B$6:$H$8)))</f>
        <v>0</v>
      </c>
      <c r="R222">
        <f t="shared" si="29"/>
        <v>0</v>
      </c>
      <c r="S222" s="9">
        <f t="shared" si="30"/>
        <v>0</v>
      </c>
      <c r="W222">
        <f t="shared" si="31"/>
        <v>0</v>
      </c>
      <c r="X222">
        <f t="shared" si="24"/>
        <v>0</v>
      </c>
    </row>
    <row r="223" spans="1:24" x14ac:dyDescent="0.3">
      <c r="A223" s="3">
        <v>221</v>
      </c>
      <c r="B223">
        <v>90</v>
      </c>
      <c r="C223" t="s">
        <v>9</v>
      </c>
      <c r="D223" t="s">
        <v>9</v>
      </c>
      <c r="E223">
        <v>530859</v>
      </c>
      <c r="F223">
        <v>462149</v>
      </c>
      <c r="G223">
        <v>1</v>
      </c>
      <c r="H223">
        <v>1</v>
      </c>
      <c r="I223">
        <v>86.772549152374268</v>
      </c>
      <c r="J223" s="4">
        <f>ConfigSheet!$I$2</f>
        <v>3349.0920000000001</v>
      </c>
      <c r="K223">
        <f>IF(D223="",_xlfn.XLOOKUP(C223,ConfigSheet!$A$1:$H$1,ConfigSheet!$A$2:$H$2),_xlfn.XLOOKUP(D223,ConfigSheet!$A$1:$H$1,ConfigSheet!$A$2:$H$2))</f>
        <v>2.6304883652667002</v>
      </c>
      <c r="L223">
        <f>_xlfn.XLOOKUP(B223,CoinPixels_Config2!A:A,CoinPixels_Config2!I:I)</f>
        <v>0.89902852418354695</v>
      </c>
      <c r="M223">
        <f t="shared" si="25"/>
        <v>477257.38331955357</v>
      </c>
      <c r="N223">
        <f t="shared" si="26"/>
        <v>415485.13342290203</v>
      </c>
      <c r="O223">
        <f t="shared" si="27"/>
        <v>374.8538392076764</v>
      </c>
      <c r="P223">
        <f t="shared" si="28"/>
        <v>326.33585742351249</v>
      </c>
      <c r="Q223" s="9" cm="1">
        <f t="array" ref="Q223">IF(D223="",_xlfn.XLOOKUP(C223,ConfigSheet!$B$5:$H$5,_xlfn.XLOOKUP(G223,ConfigSheet!$A$6:$A$8,ConfigSheet!$B$6:$H$8)),_xlfn.XLOOKUP(D223,ConfigSheet!$B$5:$H$5,_xlfn.XLOOKUP(H223,ConfigSheet!$A$6:$A$8,ConfigSheet!$B$6:$H$8)))</f>
        <v>468.8</v>
      </c>
      <c r="R223">
        <f t="shared" si="29"/>
        <v>48.517981784163908</v>
      </c>
      <c r="S223" s="9">
        <f t="shared" si="30"/>
        <v>2353.994556408461</v>
      </c>
      <c r="W223">
        <f t="shared" si="31"/>
        <v>142.46414257648752</v>
      </c>
      <c r="X223">
        <f t="shared" si="24"/>
        <v>20296.031920053763</v>
      </c>
    </row>
    <row r="224" spans="1:24" x14ac:dyDescent="0.3">
      <c r="A224" s="3">
        <v>222</v>
      </c>
      <c r="B224">
        <v>91</v>
      </c>
      <c r="C224" t="s">
        <v>8</v>
      </c>
      <c r="D224" t="s">
        <v>8</v>
      </c>
      <c r="E224">
        <v>14814</v>
      </c>
      <c r="F224">
        <v>17956</v>
      </c>
      <c r="G224">
        <v>1</v>
      </c>
      <c r="H224">
        <v>1</v>
      </c>
      <c r="I224">
        <v>73.707926273345947</v>
      </c>
      <c r="J224" s="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_xlfn.XLOOKUP(B224,CoinPixels_Config2!A:A,CoinPixels_Config2!I:I)</f>
        <v>0.82501670750723988</v>
      </c>
      <c r="M224">
        <f t="shared" si="25"/>
        <v>12221.797505012251</v>
      </c>
      <c r="N224">
        <f t="shared" si="26"/>
        <v>14814</v>
      </c>
      <c r="O224">
        <f t="shared" si="27"/>
        <v>0</v>
      </c>
      <c r="P224">
        <f t="shared" si="28"/>
        <v>0</v>
      </c>
      <c r="Q224" s="9" cm="1">
        <f t="array" ref="Q224">IF(D224="",_xlfn.XLOOKUP(C224,ConfigSheet!$B$5:$H$5,_xlfn.XLOOKUP(G224,ConfigSheet!$A$6:$A$8,ConfigSheet!$B$6:$H$8)),_xlfn.XLOOKUP(D224,ConfigSheet!$B$5:$H$5,_xlfn.XLOOKUP(H224,ConfigSheet!$A$6:$A$8,ConfigSheet!$B$6:$H$8)))</f>
        <v>0</v>
      </c>
      <c r="R224">
        <f t="shared" si="29"/>
        <v>0</v>
      </c>
      <c r="S224" s="9">
        <f t="shared" si="30"/>
        <v>0</v>
      </c>
      <c r="W224">
        <f t="shared" si="31"/>
        <v>0</v>
      </c>
      <c r="X224">
        <f t="shared" si="24"/>
        <v>0</v>
      </c>
    </row>
    <row r="225" spans="1:24" x14ac:dyDescent="0.3">
      <c r="A225" s="3">
        <v>223</v>
      </c>
      <c r="B225">
        <v>91</v>
      </c>
      <c r="C225" t="s">
        <v>10</v>
      </c>
      <c r="D225" t="s">
        <v>10</v>
      </c>
      <c r="E225">
        <v>88405</v>
      </c>
      <c r="F225">
        <v>81787</v>
      </c>
      <c r="G225">
        <v>1</v>
      </c>
      <c r="H225">
        <v>1</v>
      </c>
      <c r="I225">
        <v>91.917002201080322</v>
      </c>
      <c r="J225" s="4">
        <f>ConfigSheet!$I$2</f>
        <v>3349.0920000000001</v>
      </c>
      <c r="K225">
        <f>IF(D225="",_xlfn.XLOOKUP(C225,ConfigSheet!$A$1:$H$1,ConfigSheet!$A$2:$H$2),_xlfn.XLOOKUP(D225,ConfigSheet!$A$1:$H$1,ConfigSheet!$A$2:$H$2))</f>
        <v>3.5680999999999998</v>
      </c>
      <c r="L225">
        <f>_xlfn.XLOOKUP(B225,CoinPixels_Config2!A:A,CoinPixels_Config2!I:I)</f>
        <v>0.82501670750723988</v>
      </c>
      <c r="M225">
        <f t="shared" si="25"/>
        <v>72935.602027177534</v>
      </c>
      <c r="N225">
        <f t="shared" si="26"/>
        <v>67475.641456894635</v>
      </c>
      <c r="O225">
        <f t="shared" si="27"/>
        <v>77.705097857321377</v>
      </c>
      <c r="P225">
        <f t="shared" si="28"/>
        <v>71.888092737478019</v>
      </c>
      <c r="Q225" s="9" cm="1">
        <f t="array" ref="Q225">IF(D225="",_xlfn.XLOOKUP(C225,ConfigSheet!$B$5:$H$5,_xlfn.XLOOKUP(G225,ConfigSheet!$A$6:$A$8,ConfigSheet!$B$6:$H$8)),_xlfn.XLOOKUP(D225,ConfigSheet!$B$5:$H$5,_xlfn.XLOOKUP(H225,ConfigSheet!$A$6:$A$8,ConfigSheet!$B$6:$H$8)))</f>
        <v>96.64</v>
      </c>
      <c r="R225">
        <f t="shared" si="29"/>
        <v>5.8170051198433583</v>
      </c>
      <c r="S225" s="9">
        <f t="shared" si="30"/>
        <v>33.837548564283843</v>
      </c>
      <c r="W225">
        <f t="shared" si="31"/>
        <v>24.751907262521982</v>
      </c>
      <c r="X225">
        <f t="shared" si="24"/>
        <v>612.6569131324884</v>
      </c>
    </row>
    <row r="226" spans="1:24" x14ac:dyDescent="0.3">
      <c r="A226" s="3">
        <v>224</v>
      </c>
      <c r="B226">
        <v>92</v>
      </c>
      <c r="C226" t="s">
        <v>8</v>
      </c>
      <c r="D226" t="s">
        <v>8</v>
      </c>
      <c r="E226">
        <v>14404</v>
      </c>
      <c r="F226">
        <v>17673</v>
      </c>
      <c r="G226">
        <v>1</v>
      </c>
      <c r="H226">
        <v>1</v>
      </c>
      <c r="I226">
        <v>78.831464052200317</v>
      </c>
      <c r="J226" s="4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_xlfn.XLOOKUP(B226,CoinPixels_Config2!A:A,CoinPixels_Config2!I:I)</f>
        <v>0.8150285746619137</v>
      </c>
      <c r="M226">
        <f t="shared" si="25"/>
        <v>11739.671589430205</v>
      </c>
      <c r="N226">
        <f t="shared" si="26"/>
        <v>14404</v>
      </c>
      <c r="O226">
        <f t="shared" si="27"/>
        <v>0</v>
      </c>
      <c r="P226">
        <f t="shared" si="28"/>
        <v>0</v>
      </c>
      <c r="Q226" s="9" cm="1">
        <f t="array" ref="Q226">IF(D226="",_xlfn.XLOOKUP(C226,ConfigSheet!$B$5:$H$5,_xlfn.XLOOKUP(G226,ConfigSheet!$A$6:$A$8,ConfigSheet!$B$6:$H$8)),_xlfn.XLOOKUP(D226,ConfigSheet!$B$5:$H$5,_xlfn.XLOOKUP(H226,ConfigSheet!$A$6:$A$8,ConfigSheet!$B$6:$H$8)))</f>
        <v>0</v>
      </c>
      <c r="R226">
        <f t="shared" si="29"/>
        <v>0</v>
      </c>
      <c r="S226" s="9">
        <f t="shared" si="30"/>
        <v>0</v>
      </c>
      <c r="W226">
        <f t="shared" si="31"/>
        <v>0</v>
      </c>
      <c r="X226">
        <f t="shared" si="24"/>
        <v>0</v>
      </c>
    </row>
    <row r="227" spans="1:24" x14ac:dyDescent="0.3">
      <c r="A227" s="3">
        <v>225</v>
      </c>
      <c r="B227">
        <v>92</v>
      </c>
      <c r="C227" t="s">
        <v>10</v>
      </c>
      <c r="D227" t="s">
        <v>10</v>
      </c>
      <c r="E227">
        <v>90906</v>
      </c>
      <c r="F227">
        <v>86342</v>
      </c>
      <c r="G227">
        <v>1</v>
      </c>
      <c r="H227">
        <v>1</v>
      </c>
      <c r="I227">
        <v>94.310396909713745</v>
      </c>
      <c r="J227" s="4">
        <f>ConfigSheet!$I$2</f>
        <v>3349.0920000000001</v>
      </c>
      <c r="K227">
        <f>IF(D227="",_xlfn.XLOOKUP(C227,ConfigSheet!$A$1:$H$1,ConfigSheet!$A$2:$H$2),_xlfn.XLOOKUP(D227,ConfigSheet!$A$1:$H$1,ConfigSheet!$A$2:$H$2))</f>
        <v>3.5680999999999998</v>
      </c>
      <c r="L227">
        <f>_xlfn.XLOOKUP(B227,CoinPixels_Config2!A:A,CoinPixels_Config2!I:I)</f>
        <v>0.8150285746619137</v>
      </c>
      <c r="M227">
        <f t="shared" si="25"/>
        <v>74090.987608215932</v>
      </c>
      <c r="N227">
        <f t="shared" si="26"/>
        <v>70371.197193458953</v>
      </c>
      <c r="O227">
        <f t="shared" si="27"/>
        <v>78.936037852909166</v>
      </c>
      <c r="P227">
        <f t="shared" si="28"/>
        <v>74.972998265195727</v>
      </c>
      <c r="Q227" s="9" cm="1">
        <f t="array" ref="Q227">IF(D227="",_xlfn.XLOOKUP(C227,ConfigSheet!$B$5:$H$5,_xlfn.XLOOKUP(G227,ConfigSheet!$A$6:$A$8,ConfigSheet!$B$6:$H$8)),_xlfn.XLOOKUP(D227,ConfigSheet!$B$5:$H$5,_xlfn.XLOOKUP(H227,ConfigSheet!$A$6:$A$8,ConfigSheet!$B$6:$H$8)))</f>
        <v>96.64</v>
      </c>
      <c r="R227">
        <f t="shared" si="29"/>
        <v>3.963039587713439</v>
      </c>
      <c r="S227" s="9">
        <f t="shared" si="30"/>
        <v>15.705682773783904</v>
      </c>
      <c r="W227">
        <f t="shared" si="31"/>
        <v>21.667001734804273</v>
      </c>
      <c r="X227">
        <f t="shared" si="24"/>
        <v>469.45896417601142</v>
      </c>
    </row>
    <row r="228" spans="1:24" x14ac:dyDescent="0.3">
      <c r="A228" s="3">
        <v>226</v>
      </c>
      <c r="B228">
        <v>93</v>
      </c>
      <c r="C228" t="s">
        <v>8</v>
      </c>
      <c r="D228" t="s">
        <v>8</v>
      </c>
      <c r="E228">
        <v>13447</v>
      </c>
      <c r="F228">
        <v>14361</v>
      </c>
      <c r="G228">
        <v>1</v>
      </c>
      <c r="H228">
        <v>1</v>
      </c>
      <c r="I228">
        <v>79.870635271072388</v>
      </c>
      <c r="J228" s="4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_xlfn.XLOOKUP(B228,CoinPixels_Config2!A:A,CoinPixels_Config2!I:I)</f>
        <v>0.93635540700508324</v>
      </c>
      <c r="M228">
        <f t="shared" si="25"/>
        <v>12591.171157997354</v>
      </c>
      <c r="N228">
        <f t="shared" si="26"/>
        <v>13447</v>
      </c>
      <c r="O228">
        <f t="shared" si="27"/>
        <v>0</v>
      </c>
      <c r="P228">
        <f t="shared" si="28"/>
        <v>0</v>
      </c>
      <c r="Q228" s="9" cm="1">
        <f t="array" ref="Q228">IF(D228="",_xlfn.XLOOKUP(C228,ConfigSheet!$B$5:$H$5,_xlfn.XLOOKUP(G228,ConfigSheet!$A$6:$A$8,ConfigSheet!$B$6:$H$8)),_xlfn.XLOOKUP(D228,ConfigSheet!$B$5:$H$5,_xlfn.XLOOKUP(H228,ConfigSheet!$A$6:$A$8,ConfigSheet!$B$6:$H$8)))</f>
        <v>0</v>
      </c>
      <c r="R228">
        <f t="shared" si="29"/>
        <v>0</v>
      </c>
      <c r="S228" s="9">
        <f t="shared" si="30"/>
        <v>0</v>
      </c>
      <c r="W228">
        <f t="shared" si="31"/>
        <v>0</v>
      </c>
      <c r="X228">
        <f t="shared" si="24"/>
        <v>0</v>
      </c>
    </row>
    <row r="229" spans="1:24" x14ac:dyDescent="0.3">
      <c r="A229" s="3">
        <v>227</v>
      </c>
      <c r="B229">
        <v>93</v>
      </c>
      <c r="C229" t="s">
        <v>11</v>
      </c>
      <c r="D229" t="s">
        <v>11</v>
      </c>
      <c r="E229">
        <v>331149</v>
      </c>
      <c r="F229">
        <v>268500</v>
      </c>
      <c r="G229">
        <v>2</v>
      </c>
      <c r="H229">
        <v>2</v>
      </c>
      <c r="I229">
        <v>80.911606550216675</v>
      </c>
      <c r="J229" s="4">
        <f>ConfigSheet!$I$2</f>
        <v>3349.0920000000001</v>
      </c>
      <c r="K229">
        <f>IF(D229="",_xlfn.XLOOKUP(C229,ConfigSheet!$A$1:$H$1,ConfigSheet!$A$2:$H$2),_xlfn.XLOOKUP(D229,ConfigSheet!$A$1:$H$1,ConfigSheet!$A$2:$H$2))</f>
        <v>5.6936084651916001</v>
      </c>
      <c r="L229">
        <f>_xlfn.XLOOKUP(B229,CoinPixels_Config2!A:A,CoinPixels_Config2!I:I)</f>
        <v>0.93635540700508324</v>
      </c>
      <c r="M229">
        <f t="shared" si="25"/>
        <v>310073.15667432628</v>
      </c>
      <c r="N229">
        <f t="shared" si="26"/>
        <v>251411.42678086486</v>
      </c>
      <c r="O229">
        <f t="shared" si="27"/>
        <v>527.13844518741962</v>
      </c>
      <c r="P229">
        <f t="shared" si="28"/>
        <v>427.41084083848108</v>
      </c>
      <c r="Q229" s="9" cm="1">
        <f t="array" ref="Q229">IF(D229="",_xlfn.XLOOKUP(C229,ConfigSheet!$B$5:$H$5,_xlfn.XLOOKUP(G229,ConfigSheet!$A$6:$A$8,ConfigSheet!$B$6:$H$8)),_xlfn.XLOOKUP(D229,ConfigSheet!$B$5:$H$5,_xlfn.XLOOKUP(H229,ConfigSheet!$A$6:$A$8,ConfigSheet!$B$6:$H$8)))</f>
        <v>738.85333333333335</v>
      </c>
      <c r="R229">
        <f t="shared" si="29"/>
        <v>99.727604348938542</v>
      </c>
      <c r="S229" s="9">
        <f t="shared" si="30"/>
        <v>9945.5950691784255</v>
      </c>
      <c r="W229">
        <f t="shared" si="31"/>
        <v>311.44249249485227</v>
      </c>
      <c r="X229">
        <f t="shared" si="24"/>
        <v>96996.426131406115</v>
      </c>
    </row>
    <row r="230" spans="1:24" x14ac:dyDescent="0.3">
      <c r="A230" s="3">
        <v>228</v>
      </c>
      <c r="B230">
        <v>94</v>
      </c>
      <c r="C230" t="s">
        <v>8</v>
      </c>
      <c r="D230" t="s">
        <v>8</v>
      </c>
      <c r="E230">
        <v>13445</v>
      </c>
      <c r="F230">
        <v>16002</v>
      </c>
      <c r="G230">
        <v>1</v>
      </c>
      <c r="H230">
        <v>1</v>
      </c>
      <c r="I230">
        <v>80.512475967407227</v>
      </c>
      <c r="J230" s="4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_xlfn.XLOOKUP(B230,CoinPixels_Config2!A:A,CoinPixels_Config2!I:I)</f>
        <v>0.84020747406574181</v>
      </c>
      <c r="M230">
        <f t="shared" si="25"/>
        <v>11296.589488813899</v>
      </c>
      <c r="N230">
        <f t="shared" si="26"/>
        <v>13445</v>
      </c>
      <c r="O230">
        <f t="shared" si="27"/>
        <v>0</v>
      </c>
      <c r="P230">
        <f t="shared" si="28"/>
        <v>0</v>
      </c>
      <c r="Q230" s="9" cm="1">
        <f t="array" ref="Q230">IF(D230="",_xlfn.XLOOKUP(C230,ConfigSheet!$B$5:$H$5,_xlfn.XLOOKUP(G230,ConfigSheet!$A$6:$A$8,ConfigSheet!$B$6:$H$8)),_xlfn.XLOOKUP(D230,ConfigSheet!$B$5:$H$5,_xlfn.XLOOKUP(H230,ConfigSheet!$A$6:$A$8,ConfigSheet!$B$6:$H$8)))</f>
        <v>0</v>
      </c>
      <c r="R230">
        <f t="shared" si="29"/>
        <v>0</v>
      </c>
      <c r="S230" s="9">
        <f t="shared" si="30"/>
        <v>0</v>
      </c>
      <c r="W230">
        <f t="shared" si="31"/>
        <v>0</v>
      </c>
      <c r="X230">
        <f t="shared" si="24"/>
        <v>0</v>
      </c>
    </row>
    <row r="231" spans="1:24" x14ac:dyDescent="0.3">
      <c r="A231" s="3">
        <v>229</v>
      </c>
      <c r="B231">
        <v>94</v>
      </c>
      <c r="C231" t="s">
        <v>11</v>
      </c>
      <c r="D231" t="s">
        <v>11</v>
      </c>
      <c r="E231">
        <v>355382</v>
      </c>
      <c r="F231">
        <v>327007</v>
      </c>
      <c r="G231">
        <v>2</v>
      </c>
      <c r="H231">
        <v>2</v>
      </c>
      <c r="I231">
        <v>90.987110137939453</v>
      </c>
      <c r="J231" s="4">
        <f>ConfigSheet!$I$2</f>
        <v>3349.0920000000001</v>
      </c>
      <c r="K231">
        <f>IF(D231="",_xlfn.XLOOKUP(C231,ConfigSheet!$A$1:$H$1,ConfigSheet!$A$2:$H$2),_xlfn.XLOOKUP(D231,ConfigSheet!$A$1:$H$1,ConfigSheet!$A$2:$H$2))</f>
        <v>5.6936084651916001</v>
      </c>
      <c r="L231">
        <f>_xlfn.XLOOKUP(B231,CoinPixels_Config2!A:A,CoinPixels_Config2!I:I)</f>
        <v>0.84020747406574181</v>
      </c>
      <c r="M231">
        <f t="shared" si="25"/>
        <v>298594.61254843144</v>
      </c>
      <c r="N231">
        <f t="shared" si="26"/>
        <v>274753.72547181603</v>
      </c>
      <c r="O231">
        <f t="shared" si="27"/>
        <v>507.62439899123558</v>
      </c>
      <c r="P231">
        <f t="shared" si="28"/>
        <v>467.09380846786553</v>
      </c>
      <c r="Q231" s="9" cm="1">
        <f t="array" ref="Q231">IF(D231="",_xlfn.XLOOKUP(C231,ConfigSheet!$B$5:$H$5,_xlfn.XLOOKUP(G231,ConfigSheet!$A$6:$A$8,ConfigSheet!$B$6:$H$8)),_xlfn.XLOOKUP(D231,ConfigSheet!$B$5:$H$5,_xlfn.XLOOKUP(H231,ConfigSheet!$A$6:$A$8,ConfigSheet!$B$6:$H$8)))</f>
        <v>738.85333333333335</v>
      </c>
      <c r="R231">
        <f t="shared" si="29"/>
        <v>40.530590523370051</v>
      </c>
      <c r="S231" s="9">
        <f t="shared" si="30"/>
        <v>1642.7287681730943</v>
      </c>
      <c r="W231">
        <f t="shared" si="31"/>
        <v>271.75952486546782</v>
      </c>
      <c r="X231">
        <f t="shared" si="24"/>
        <v>73853.23935510483</v>
      </c>
    </row>
    <row r="232" spans="1:24" x14ac:dyDescent="0.3">
      <c r="A232" s="3">
        <v>230</v>
      </c>
      <c r="B232">
        <v>95</v>
      </c>
      <c r="C232" t="s">
        <v>8</v>
      </c>
      <c r="D232" t="s">
        <v>8</v>
      </c>
      <c r="E232">
        <v>16698</v>
      </c>
      <c r="F232">
        <v>21106</v>
      </c>
      <c r="G232">
        <v>1</v>
      </c>
      <c r="H232">
        <v>1</v>
      </c>
      <c r="I232">
        <v>76.16850733757019</v>
      </c>
      <c r="J232" s="4">
        <f>ConfigSheet!$I$2</f>
        <v>3349.0920000000001</v>
      </c>
      <c r="K232">
        <f>IF(D232="",_xlfn.XLOOKUP(C232,ConfigSheet!$A$1:$H$1,ConfigSheet!$A$2:$H$2),_xlfn.XLOOKUP(D232,ConfigSheet!$A$1:$H$1,ConfigSheet!$A$2:$H$2))</f>
        <v>0</v>
      </c>
      <c r="L232">
        <f>_xlfn.XLOOKUP(B232,CoinPixels_Config2!A:A,CoinPixels_Config2!I:I)</f>
        <v>0.79114943617928546</v>
      </c>
      <c r="M232">
        <f t="shared" si="25"/>
        <v>13210.613285321708</v>
      </c>
      <c r="N232">
        <f t="shared" si="26"/>
        <v>16698</v>
      </c>
      <c r="O232">
        <f t="shared" si="27"/>
        <v>0</v>
      </c>
      <c r="P232">
        <f t="shared" si="28"/>
        <v>0</v>
      </c>
      <c r="Q232" s="9" cm="1">
        <f t="array" ref="Q232">IF(D232="",_xlfn.XLOOKUP(C232,ConfigSheet!$B$5:$H$5,_xlfn.XLOOKUP(G232,ConfigSheet!$A$6:$A$8,ConfigSheet!$B$6:$H$8)),_xlfn.XLOOKUP(D232,ConfigSheet!$B$5:$H$5,_xlfn.XLOOKUP(H232,ConfigSheet!$A$6:$A$8,ConfigSheet!$B$6:$H$8)))</f>
        <v>0</v>
      </c>
      <c r="R232">
        <f t="shared" si="29"/>
        <v>0</v>
      </c>
      <c r="S232" s="9">
        <f t="shared" si="30"/>
        <v>0</v>
      </c>
      <c r="W232">
        <f t="shared" si="31"/>
        <v>0</v>
      </c>
      <c r="X232">
        <f t="shared" si="24"/>
        <v>0</v>
      </c>
    </row>
    <row r="233" spans="1:24" x14ac:dyDescent="0.3">
      <c r="A233" s="3">
        <v>231</v>
      </c>
      <c r="B233">
        <v>95</v>
      </c>
      <c r="C233" t="s">
        <v>12</v>
      </c>
      <c r="D233" t="s">
        <v>12</v>
      </c>
      <c r="E233">
        <v>386829</v>
      </c>
      <c r="F233">
        <v>357001</v>
      </c>
      <c r="G233">
        <v>2</v>
      </c>
      <c r="H233">
        <v>2</v>
      </c>
      <c r="I233">
        <v>91.166675090789795</v>
      </c>
      <c r="J233" s="4">
        <f>ConfigSheet!$I$2</f>
        <v>3349.0920000000001</v>
      </c>
      <c r="K233">
        <f>IF(D233="",_xlfn.XLOOKUP(C233,ConfigSheet!$A$1:$H$1,ConfigSheet!$A$2:$H$2),_xlfn.XLOOKUP(D233,ConfigSheet!$A$1:$H$1,ConfigSheet!$A$2:$H$2))</f>
        <v>4.4826302470744004</v>
      </c>
      <c r="L233">
        <f>_xlfn.XLOOKUP(B233,CoinPixels_Config2!A:A,CoinPixels_Config2!I:I)</f>
        <v>0.79114943617928546</v>
      </c>
      <c r="M233">
        <f t="shared" si="25"/>
        <v>306039.54524779681</v>
      </c>
      <c r="N233">
        <f t="shared" si="26"/>
        <v>282441.13986544107</v>
      </c>
      <c r="O233">
        <f t="shared" si="27"/>
        <v>409.62210722448611</v>
      </c>
      <c r="P233">
        <f t="shared" si="28"/>
        <v>378.0365533640155</v>
      </c>
      <c r="Q233" s="9" cm="1">
        <f t="array" ref="Q233">IF(D233="",_xlfn.XLOOKUP(C233,ConfigSheet!$B$5:$H$5,_xlfn.XLOOKUP(G233,ConfigSheet!$A$6:$A$8,ConfigSheet!$B$6:$H$8)),_xlfn.XLOOKUP(D233,ConfigSheet!$B$5:$H$5,_xlfn.XLOOKUP(H233,ConfigSheet!$A$6:$A$8,ConfigSheet!$B$6:$H$8)))</f>
        <v>472.59999999999997</v>
      </c>
      <c r="R233">
        <f t="shared" si="29"/>
        <v>31.585553860470611</v>
      </c>
      <c r="S233" s="9">
        <f t="shared" si="30"/>
        <v>997.64721267268988</v>
      </c>
      <c r="W233">
        <f t="shared" si="31"/>
        <v>94.563446635984462</v>
      </c>
      <c r="X233">
        <f t="shared" si="24"/>
        <v>8942.2454396766807</v>
      </c>
    </row>
    <row r="234" spans="1:24" x14ac:dyDescent="0.3">
      <c r="A234" s="3">
        <v>232</v>
      </c>
      <c r="B234">
        <v>96</v>
      </c>
      <c r="C234" t="s">
        <v>8</v>
      </c>
      <c r="D234" t="s">
        <v>8</v>
      </c>
      <c r="E234">
        <v>17964</v>
      </c>
      <c r="F234">
        <v>22946</v>
      </c>
      <c r="G234">
        <v>1</v>
      </c>
      <c r="H234">
        <v>1</v>
      </c>
      <c r="I234">
        <v>73.568093776702881</v>
      </c>
      <c r="J234" s="4">
        <f>ConfigSheet!$I$2</f>
        <v>3349.0920000000001</v>
      </c>
      <c r="K234">
        <f>IF(D234="",_xlfn.XLOOKUP(C234,ConfigSheet!$A$1:$H$1,ConfigSheet!$A$2:$H$2),_xlfn.XLOOKUP(D234,ConfigSheet!$A$1:$H$1,ConfigSheet!$A$2:$H$2))</f>
        <v>0</v>
      </c>
      <c r="L234">
        <f>_xlfn.XLOOKUP(B234,CoinPixels_Config2!A:A,CoinPixels_Config2!I:I)</f>
        <v>0.78288154798221909</v>
      </c>
      <c r="M234">
        <f t="shared" si="25"/>
        <v>14063.684127952583</v>
      </c>
      <c r="N234">
        <f t="shared" si="26"/>
        <v>17964</v>
      </c>
      <c r="O234">
        <f t="shared" si="27"/>
        <v>0</v>
      </c>
      <c r="P234">
        <f t="shared" si="28"/>
        <v>0</v>
      </c>
      <c r="Q234" s="9" cm="1">
        <f t="array" ref="Q234">IF(D234="",_xlfn.XLOOKUP(C234,ConfigSheet!$B$5:$H$5,_xlfn.XLOOKUP(G234,ConfigSheet!$A$6:$A$8,ConfigSheet!$B$6:$H$8)),_xlfn.XLOOKUP(D234,ConfigSheet!$B$5:$H$5,_xlfn.XLOOKUP(H234,ConfigSheet!$A$6:$A$8,ConfigSheet!$B$6:$H$8)))</f>
        <v>0</v>
      </c>
      <c r="R234">
        <f t="shared" si="29"/>
        <v>0</v>
      </c>
      <c r="S234" s="9">
        <f t="shared" si="30"/>
        <v>0</v>
      </c>
      <c r="W234">
        <f t="shared" si="31"/>
        <v>0</v>
      </c>
      <c r="X234">
        <f t="shared" si="24"/>
        <v>0</v>
      </c>
    </row>
    <row r="235" spans="1:24" x14ac:dyDescent="0.3">
      <c r="A235" s="3">
        <v>233</v>
      </c>
      <c r="B235">
        <v>96</v>
      </c>
      <c r="C235" t="s">
        <v>14</v>
      </c>
      <c r="D235" t="s">
        <v>14</v>
      </c>
      <c r="E235">
        <v>110171</v>
      </c>
      <c r="F235">
        <v>104216</v>
      </c>
      <c r="G235">
        <v>1</v>
      </c>
      <c r="H235">
        <v>1</v>
      </c>
      <c r="I235">
        <v>94.495904445648193</v>
      </c>
      <c r="J235" s="4">
        <f>ConfigSheet!$I$2</f>
        <v>3349.0920000000001</v>
      </c>
      <c r="K235">
        <f>IF(D235="",_xlfn.XLOOKUP(C235,ConfigSheet!$A$1:$H$1,ConfigSheet!$A$2:$H$2),_xlfn.XLOOKUP(D235,ConfigSheet!$A$1:$H$1,ConfigSheet!$A$2:$H$2))</f>
        <v>8.5265588246234003</v>
      </c>
      <c r="L235">
        <f>_xlfn.XLOOKUP(B235,CoinPixels_Config2!A:A,CoinPixels_Config2!I:I)</f>
        <v>0.78288154798221909</v>
      </c>
      <c r="M235">
        <f t="shared" si="25"/>
        <v>86250.843022749061</v>
      </c>
      <c r="N235">
        <f t="shared" si="26"/>
        <v>81588.78340451495</v>
      </c>
      <c r="O235">
        <f t="shared" si="27"/>
        <v>219.58873829289507</v>
      </c>
      <c r="P235">
        <f t="shared" si="28"/>
        <v>207.71945384840254</v>
      </c>
      <c r="Q235" s="9" cm="1">
        <f t="array" ref="Q235">IF(D235="",_xlfn.XLOOKUP(C235,ConfigSheet!$B$5:$H$5,_xlfn.XLOOKUP(G235,ConfigSheet!$A$6:$A$8,ConfigSheet!$B$6:$H$8)),_xlfn.XLOOKUP(D235,ConfigSheet!$B$5:$H$5,_xlfn.XLOOKUP(H235,ConfigSheet!$A$6:$A$8,ConfigSheet!$B$6:$H$8)))</f>
        <v>160.44</v>
      </c>
      <c r="R235">
        <f t="shared" si="29"/>
        <v>11.869284444492536</v>
      </c>
      <c r="S235" s="9">
        <f t="shared" si="30"/>
        <v>140.87991322427249</v>
      </c>
      <c r="W235">
        <f t="shared" si="31"/>
        <v>-47.27945384840254</v>
      </c>
      <c r="X235">
        <f t="shared" si="24"/>
        <v>2235.3467562032256</v>
      </c>
    </row>
    <row r="236" spans="1:24" x14ac:dyDescent="0.3">
      <c r="A236" s="3">
        <v>234</v>
      </c>
      <c r="B236">
        <v>97</v>
      </c>
      <c r="C236" t="s">
        <v>8</v>
      </c>
      <c r="D236" t="s">
        <v>8</v>
      </c>
      <c r="E236">
        <v>14643</v>
      </c>
      <c r="F236">
        <v>18305</v>
      </c>
      <c r="G236">
        <v>1</v>
      </c>
      <c r="H236">
        <v>1</v>
      </c>
      <c r="I236">
        <v>76.968526840209961</v>
      </c>
      <c r="J236" s="4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_xlfn.XLOOKUP(B236,CoinPixels_Config2!A:A,CoinPixels_Config2!I:I)</f>
        <v>0.79994537011745426</v>
      </c>
      <c r="M236">
        <f t="shared" si="25"/>
        <v>11713.600054629882</v>
      </c>
      <c r="N236">
        <f t="shared" si="26"/>
        <v>14643</v>
      </c>
      <c r="O236">
        <f t="shared" si="27"/>
        <v>0</v>
      </c>
      <c r="P236">
        <f t="shared" si="28"/>
        <v>0</v>
      </c>
      <c r="Q236" s="9" cm="1">
        <f t="array" ref="Q236">IF(D236="",_xlfn.XLOOKUP(C236,ConfigSheet!$B$5:$H$5,_xlfn.XLOOKUP(G236,ConfigSheet!$A$6:$A$8,ConfigSheet!$B$6:$H$8)),_xlfn.XLOOKUP(D236,ConfigSheet!$B$5:$H$5,_xlfn.XLOOKUP(H236,ConfigSheet!$A$6:$A$8,ConfigSheet!$B$6:$H$8)))</f>
        <v>0</v>
      </c>
      <c r="R236">
        <f t="shared" si="29"/>
        <v>0</v>
      </c>
      <c r="S236" s="9">
        <f t="shared" si="30"/>
        <v>0</v>
      </c>
      <c r="W236">
        <f t="shared" si="31"/>
        <v>0</v>
      </c>
      <c r="X236">
        <f t="shared" si="24"/>
        <v>0</v>
      </c>
    </row>
    <row r="237" spans="1:24" x14ac:dyDescent="0.3">
      <c r="A237" s="3">
        <v>235</v>
      </c>
      <c r="B237">
        <v>97</v>
      </c>
      <c r="C237" t="s">
        <v>14</v>
      </c>
      <c r="D237" t="s">
        <v>14</v>
      </c>
      <c r="E237">
        <v>86416</v>
      </c>
      <c r="F237">
        <v>80321</v>
      </c>
      <c r="G237">
        <v>1</v>
      </c>
      <c r="H237">
        <v>1</v>
      </c>
      <c r="I237">
        <v>91.938531398773193</v>
      </c>
      <c r="J237" s="4">
        <f>ConfigSheet!$I$2</f>
        <v>3349.0920000000001</v>
      </c>
      <c r="K237">
        <f>IF(D237="",_xlfn.XLOOKUP(C237,ConfigSheet!$A$1:$H$1,ConfigSheet!$A$2:$H$2),_xlfn.XLOOKUP(D237,ConfigSheet!$A$1:$H$1,ConfigSheet!$A$2:$H$2))</f>
        <v>8.5265588246234003</v>
      </c>
      <c r="L237">
        <f>_xlfn.XLOOKUP(B237,CoinPixels_Config2!A:A,CoinPixels_Config2!I:I)</f>
        <v>0.79994537011745426</v>
      </c>
      <c r="M237">
        <f t="shared" si="25"/>
        <v>69128.079104069926</v>
      </c>
      <c r="N237">
        <f t="shared" si="26"/>
        <v>64252.412073204046</v>
      </c>
      <c r="O237">
        <f t="shared" si="27"/>
        <v>175.99535423752823</v>
      </c>
      <c r="P237">
        <f t="shared" si="28"/>
        <v>163.58223995223693</v>
      </c>
      <c r="Q237" s="9" cm="1">
        <f t="array" ref="Q237">IF(D237="",_xlfn.XLOOKUP(C237,ConfigSheet!$B$5:$H$5,_xlfn.XLOOKUP(G237,ConfigSheet!$A$6:$A$8,ConfigSheet!$B$6:$H$8)),_xlfn.XLOOKUP(D237,ConfigSheet!$B$5:$H$5,_xlfn.XLOOKUP(H237,ConfigSheet!$A$6:$A$8,ConfigSheet!$B$6:$H$8)))</f>
        <v>160.44</v>
      </c>
      <c r="R237">
        <f t="shared" si="29"/>
        <v>12.4131142852913</v>
      </c>
      <c r="S237" s="9">
        <f t="shared" si="30"/>
        <v>154.08540625970295</v>
      </c>
      <c r="W237">
        <f t="shared" si="31"/>
        <v>-3.1422399522369346</v>
      </c>
      <c r="X237">
        <f t="shared" si="24"/>
        <v>9.873671917433974</v>
      </c>
    </row>
    <row r="238" spans="1:24" x14ac:dyDescent="0.3">
      <c r="A238" s="3">
        <v>236</v>
      </c>
      <c r="B238">
        <v>98</v>
      </c>
      <c r="C238" t="s">
        <v>8</v>
      </c>
      <c r="D238" t="s">
        <v>8</v>
      </c>
      <c r="E238">
        <v>20565</v>
      </c>
      <c r="F238">
        <v>23711</v>
      </c>
      <c r="G238">
        <v>1</v>
      </c>
      <c r="H238">
        <v>1</v>
      </c>
      <c r="I238">
        <v>81.816691160202026</v>
      </c>
      <c r="J238" s="4">
        <f>ConfigSheet!$I$2</f>
        <v>3349.0920000000001</v>
      </c>
      <c r="K238">
        <f>IF(D238="",_xlfn.XLOOKUP(C238,ConfigSheet!$A$1:$H$1,ConfigSheet!$A$2:$H$2),_xlfn.XLOOKUP(D238,ConfigSheet!$A$1:$H$1,ConfigSheet!$A$2:$H$2))</f>
        <v>0</v>
      </c>
      <c r="L238">
        <f>_xlfn.XLOOKUP(B238,CoinPixels_Config2!A:A,CoinPixels_Config2!I:I)</f>
        <v>0.86731896588081481</v>
      </c>
      <c r="M238">
        <f t="shared" si="25"/>
        <v>17836.414533338957</v>
      </c>
      <c r="N238">
        <f t="shared" si="26"/>
        <v>20565</v>
      </c>
      <c r="O238">
        <f t="shared" si="27"/>
        <v>0</v>
      </c>
      <c r="P238">
        <f t="shared" si="28"/>
        <v>0</v>
      </c>
      <c r="Q238" s="9" cm="1">
        <f t="array" ref="Q238">IF(D238="",_xlfn.XLOOKUP(C238,ConfigSheet!$B$5:$H$5,_xlfn.XLOOKUP(G238,ConfigSheet!$A$6:$A$8,ConfigSheet!$B$6:$H$8)),_xlfn.XLOOKUP(D238,ConfigSheet!$B$5:$H$5,_xlfn.XLOOKUP(H238,ConfigSheet!$A$6:$A$8,ConfigSheet!$B$6:$H$8)))</f>
        <v>0</v>
      </c>
      <c r="R238">
        <f t="shared" si="29"/>
        <v>0</v>
      </c>
      <c r="S238" s="9">
        <f t="shared" si="30"/>
        <v>0</v>
      </c>
      <c r="W238">
        <f t="shared" si="31"/>
        <v>0</v>
      </c>
      <c r="X238">
        <f t="shared" si="24"/>
        <v>0</v>
      </c>
    </row>
    <row r="239" spans="1:24" x14ac:dyDescent="0.3">
      <c r="A239" s="3">
        <v>237</v>
      </c>
      <c r="B239">
        <v>98</v>
      </c>
      <c r="C239" t="s">
        <v>13</v>
      </c>
      <c r="D239" t="s">
        <v>13</v>
      </c>
      <c r="E239">
        <v>310384</v>
      </c>
      <c r="F239">
        <v>246239</v>
      </c>
      <c r="G239">
        <v>2</v>
      </c>
      <c r="H239">
        <v>2</v>
      </c>
      <c r="I239">
        <v>75.048816204071045</v>
      </c>
      <c r="J239" s="4">
        <f>ConfigSheet!$I$2</f>
        <v>3349.0920000000001</v>
      </c>
      <c r="K239">
        <f>IF(D239="",_xlfn.XLOOKUP(C239,ConfigSheet!$A$1:$H$1,ConfigSheet!$A$2:$H$2),_xlfn.XLOOKUP(D239,ConfigSheet!$A$1:$H$1,ConfigSheet!$A$2:$H$2))</f>
        <v>6.6983512218829002</v>
      </c>
      <c r="L239">
        <f>_xlfn.XLOOKUP(B239,CoinPixels_Config2!A:A,CoinPixels_Config2!I:I)</f>
        <v>0.86731896588081481</v>
      </c>
      <c r="M239">
        <f t="shared" si="25"/>
        <v>269201.92990595085</v>
      </c>
      <c r="N239">
        <f t="shared" si="26"/>
        <v>213567.75483952597</v>
      </c>
      <c r="O239">
        <f t="shared" si="27"/>
        <v>538.41730120246348</v>
      </c>
      <c r="P239">
        <f t="shared" si="28"/>
        <v>427.14617322669142</v>
      </c>
      <c r="Q239" s="9" cm="1">
        <f t="array" ref="Q239">IF(D239="",_xlfn.XLOOKUP(C239,ConfigSheet!$B$5:$H$5,_xlfn.XLOOKUP(G239,ConfigSheet!$A$6:$A$8,ConfigSheet!$B$6:$H$8)),_xlfn.XLOOKUP(D239,ConfigSheet!$B$5:$H$5,_xlfn.XLOOKUP(H239,ConfigSheet!$A$6:$A$8,ConfigSheet!$B$6:$H$8)))</f>
        <v>415.91</v>
      </c>
      <c r="R239">
        <f t="shared" si="29"/>
        <v>111.27112797577206</v>
      </c>
      <c r="S239" s="9">
        <f t="shared" si="30"/>
        <v>12381.263921000644</v>
      </c>
      <c r="W239">
        <f t="shared" si="31"/>
        <v>-11.236173226691392</v>
      </c>
      <c r="X239">
        <f t="shared" si="24"/>
        <v>126.25158878021644</v>
      </c>
    </row>
    <row r="240" spans="1:24" x14ac:dyDescent="0.3">
      <c r="A240" s="3">
        <v>238</v>
      </c>
      <c r="B240">
        <v>99</v>
      </c>
      <c r="C240" t="s">
        <v>8</v>
      </c>
      <c r="D240" t="s">
        <v>8</v>
      </c>
      <c r="E240">
        <v>21485</v>
      </c>
      <c r="F240">
        <v>26275</v>
      </c>
      <c r="G240">
        <v>1</v>
      </c>
      <c r="H240">
        <v>1</v>
      </c>
      <c r="I240">
        <v>79.407232999801636</v>
      </c>
      <c r="J240" s="4">
        <f>ConfigSheet!$I$2</f>
        <v>3349.0920000000001</v>
      </c>
      <c r="K240">
        <f>IF(D240="",_xlfn.XLOOKUP(C240,ConfigSheet!$A$1:$H$1,ConfigSheet!$A$2:$H$2),_xlfn.XLOOKUP(D240,ConfigSheet!$A$1:$H$1,ConfigSheet!$A$2:$H$2))</f>
        <v>0</v>
      </c>
      <c r="L240">
        <f>_xlfn.XLOOKUP(B240,CoinPixels_Config2!A:A,CoinPixels_Config2!I:I)</f>
        <v>0.81769743101807801</v>
      </c>
      <c r="M240">
        <f t="shared" si="25"/>
        <v>17568.229305423407</v>
      </c>
      <c r="N240">
        <f t="shared" si="26"/>
        <v>21485</v>
      </c>
      <c r="O240">
        <f t="shared" si="27"/>
        <v>0</v>
      </c>
      <c r="P240">
        <f t="shared" si="28"/>
        <v>0</v>
      </c>
      <c r="Q240" s="9" cm="1">
        <f t="array" ref="Q240">IF(D240="",_xlfn.XLOOKUP(C240,ConfigSheet!$B$5:$H$5,_xlfn.XLOOKUP(G240,ConfigSheet!$A$6:$A$8,ConfigSheet!$B$6:$H$8)),_xlfn.XLOOKUP(D240,ConfigSheet!$B$5:$H$5,_xlfn.XLOOKUP(H240,ConfigSheet!$A$6:$A$8,ConfigSheet!$B$6:$H$8)))</f>
        <v>0</v>
      </c>
      <c r="R240">
        <f t="shared" si="29"/>
        <v>0</v>
      </c>
      <c r="S240" s="9">
        <f t="shared" si="30"/>
        <v>0</v>
      </c>
      <c r="W240">
        <f t="shared" si="31"/>
        <v>0</v>
      </c>
      <c r="X240">
        <f t="shared" si="24"/>
        <v>0</v>
      </c>
    </row>
    <row r="241" spans="1:24" x14ac:dyDescent="0.3">
      <c r="A241" s="3">
        <v>239</v>
      </c>
      <c r="B241">
        <v>99</v>
      </c>
      <c r="C241" t="s">
        <v>14</v>
      </c>
      <c r="E241">
        <v>102756</v>
      </c>
      <c r="G241">
        <v>1</v>
      </c>
      <c r="J241" s="4">
        <f>ConfigSheet!$I$2</f>
        <v>3349.0920000000001</v>
      </c>
      <c r="K241">
        <f>IF(D241="",_xlfn.XLOOKUP(C241,ConfigSheet!$A$1:$H$1,ConfigSheet!$A$2:$H$2),_xlfn.XLOOKUP(D241,ConfigSheet!$A$1:$H$1,ConfigSheet!$A$2:$H$2))</f>
        <v>8.5265588246234003</v>
      </c>
      <c r="L241">
        <f>_xlfn.XLOOKUP(B241,CoinPixels_Config2!A:A,CoinPixels_Config2!I:I)</f>
        <v>0.81769743101807801</v>
      </c>
      <c r="M241">
        <f t="shared" si="25"/>
        <v>84023.317221693622</v>
      </c>
      <c r="N241">
        <f t="shared" si="26"/>
        <v>0</v>
      </c>
      <c r="O241">
        <f t="shared" si="27"/>
        <v>213.91761018531682</v>
      </c>
      <c r="P241">
        <f t="shared" si="28"/>
        <v>0</v>
      </c>
      <c r="Q241" s="9" cm="1">
        <f t="array" ref="Q241">IF(D241="",_xlfn.XLOOKUP(C241,ConfigSheet!$B$5:$H$5,_xlfn.XLOOKUP(G241,ConfigSheet!$A$6:$A$8,ConfigSheet!$B$6:$H$8)),_xlfn.XLOOKUP(D241,ConfigSheet!$B$5:$H$5,_xlfn.XLOOKUP(H241,ConfigSheet!$A$6:$A$8,ConfigSheet!$B$6:$H$8)))</f>
        <v>160.44</v>
      </c>
      <c r="R241">
        <f t="shared" si="29"/>
        <v>213.91761018531682</v>
      </c>
      <c r="S241" s="9">
        <f t="shared" si="30"/>
        <v>45760.743947397161</v>
      </c>
      <c r="W241">
        <f t="shared" si="31"/>
        <v>160.44</v>
      </c>
      <c r="X241">
        <f t="shared" si="24"/>
        <v>25740.993599999998</v>
      </c>
    </row>
    <row r="242" spans="1:24" x14ac:dyDescent="0.3">
      <c r="A242" s="3">
        <v>240</v>
      </c>
      <c r="B242">
        <v>99</v>
      </c>
      <c r="C242" t="s">
        <v>9</v>
      </c>
      <c r="D242" t="s">
        <v>9</v>
      </c>
      <c r="E242">
        <v>591944</v>
      </c>
      <c r="F242">
        <v>482090</v>
      </c>
      <c r="G242">
        <v>1</v>
      </c>
      <c r="H242">
        <v>1</v>
      </c>
      <c r="I242">
        <v>80.690604448318481</v>
      </c>
      <c r="J242" s="4">
        <f>ConfigSheet!$I$2</f>
        <v>3349.0920000000001</v>
      </c>
      <c r="K242">
        <f>IF(D242="",_xlfn.XLOOKUP(C242,ConfigSheet!$A$1:$H$1,ConfigSheet!$A$2:$H$2),_xlfn.XLOOKUP(D242,ConfigSheet!$A$1:$H$1,ConfigSheet!$A$2:$H$2))</f>
        <v>2.6304883652667002</v>
      </c>
      <c r="L242">
        <f>_xlfn.XLOOKUP(B242,CoinPixels_Config2!A:A,CoinPixels_Config2!I:I)</f>
        <v>0.81769743101807801</v>
      </c>
      <c r="M242">
        <f t="shared" si="25"/>
        <v>484031.08810656518</v>
      </c>
      <c r="N242">
        <f t="shared" si="26"/>
        <v>394203.75451950525</v>
      </c>
      <c r="O242">
        <f t="shared" si="27"/>
        <v>380.17413247880341</v>
      </c>
      <c r="P242">
        <f t="shared" si="28"/>
        <v>309.62075386642374</v>
      </c>
      <c r="Q242" s="9" cm="1">
        <f t="array" ref="Q242">IF(D242="",_xlfn.XLOOKUP(C242,ConfigSheet!$B$5:$H$5,_xlfn.XLOOKUP(G242,ConfigSheet!$A$6:$A$8,ConfigSheet!$B$6:$H$8)),_xlfn.XLOOKUP(D242,ConfigSheet!$B$5:$H$5,_xlfn.XLOOKUP(H242,ConfigSheet!$A$6:$A$8,ConfigSheet!$B$6:$H$8)))</f>
        <v>468.8</v>
      </c>
      <c r="R242">
        <f t="shared" si="29"/>
        <v>70.553378612379674</v>
      </c>
      <c r="S242" s="9">
        <f t="shared" si="30"/>
        <v>4977.7792336217935</v>
      </c>
      <c r="W242">
        <f t="shared" si="31"/>
        <v>159.17924613357627</v>
      </c>
      <c r="X242">
        <f t="shared" si="24"/>
        <v>25338.032399653657</v>
      </c>
    </row>
    <row r="243" spans="1:24" x14ac:dyDescent="0.3">
      <c r="A243" s="3">
        <v>241</v>
      </c>
      <c r="B243">
        <v>99</v>
      </c>
      <c r="C243" t="s">
        <v>10</v>
      </c>
      <c r="D243" t="s">
        <v>10</v>
      </c>
      <c r="E243">
        <v>205210</v>
      </c>
      <c r="F243">
        <v>184696</v>
      </c>
      <c r="G243">
        <v>2</v>
      </c>
      <c r="H243">
        <v>2</v>
      </c>
      <c r="I243">
        <v>87.725666165351868</v>
      </c>
      <c r="J243" s="4">
        <f>ConfigSheet!$I$2</f>
        <v>3349.0920000000001</v>
      </c>
      <c r="K243">
        <f>IF(D243="",_xlfn.XLOOKUP(C243,ConfigSheet!$A$1:$H$1,ConfigSheet!$A$2:$H$2),_xlfn.XLOOKUP(D243,ConfigSheet!$A$1:$H$1,ConfigSheet!$A$2:$H$2))</f>
        <v>3.5680999999999998</v>
      </c>
      <c r="L243">
        <f>_xlfn.XLOOKUP(B243,CoinPixels_Config2!A:A,CoinPixels_Config2!I:I)</f>
        <v>0.81769743101807801</v>
      </c>
      <c r="M243">
        <f t="shared" si="25"/>
        <v>167799.68981921978</v>
      </c>
      <c r="N243">
        <f t="shared" si="26"/>
        <v>151025.44471931492</v>
      </c>
      <c r="O243">
        <f t="shared" si="27"/>
        <v>178.77265636296585</v>
      </c>
      <c r="P243">
        <f t="shared" si="28"/>
        <v>160.90148891191629</v>
      </c>
      <c r="Q243" s="9" cm="1">
        <f t="array" ref="Q243">IF(D243="",_xlfn.XLOOKUP(C243,ConfigSheet!$B$5:$H$5,_xlfn.XLOOKUP(G243,ConfigSheet!$A$6:$A$8,ConfigSheet!$B$6:$H$8)),_xlfn.XLOOKUP(D243,ConfigSheet!$B$5:$H$5,_xlfn.XLOOKUP(H243,ConfigSheet!$A$6:$A$8,ConfigSheet!$B$6:$H$8)))</f>
        <v>193.28</v>
      </c>
      <c r="R243">
        <f t="shared" si="29"/>
        <v>17.871167451049558</v>
      </c>
      <c r="S243" s="9">
        <f t="shared" si="30"/>
        <v>319.37862606345317</v>
      </c>
      <c r="W243">
        <f t="shared" si="31"/>
        <v>32.378511088083712</v>
      </c>
      <c r="X243">
        <f t="shared" si="24"/>
        <v>1048.3679802811598</v>
      </c>
    </row>
    <row r="244" spans="1:24" x14ac:dyDescent="0.3">
      <c r="A244" s="3">
        <v>242</v>
      </c>
      <c r="B244">
        <v>99</v>
      </c>
      <c r="C244" t="s">
        <v>11</v>
      </c>
      <c r="D244" t="s">
        <v>11</v>
      </c>
      <c r="E244">
        <v>245595</v>
      </c>
      <c r="F244">
        <v>134821</v>
      </c>
      <c r="G244">
        <v>1</v>
      </c>
      <c r="H244">
        <v>1</v>
      </c>
      <c r="I244">
        <v>54.895663261413567</v>
      </c>
      <c r="J244" s="4">
        <f>ConfigSheet!$I$2</f>
        <v>3349.0920000000001</v>
      </c>
      <c r="K244">
        <f>IF(D244="",_xlfn.XLOOKUP(C244,ConfigSheet!$A$1:$H$1,ConfigSheet!$A$2:$H$2),_xlfn.XLOOKUP(D244,ConfigSheet!$A$1:$H$1,ConfigSheet!$A$2:$H$2))</f>
        <v>5.6936084651916001</v>
      </c>
      <c r="L244">
        <f>_xlfn.XLOOKUP(B244,CoinPixels_Config2!A:A,CoinPixels_Config2!I:I)</f>
        <v>0.81769743101807801</v>
      </c>
      <c r="M244">
        <f t="shared" si="25"/>
        <v>200822.40057088487</v>
      </c>
      <c r="N244">
        <f t="shared" si="26"/>
        <v>110242.7853472883</v>
      </c>
      <c r="O244">
        <f t="shared" si="27"/>
        <v>341.40719929177476</v>
      </c>
      <c r="P244">
        <f t="shared" si="28"/>
        <v>187.41774065317441</v>
      </c>
      <c r="Q244" s="9" cm="1">
        <f t="array" ref="Q244">IF(D244="",_xlfn.XLOOKUP(C244,ConfigSheet!$B$5:$H$5,_xlfn.XLOOKUP(G244,ConfigSheet!$A$6:$A$8,ConfigSheet!$B$6:$H$8)),_xlfn.XLOOKUP(D244,ConfigSheet!$B$5:$H$5,_xlfn.XLOOKUP(H244,ConfigSheet!$A$6:$A$8,ConfigSheet!$B$6:$H$8)))</f>
        <v>369.42666666666668</v>
      </c>
      <c r="R244">
        <f t="shared" si="29"/>
        <v>153.98945863860035</v>
      </c>
      <c r="S244" s="9">
        <f t="shared" si="30"/>
        <v>23712.753371809209</v>
      </c>
      <c r="W244">
        <f t="shared" si="31"/>
        <v>182.00892601349227</v>
      </c>
      <c r="X244">
        <f t="shared" si="24"/>
        <v>33127.249148584902</v>
      </c>
    </row>
    <row r="245" spans="1:24" x14ac:dyDescent="0.3">
      <c r="A245" s="3">
        <v>243</v>
      </c>
      <c r="B245">
        <v>99</v>
      </c>
      <c r="C245" t="s">
        <v>13</v>
      </c>
      <c r="D245" t="s">
        <v>13</v>
      </c>
      <c r="E245">
        <v>138366</v>
      </c>
      <c r="F245">
        <v>98079</v>
      </c>
      <c r="G245">
        <v>1</v>
      </c>
      <c r="H245">
        <v>1</v>
      </c>
      <c r="I245">
        <v>52.805423736572273</v>
      </c>
      <c r="J245" s="4">
        <f>ConfigSheet!$I$2</f>
        <v>3349.0920000000001</v>
      </c>
      <c r="K245">
        <f>IF(D245="",_xlfn.XLOOKUP(C245,ConfigSheet!$A$1:$H$1,ConfigSheet!$A$2:$H$2),_xlfn.XLOOKUP(D245,ConfigSheet!$A$1:$H$1,ConfigSheet!$A$2:$H$2))</f>
        <v>6.6983512218829002</v>
      </c>
      <c r="L245">
        <f>_xlfn.XLOOKUP(B245,CoinPixels_Config2!A:A,CoinPixels_Config2!I:I)</f>
        <v>0.81769743101807801</v>
      </c>
      <c r="M245">
        <f t="shared" si="25"/>
        <v>113141.52274024738</v>
      </c>
      <c r="N245">
        <f t="shared" si="26"/>
        <v>80198.946336822075</v>
      </c>
      <c r="O245">
        <f t="shared" si="27"/>
        <v>226.28869469480921</v>
      </c>
      <c r="P245">
        <f t="shared" si="28"/>
        <v>160.40189704820688</v>
      </c>
      <c r="Q245" s="9" cm="1">
        <f t="array" ref="Q245">IF(D245="",_xlfn.XLOOKUP(C245,ConfigSheet!$B$5:$H$5,_xlfn.XLOOKUP(G245,ConfigSheet!$A$6:$A$8,ConfigSheet!$B$6:$H$8)),_xlfn.XLOOKUP(D245,ConfigSheet!$B$5:$H$5,_xlfn.XLOOKUP(H245,ConfigSheet!$A$6:$A$8,ConfigSheet!$B$6:$H$8)))</f>
        <v>207.95500000000001</v>
      </c>
      <c r="R245">
        <f t="shared" si="29"/>
        <v>65.886797646602332</v>
      </c>
      <c r="S245" s="9">
        <f t="shared" si="30"/>
        <v>4341.0701041243228</v>
      </c>
      <c r="W245">
        <f t="shared" si="31"/>
        <v>47.553102951793136</v>
      </c>
      <c r="X245">
        <f t="shared" si="24"/>
        <v>2261.2976003438371</v>
      </c>
    </row>
    <row r="246" spans="1:24" x14ac:dyDescent="0.3">
      <c r="A246" s="3">
        <v>244</v>
      </c>
      <c r="B246">
        <v>100</v>
      </c>
      <c r="C246" t="s">
        <v>8</v>
      </c>
      <c r="D246" t="s">
        <v>8</v>
      </c>
      <c r="E246">
        <v>16873</v>
      </c>
      <c r="F246">
        <v>23324</v>
      </c>
      <c r="G246">
        <v>1</v>
      </c>
      <c r="H246">
        <v>1</v>
      </c>
      <c r="I246">
        <v>72.297471761703491</v>
      </c>
      <c r="J246" s="4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_xlfn.XLOOKUP(B246,CoinPixels_Config2!A:A,CoinPixels_Config2!I:I)</f>
        <v>0.72341793860401304</v>
      </c>
      <c r="M246">
        <f t="shared" si="25"/>
        <v>12206.230878065511</v>
      </c>
      <c r="N246">
        <f t="shared" si="26"/>
        <v>16873</v>
      </c>
      <c r="O246">
        <f t="shared" si="27"/>
        <v>0</v>
      </c>
      <c r="P246">
        <f t="shared" si="28"/>
        <v>0</v>
      </c>
      <c r="Q246" s="9" cm="1">
        <f t="array" ref="Q246">IF(D246="",_xlfn.XLOOKUP(C246,ConfigSheet!$B$5:$H$5,_xlfn.XLOOKUP(G246,ConfigSheet!$A$6:$A$8,ConfigSheet!$B$6:$H$8)),_xlfn.XLOOKUP(D246,ConfigSheet!$B$5:$H$5,_xlfn.XLOOKUP(H246,ConfigSheet!$A$6:$A$8,ConfigSheet!$B$6:$H$8)))</f>
        <v>0</v>
      </c>
      <c r="R246">
        <f t="shared" si="29"/>
        <v>0</v>
      </c>
      <c r="S246" s="9">
        <f t="shared" si="30"/>
        <v>0</v>
      </c>
      <c r="W246">
        <f t="shared" si="31"/>
        <v>0</v>
      </c>
      <c r="X246">
        <f t="shared" si="24"/>
        <v>0</v>
      </c>
    </row>
    <row r="247" spans="1:24" x14ac:dyDescent="0.3">
      <c r="A247" s="3">
        <v>245</v>
      </c>
      <c r="B247">
        <v>100</v>
      </c>
      <c r="C247" t="s">
        <v>9</v>
      </c>
      <c r="D247" t="s">
        <v>9</v>
      </c>
      <c r="E247">
        <v>579114</v>
      </c>
      <c r="F247">
        <v>528954</v>
      </c>
      <c r="G247">
        <v>1</v>
      </c>
      <c r="H247">
        <v>1</v>
      </c>
      <c r="I247">
        <v>88.656771183013916</v>
      </c>
      <c r="J247" s="4">
        <f>ConfigSheet!$I$2</f>
        <v>3349.0920000000001</v>
      </c>
      <c r="K247">
        <f>IF(D247="",_xlfn.XLOOKUP(C247,ConfigSheet!$A$1:$H$1,ConfigSheet!$A$2:$H$2),_xlfn.XLOOKUP(D247,ConfigSheet!$A$1:$H$1,ConfigSheet!$A$2:$H$2))</f>
        <v>2.6304883652667002</v>
      </c>
      <c r="L247">
        <f>_xlfn.XLOOKUP(B247,CoinPixels_Config2!A:A,CoinPixels_Config2!I:I)</f>
        <v>0.72341793860401304</v>
      </c>
      <c r="M247">
        <f t="shared" si="25"/>
        <v>418941.45609672443</v>
      </c>
      <c r="N247">
        <f t="shared" si="26"/>
        <v>382654.81229634711</v>
      </c>
      <c r="O247">
        <f t="shared" si="27"/>
        <v>329.05056833025895</v>
      </c>
      <c r="P247">
        <f t="shared" si="28"/>
        <v>300.54983012077724</v>
      </c>
      <c r="Q247" s="9" cm="1">
        <f t="array" ref="Q247">IF(D247="",_xlfn.XLOOKUP(C247,ConfigSheet!$B$5:$H$5,_xlfn.XLOOKUP(G247,ConfigSheet!$A$6:$A$8,ConfigSheet!$B$6:$H$8)),_xlfn.XLOOKUP(D247,ConfigSheet!$B$5:$H$5,_xlfn.XLOOKUP(H247,ConfigSheet!$A$6:$A$8,ConfigSheet!$B$6:$H$8)))</f>
        <v>468.8</v>
      </c>
      <c r="R247">
        <f t="shared" si="29"/>
        <v>28.50073820948171</v>
      </c>
      <c r="S247" s="9">
        <f t="shared" si="30"/>
        <v>812.29207848541068</v>
      </c>
      <c r="W247">
        <f t="shared" si="31"/>
        <v>168.25016987922277</v>
      </c>
      <c r="X247">
        <f t="shared" si="24"/>
        <v>28308.119664387319</v>
      </c>
    </row>
    <row r="248" spans="1:24" x14ac:dyDescent="0.3">
      <c r="A248" s="3">
        <v>246</v>
      </c>
      <c r="B248">
        <v>100</v>
      </c>
      <c r="C248" t="s">
        <v>11</v>
      </c>
      <c r="D248" t="s">
        <v>11</v>
      </c>
      <c r="E248">
        <v>246550</v>
      </c>
      <c r="F248">
        <v>171575</v>
      </c>
      <c r="G248">
        <v>1</v>
      </c>
      <c r="H248">
        <v>1</v>
      </c>
      <c r="I248">
        <v>69.5903480052948</v>
      </c>
      <c r="J248" s="4">
        <f>ConfigSheet!$I$2</f>
        <v>3349.0920000000001</v>
      </c>
      <c r="K248">
        <f>IF(D248="",_xlfn.XLOOKUP(C248,ConfigSheet!$A$1:$H$1,ConfigSheet!$A$2:$H$2),_xlfn.XLOOKUP(D248,ConfigSheet!$A$1:$H$1,ConfigSheet!$A$2:$H$2))</f>
        <v>5.6936084651916001</v>
      </c>
      <c r="L248">
        <f>_xlfn.XLOOKUP(B248,CoinPixels_Config2!A:A,CoinPixels_Config2!I:I)</f>
        <v>0.72341793860401304</v>
      </c>
      <c r="M248">
        <f t="shared" si="25"/>
        <v>178358.69276281941</v>
      </c>
      <c r="N248">
        <f t="shared" si="26"/>
        <v>124120.43281598354</v>
      </c>
      <c r="O248">
        <f t="shared" si="27"/>
        <v>303.21787605562832</v>
      </c>
      <c r="P248">
        <f t="shared" si="28"/>
        <v>211.01037146316946</v>
      </c>
      <c r="Q248" s="9" cm="1">
        <f t="array" ref="Q248">IF(D248="",_xlfn.XLOOKUP(C248,ConfigSheet!$B$5:$H$5,_xlfn.XLOOKUP(G248,ConfigSheet!$A$6:$A$8,ConfigSheet!$B$6:$H$8)),_xlfn.XLOOKUP(D248,ConfigSheet!$B$5:$H$5,_xlfn.XLOOKUP(H248,ConfigSheet!$A$6:$A$8,ConfigSheet!$B$6:$H$8)))</f>
        <v>369.42666666666668</v>
      </c>
      <c r="R248">
        <f t="shared" si="29"/>
        <v>92.207504592458861</v>
      </c>
      <c r="S248" s="9">
        <f t="shared" si="30"/>
        <v>8502.2239031683221</v>
      </c>
      <c r="W248">
        <f t="shared" si="31"/>
        <v>158.41629520349721</v>
      </c>
      <c r="X248">
        <f t="shared" si="24"/>
        <v>25095.722586001575</v>
      </c>
    </row>
    <row r="249" spans="1:24" x14ac:dyDescent="0.3">
      <c r="A249" s="3">
        <v>247</v>
      </c>
      <c r="B249">
        <v>100</v>
      </c>
      <c r="C249" t="s">
        <v>13</v>
      </c>
      <c r="D249" t="s">
        <v>13</v>
      </c>
      <c r="E249">
        <v>161795</v>
      </c>
      <c r="F249">
        <v>94399</v>
      </c>
      <c r="G249">
        <v>1</v>
      </c>
      <c r="H249">
        <v>1</v>
      </c>
      <c r="I249">
        <v>56.664830446243293</v>
      </c>
      <c r="J249" s="4">
        <f>ConfigSheet!$I$2</f>
        <v>3349.0920000000001</v>
      </c>
      <c r="K249">
        <f>IF(D249="",_xlfn.XLOOKUP(C249,ConfigSheet!$A$1:$H$1,ConfigSheet!$A$2:$H$2),_xlfn.XLOOKUP(D249,ConfigSheet!$A$1:$H$1,ConfigSheet!$A$2:$H$2))</f>
        <v>6.6983512218829002</v>
      </c>
      <c r="L249">
        <f>_xlfn.XLOOKUP(B249,CoinPixels_Config2!A:A,CoinPixels_Config2!I:I)</f>
        <v>0.72341793860401304</v>
      </c>
      <c r="M249">
        <f t="shared" si="25"/>
        <v>117045.40537643629</v>
      </c>
      <c r="N249">
        <f t="shared" si="26"/>
        <v>68289.929986280229</v>
      </c>
      <c r="O249">
        <f t="shared" si="27"/>
        <v>234.09665489005121</v>
      </c>
      <c r="P249">
        <f t="shared" si="28"/>
        <v>136.58326972382304</v>
      </c>
      <c r="Q249" s="9" cm="1">
        <f t="array" ref="Q249">IF(D249="",_xlfn.XLOOKUP(C249,ConfigSheet!$B$5:$H$5,_xlfn.XLOOKUP(G249,ConfigSheet!$A$6:$A$8,ConfigSheet!$B$6:$H$8)),_xlfn.XLOOKUP(D249,ConfigSheet!$B$5:$H$5,_xlfn.XLOOKUP(H249,ConfigSheet!$A$6:$A$8,ConfigSheet!$B$6:$H$8)))</f>
        <v>207.95500000000001</v>
      </c>
      <c r="R249">
        <f t="shared" si="29"/>
        <v>97.513385166228176</v>
      </c>
      <c r="S249" s="9">
        <f t="shared" si="30"/>
        <v>9508.86028657717</v>
      </c>
      <c r="W249">
        <f t="shared" si="31"/>
        <v>71.371730276176976</v>
      </c>
      <c r="X249">
        <f t="shared" si="24"/>
        <v>5093.9238826153569</v>
      </c>
    </row>
    <row r="250" spans="1:24" x14ac:dyDescent="0.3">
      <c r="A250" s="3">
        <v>248</v>
      </c>
      <c r="B250">
        <v>101</v>
      </c>
      <c r="C250" t="s">
        <v>8</v>
      </c>
      <c r="D250" t="s">
        <v>8</v>
      </c>
      <c r="E250">
        <v>18654</v>
      </c>
      <c r="F250">
        <v>23095</v>
      </c>
      <c r="G250">
        <v>1</v>
      </c>
      <c r="H250">
        <v>1</v>
      </c>
      <c r="I250">
        <v>77.579754590988159</v>
      </c>
      <c r="J250" s="4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_xlfn.XLOOKUP(B250,CoinPixels_Config2!A:A,CoinPixels_Config2!I:I)</f>
        <v>0.8077072959515047</v>
      </c>
      <c r="M250">
        <f t="shared" si="25"/>
        <v>15066.971898679369</v>
      </c>
      <c r="N250">
        <f t="shared" si="26"/>
        <v>18654</v>
      </c>
      <c r="O250">
        <f t="shared" si="27"/>
        <v>0</v>
      </c>
      <c r="P250">
        <f t="shared" si="28"/>
        <v>0</v>
      </c>
      <c r="Q250" s="9" cm="1">
        <f t="array" ref="Q250">IF(D250="",_xlfn.XLOOKUP(C250,ConfigSheet!$B$5:$H$5,_xlfn.XLOOKUP(G250,ConfigSheet!$A$6:$A$8,ConfigSheet!$B$6:$H$8)),_xlfn.XLOOKUP(D250,ConfigSheet!$B$5:$H$5,_xlfn.XLOOKUP(H250,ConfigSheet!$A$6:$A$8,ConfigSheet!$B$6:$H$8)))</f>
        <v>0</v>
      </c>
      <c r="R250">
        <f t="shared" si="29"/>
        <v>0</v>
      </c>
      <c r="S250" s="9">
        <f t="shared" si="30"/>
        <v>0</v>
      </c>
      <c r="W250">
        <f t="shared" si="31"/>
        <v>0</v>
      </c>
      <c r="X250">
        <f t="shared" si="24"/>
        <v>0</v>
      </c>
    </row>
    <row r="251" spans="1:24" x14ac:dyDescent="0.3">
      <c r="A251" s="3">
        <v>249</v>
      </c>
      <c r="B251">
        <v>101</v>
      </c>
      <c r="C251" t="s">
        <v>13</v>
      </c>
      <c r="D251" t="s">
        <v>13</v>
      </c>
      <c r="E251">
        <v>130706</v>
      </c>
      <c r="F251">
        <v>67720</v>
      </c>
      <c r="G251">
        <v>1</v>
      </c>
      <c r="H251">
        <v>1</v>
      </c>
      <c r="I251">
        <v>49.354186654090881</v>
      </c>
      <c r="J251" s="4">
        <f>ConfigSheet!$I$2</f>
        <v>3349.0920000000001</v>
      </c>
      <c r="K251">
        <f>IF(D251="",_xlfn.XLOOKUP(C251,ConfigSheet!$A$1:$H$1,ConfigSheet!$A$2:$H$2),_xlfn.XLOOKUP(D251,ConfigSheet!$A$1:$H$1,ConfigSheet!$A$2:$H$2))</f>
        <v>6.6983512218829002</v>
      </c>
      <c r="L251">
        <f>_xlfn.XLOOKUP(B251,CoinPixels_Config2!A:A,CoinPixels_Config2!I:I)</f>
        <v>0.8077072959515047</v>
      </c>
      <c r="M251">
        <f t="shared" si="25"/>
        <v>105572.18982463737</v>
      </c>
      <c r="N251">
        <f t="shared" si="26"/>
        <v>54697.938081835899</v>
      </c>
      <c r="O251">
        <f t="shared" si="27"/>
        <v>211.14965092291084</v>
      </c>
      <c r="P251">
        <f t="shared" si="28"/>
        <v>109.39860725980078</v>
      </c>
      <c r="Q251" s="9" cm="1">
        <f t="array" ref="Q251">IF(D251="",_xlfn.XLOOKUP(C251,ConfigSheet!$B$5:$H$5,_xlfn.XLOOKUP(G251,ConfigSheet!$A$6:$A$8,ConfigSheet!$B$6:$H$8)),_xlfn.XLOOKUP(D251,ConfigSheet!$B$5:$H$5,_xlfn.XLOOKUP(H251,ConfigSheet!$A$6:$A$8,ConfigSheet!$B$6:$H$8)))</f>
        <v>207.95500000000001</v>
      </c>
      <c r="R251">
        <f t="shared" si="29"/>
        <v>101.75104366311005</v>
      </c>
      <c r="S251" s="9">
        <f t="shared" si="30"/>
        <v>10353.274886532128</v>
      </c>
      <c r="W251">
        <f t="shared" si="31"/>
        <v>98.556392740199229</v>
      </c>
      <c r="X251">
        <f t="shared" si="24"/>
        <v>9713.362549960395</v>
      </c>
    </row>
    <row r="252" spans="1:24" x14ac:dyDescent="0.3">
      <c r="A252" s="3">
        <v>250</v>
      </c>
      <c r="B252">
        <v>102</v>
      </c>
      <c r="C252" t="s">
        <v>8</v>
      </c>
      <c r="D252" t="s">
        <v>8</v>
      </c>
      <c r="E252">
        <v>15290</v>
      </c>
      <c r="F252">
        <v>18476</v>
      </c>
      <c r="G252">
        <v>1</v>
      </c>
      <c r="H252">
        <v>1</v>
      </c>
      <c r="I252">
        <v>78.883236646652222</v>
      </c>
      <c r="J252" s="4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_xlfn.XLOOKUP(B252,CoinPixels_Config2!A:A,CoinPixels_Config2!I:I)</f>
        <v>0.82756007793894781</v>
      </c>
      <c r="M252">
        <f t="shared" si="25"/>
        <v>12653.393591686512</v>
      </c>
      <c r="N252">
        <f t="shared" si="26"/>
        <v>15290</v>
      </c>
      <c r="O252">
        <f t="shared" si="27"/>
        <v>0</v>
      </c>
      <c r="P252">
        <f t="shared" si="28"/>
        <v>0</v>
      </c>
      <c r="Q252" s="9" cm="1">
        <f t="array" ref="Q252">IF(D252="",_xlfn.XLOOKUP(C252,ConfigSheet!$B$5:$H$5,_xlfn.XLOOKUP(G252,ConfigSheet!$A$6:$A$8,ConfigSheet!$B$6:$H$8)),_xlfn.XLOOKUP(D252,ConfigSheet!$B$5:$H$5,_xlfn.XLOOKUP(H252,ConfigSheet!$A$6:$A$8,ConfigSheet!$B$6:$H$8)))</f>
        <v>0</v>
      </c>
      <c r="R252">
        <f t="shared" si="29"/>
        <v>0</v>
      </c>
      <c r="S252" s="9">
        <f t="shared" si="30"/>
        <v>0</v>
      </c>
      <c r="W252">
        <f t="shared" si="31"/>
        <v>0</v>
      </c>
      <c r="X252">
        <f t="shared" si="24"/>
        <v>0</v>
      </c>
    </row>
    <row r="253" spans="1:24" x14ac:dyDescent="0.3">
      <c r="A253" s="3">
        <v>251</v>
      </c>
      <c r="B253">
        <v>102</v>
      </c>
      <c r="C253" t="s">
        <v>12</v>
      </c>
      <c r="D253" t="s">
        <v>12</v>
      </c>
      <c r="E253">
        <v>182488</v>
      </c>
      <c r="F253">
        <v>178641</v>
      </c>
      <c r="G253">
        <v>1</v>
      </c>
      <c r="H253">
        <v>1</v>
      </c>
      <c r="I253">
        <v>89.428824186325073</v>
      </c>
      <c r="J253" s="4">
        <f>ConfigSheet!$I$2</f>
        <v>3349.0920000000001</v>
      </c>
      <c r="K253">
        <f>IF(D253="",_xlfn.XLOOKUP(C253,ConfigSheet!$A$1:$H$1,ConfigSheet!$A$2:$H$2),_xlfn.XLOOKUP(D253,ConfigSheet!$A$1:$H$1,ConfigSheet!$A$2:$H$2))</f>
        <v>4.4826302470744004</v>
      </c>
      <c r="L253">
        <f>_xlfn.XLOOKUP(B253,CoinPixels_Config2!A:A,CoinPixels_Config2!I:I)</f>
        <v>0.82756007793894781</v>
      </c>
      <c r="M253">
        <f t="shared" si="25"/>
        <v>151019.78350292271</v>
      </c>
      <c r="N253">
        <f t="shared" si="26"/>
        <v>147836.15988309158</v>
      </c>
      <c r="O253">
        <f t="shared" si="27"/>
        <v>202.13414544504269</v>
      </c>
      <c r="P253">
        <f t="shared" si="28"/>
        <v>197.87298823181726</v>
      </c>
      <c r="Q253" s="9" cm="1">
        <f t="array" ref="Q253">IF(D253="",_xlfn.XLOOKUP(C253,ConfigSheet!$B$5:$H$5,_xlfn.XLOOKUP(G253,ConfigSheet!$A$6:$A$8,ConfigSheet!$B$6:$H$8)),_xlfn.XLOOKUP(D253,ConfigSheet!$B$5:$H$5,_xlfn.XLOOKUP(H253,ConfigSheet!$A$6:$A$8,ConfigSheet!$B$6:$H$8)))</f>
        <v>236.29999999999998</v>
      </c>
      <c r="R253">
        <f t="shared" si="29"/>
        <v>4.261157213225431</v>
      </c>
      <c r="S253" s="9">
        <f t="shared" si="30"/>
        <v>18.15746079582312</v>
      </c>
      <c r="W253">
        <f t="shared" si="31"/>
        <v>38.427011768182723</v>
      </c>
      <c r="X253">
        <f t="shared" si="24"/>
        <v>1476.6352334320534</v>
      </c>
    </row>
    <row r="254" spans="1:24" x14ac:dyDescent="0.3">
      <c r="A254" s="3">
        <v>252</v>
      </c>
      <c r="B254">
        <v>102</v>
      </c>
      <c r="C254" t="s">
        <v>13</v>
      </c>
      <c r="D254" t="s">
        <v>13</v>
      </c>
      <c r="E254">
        <v>116807</v>
      </c>
      <c r="F254">
        <v>79225</v>
      </c>
      <c r="G254">
        <v>1</v>
      </c>
      <c r="H254">
        <v>1</v>
      </c>
      <c r="I254">
        <v>63.374978303909302</v>
      </c>
      <c r="J254" s="4">
        <f>ConfigSheet!$I$2</f>
        <v>3349.0920000000001</v>
      </c>
      <c r="K254">
        <f>IF(D254="",_xlfn.XLOOKUP(C254,ConfigSheet!$A$1:$H$1,ConfigSheet!$A$2:$H$2),_xlfn.XLOOKUP(D254,ConfigSheet!$A$1:$H$1,ConfigSheet!$A$2:$H$2))</f>
        <v>6.6983512218829002</v>
      </c>
      <c r="L254">
        <f>_xlfn.XLOOKUP(B254,CoinPixels_Config2!A:A,CoinPixels_Config2!I:I)</f>
        <v>0.82756007793894781</v>
      </c>
      <c r="M254">
        <f t="shared" si="25"/>
        <v>96664.810023814673</v>
      </c>
      <c r="N254">
        <f t="shared" si="26"/>
        <v>65563.447174713147</v>
      </c>
      <c r="O254">
        <f t="shared" si="27"/>
        <v>193.33444657121913</v>
      </c>
      <c r="P254">
        <f t="shared" si="28"/>
        <v>131.13016796600235</v>
      </c>
      <c r="Q254" s="9" cm="1">
        <f t="array" ref="Q254">IF(D254="",_xlfn.XLOOKUP(C254,ConfigSheet!$B$5:$H$5,_xlfn.XLOOKUP(G254,ConfigSheet!$A$6:$A$8,ConfigSheet!$B$6:$H$8)),_xlfn.XLOOKUP(D254,ConfigSheet!$B$5:$H$5,_xlfn.XLOOKUP(H254,ConfigSheet!$A$6:$A$8,ConfigSheet!$B$6:$H$8)))</f>
        <v>207.95500000000001</v>
      </c>
      <c r="R254">
        <f t="shared" si="29"/>
        <v>62.204278605216786</v>
      </c>
      <c r="S254" s="9">
        <f t="shared" si="30"/>
        <v>3869.3722767954309</v>
      </c>
      <c r="W254">
        <f t="shared" si="31"/>
        <v>76.824832033997666</v>
      </c>
      <c r="X254">
        <f t="shared" si="24"/>
        <v>5902.0548170519542</v>
      </c>
    </row>
    <row r="255" spans="1:24" x14ac:dyDescent="0.3">
      <c r="A255" s="3">
        <v>253</v>
      </c>
      <c r="B255">
        <v>103</v>
      </c>
      <c r="C255" t="s">
        <v>8</v>
      </c>
      <c r="D255" t="s">
        <v>8</v>
      </c>
      <c r="E255">
        <v>18665</v>
      </c>
      <c r="F255">
        <v>19557</v>
      </c>
      <c r="G255">
        <v>1</v>
      </c>
      <c r="H255">
        <v>1</v>
      </c>
      <c r="I255">
        <v>79.513430595397949</v>
      </c>
      <c r="J255" s="4">
        <f>ConfigSheet!$I$2</f>
        <v>3349.0920000000001</v>
      </c>
      <c r="K255">
        <f>IF(D255="",_xlfn.XLOOKUP(C255,ConfigSheet!$A$1:$H$1,ConfigSheet!$A$2:$H$2),_xlfn.XLOOKUP(D255,ConfigSheet!$A$1:$H$1,ConfigSheet!$A$2:$H$2))</f>
        <v>0</v>
      </c>
      <c r="L255">
        <f>_xlfn.XLOOKUP(B255,CoinPixels_Config2!A:A,CoinPixels_Config2!I:I)</f>
        <v>0.954389732576571</v>
      </c>
      <c r="M255">
        <f t="shared" si="25"/>
        <v>17813.684358541697</v>
      </c>
      <c r="N255">
        <f t="shared" si="26"/>
        <v>18665</v>
      </c>
      <c r="O255">
        <f t="shared" si="27"/>
        <v>0</v>
      </c>
      <c r="P255">
        <f t="shared" si="28"/>
        <v>0</v>
      </c>
      <c r="Q255" s="9" cm="1">
        <f t="array" ref="Q255">IF(D255="",_xlfn.XLOOKUP(C255,ConfigSheet!$B$5:$H$5,_xlfn.XLOOKUP(G255,ConfigSheet!$A$6:$A$8,ConfigSheet!$B$6:$H$8)),_xlfn.XLOOKUP(D255,ConfigSheet!$B$5:$H$5,_xlfn.XLOOKUP(H255,ConfigSheet!$A$6:$A$8,ConfigSheet!$B$6:$H$8)))</f>
        <v>0</v>
      </c>
      <c r="R255">
        <f t="shared" si="29"/>
        <v>0</v>
      </c>
      <c r="S255" s="9">
        <f t="shared" si="30"/>
        <v>0</v>
      </c>
      <c r="W255">
        <f t="shared" si="31"/>
        <v>0</v>
      </c>
      <c r="X255">
        <f t="shared" si="24"/>
        <v>0</v>
      </c>
    </row>
    <row r="256" spans="1:24" x14ac:dyDescent="0.3">
      <c r="A256" s="3">
        <v>254</v>
      </c>
      <c r="B256">
        <v>103</v>
      </c>
      <c r="C256" t="s">
        <v>14</v>
      </c>
      <c r="D256" t="s">
        <v>14</v>
      </c>
      <c r="E256">
        <v>102740</v>
      </c>
      <c r="F256">
        <v>92446</v>
      </c>
      <c r="G256">
        <v>1</v>
      </c>
      <c r="H256">
        <v>1</v>
      </c>
      <c r="I256">
        <v>89.130055904388428</v>
      </c>
      <c r="J256" s="4">
        <f>ConfigSheet!$I$2</f>
        <v>3349.0920000000001</v>
      </c>
      <c r="K256">
        <f>IF(D256="",_xlfn.XLOOKUP(C256,ConfigSheet!$A$1:$H$1,ConfigSheet!$A$2:$H$2),_xlfn.XLOOKUP(D256,ConfigSheet!$A$1:$H$1,ConfigSheet!$A$2:$H$2))</f>
        <v>8.5265588246234003</v>
      </c>
      <c r="L256">
        <f>_xlfn.XLOOKUP(B256,CoinPixels_Config2!A:A,CoinPixels_Config2!I:I)</f>
        <v>0.954389732576571</v>
      </c>
      <c r="M256">
        <f t="shared" si="25"/>
        <v>98054.001124916904</v>
      </c>
      <c r="N256">
        <f t="shared" si="26"/>
        <v>88229.513217773681</v>
      </c>
      <c r="O256">
        <f t="shared" si="27"/>
        <v>249.63877032380506</v>
      </c>
      <c r="P256">
        <f t="shared" si="28"/>
        <v>224.62629707372477</v>
      </c>
      <c r="Q256" s="9" cm="1">
        <f t="array" ref="Q256">IF(D256="",_xlfn.XLOOKUP(C256,ConfigSheet!$B$5:$H$5,_xlfn.XLOOKUP(G256,ConfigSheet!$A$6:$A$8,ConfigSheet!$B$6:$H$8)),_xlfn.XLOOKUP(D256,ConfigSheet!$B$5:$H$5,_xlfn.XLOOKUP(H256,ConfigSheet!$A$6:$A$8,ConfigSheet!$B$6:$H$8)))</f>
        <v>160.44</v>
      </c>
      <c r="R256">
        <f t="shared" si="29"/>
        <v>25.012473250080291</v>
      </c>
      <c r="S256" s="9">
        <f t="shared" si="30"/>
        <v>625.62381808598207</v>
      </c>
      <c r="W256">
        <f t="shared" si="31"/>
        <v>-64.186297073724774</v>
      </c>
      <c r="X256">
        <f t="shared" si="24"/>
        <v>4119.8807320364494</v>
      </c>
    </row>
    <row r="257" spans="1:24" x14ac:dyDescent="0.3">
      <c r="A257" s="3">
        <v>255</v>
      </c>
      <c r="B257">
        <v>104</v>
      </c>
      <c r="C257" t="s">
        <v>8</v>
      </c>
      <c r="D257" t="s">
        <v>8</v>
      </c>
      <c r="E257">
        <v>15959</v>
      </c>
      <c r="F257">
        <v>19329</v>
      </c>
      <c r="G257">
        <v>1</v>
      </c>
      <c r="H257">
        <v>1</v>
      </c>
      <c r="I257">
        <v>76.501774787902832</v>
      </c>
      <c r="J257" s="4">
        <f>ConfigSheet!$I$2</f>
        <v>3349.0920000000001</v>
      </c>
      <c r="K257">
        <f>IF(D257="",_xlfn.XLOOKUP(C257,ConfigSheet!$A$1:$H$1,ConfigSheet!$A$2:$H$2),_xlfn.XLOOKUP(D257,ConfigSheet!$A$1:$H$1,ConfigSheet!$A$2:$H$2))</f>
        <v>0</v>
      </c>
      <c r="L257">
        <f>_xlfn.XLOOKUP(B257,CoinPixels_Config2!A:A,CoinPixels_Config2!I:I)</f>
        <v>0.82565057685343268</v>
      </c>
      <c r="M257">
        <f t="shared" si="25"/>
        <v>13176.557556003932</v>
      </c>
      <c r="N257">
        <f t="shared" si="26"/>
        <v>15959</v>
      </c>
      <c r="O257">
        <f t="shared" si="27"/>
        <v>0</v>
      </c>
      <c r="P257">
        <f t="shared" si="28"/>
        <v>0</v>
      </c>
      <c r="Q257" s="9" cm="1">
        <f t="array" ref="Q257">IF(D257="",_xlfn.XLOOKUP(C257,ConfigSheet!$B$5:$H$5,_xlfn.XLOOKUP(G257,ConfigSheet!$A$6:$A$8,ConfigSheet!$B$6:$H$8)),_xlfn.XLOOKUP(D257,ConfigSheet!$B$5:$H$5,_xlfn.XLOOKUP(H257,ConfigSheet!$A$6:$A$8,ConfigSheet!$B$6:$H$8)))</f>
        <v>0</v>
      </c>
      <c r="R257">
        <f t="shared" si="29"/>
        <v>0</v>
      </c>
      <c r="S257" s="9">
        <f t="shared" si="30"/>
        <v>0</v>
      </c>
      <c r="W257">
        <f t="shared" si="31"/>
        <v>0</v>
      </c>
      <c r="X257">
        <f t="shared" si="24"/>
        <v>0</v>
      </c>
    </row>
    <row r="258" spans="1:24" x14ac:dyDescent="0.3">
      <c r="A258" s="3">
        <v>256</v>
      </c>
      <c r="B258">
        <v>104</v>
      </c>
      <c r="C258" t="s">
        <v>10</v>
      </c>
      <c r="D258" t="s">
        <v>10</v>
      </c>
      <c r="E258">
        <v>203808</v>
      </c>
      <c r="F258">
        <v>265841</v>
      </c>
      <c r="G258">
        <v>2</v>
      </c>
      <c r="H258">
        <v>3</v>
      </c>
      <c r="I258">
        <v>62.349985043207802</v>
      </c>
      <c r="J258" s="4">
        <f>ConfigSheet!$I$2</f>
        <v>3349.0920000000001</v>
      </c>
      <c r="K258">
        <f>IF(D258="",_xlfn.XLOOKUP(C258,ConfigSheet!$A$1:$H$1,ConfigSheet!$A$2:$H$2),_xlfn.XLOOKUP(D258,ConfigSheet!$A$1:$H$1,ConfigSheet!$A$2:$H$2))</f>
        <v>3.5680999999999998</v>
      </c>
      <c r="L258">
        <f>_xlfn.XLOOKUP(B258,CoinPixels_Config2!A:A,CoinPixels_Config2!I:I)</f>
        <v>0.82565057685343268</v>
      </c>
      <c r="M258">
        <f t="shared" si="25"/>
        <v>168274.19276734442</v>
      </c>
      <c r="N258">
        <f t="shared" si="26"/>
        <v>219491.7750012934</v>
      </c>
      <c r="O258">
        <f t="shared" si="27"/>
        <v>179.27818859952535</v>
      </c>
      <c r="P258">
        <f t="shared" si="28"/>
        <v>233.84505483340405</v>
      </c>
      <c r="Q258" s="9" cm="1">
        <f t="array" ref="Q258">IF(D258="",_xlfn.XLOOKUP(C258,ConfigSheet!$B$5:$H$5,_xlfn.XLOOKUP(G258,ConfigSheet!$A$6:$A$8,ConfigSheet!$B$6:$H$8)),_xlfn.XLOOKUP(D258,ConfigSheet!$B$5:$H$5,_xlfn.XLOOKUP(H258,ConfigSheet!$A$6:$A$8,ConfigSheet!$B$6:$H$8)))</f>
        <v>289.92</v>
      </c>
      <c r="R258">
        <f t="shared" si="29"/>
        <v>-54.566866233878699</v>
      </c>
      <c r="S258" s="9">
        <f t="shared" si="30"/>
        <v>2977.5428905860113</v>
      </c>
      <c r="W258">
        <f t="shared" si="31"/>
        <v>56.074945166595967</v>
      </c>
      <c r="X258">
        <f t="shared" ref="X258:X321" si="32">W258*W258</f>
        <v>3144.3994754367445</v>
      </c>
    </row>
    <row r="259" spans="1:24" x14ac:dyDescent="0.3">
      <c r="A259" s="3">
        <v>257</v>
      </c>
      <c r="B259">
        <v>105</v>
      </c>
      <c r="C259" t="s">
        <v>8</v>
      </c>
      <c r="D259" t="s">
        <v>8</v>
      </c>
      <c r="E259">
        <v>19232</v>
      </c>
      <c r="F259">
        <v>22063</v>
      </c>
      <c r="G259">
        <v>1</v>
      </c>
      <c r="H259">
        <v>1</v>
      </c>
      <c r="I259">
        <v>74.299341440200806</v>
      </c>
      <c r="J259" s="4">
        <f>ConfigSheet!$I$2</f>
        <v>3349.0920000000001</v>
      </c>
      <c r="K259">
        <f>IF(D259="",_xlfn.XLOOKUP(C259,ConfigSheet!$A$1:$H$1,ConfigSheet!$A$2:$H$2),_xlfn.XLOOKUP(D259,ConfigSheet!$A$1:$H$1,ConfigSheet!$A$2:$H$2))</f>
        <v>0</v>
      </c>
      <c r="L259">
        <f>_xlfn.XLOOKUP(B259,CoinPixels_Config2!A:A,CoinPixels_Config2!I:I)</f>
        <v>0.87168562752118928</v>
      </c>
      <c r="M259">
        <f t="shared" ref="M259:M322" si="33">E259*L259</f>
        <v>16764.257988487512</v>
      </c>
      <c r="N259">
        <f t="shared" ref="N259:N322" si="34">L259*F259</f>
        <v>19232</v>
      </c>
      <c r="O259">
        <f t="shared" ref="O259:O322" si="35">(M259/J259)*K259</f>
        <v>0</v>
      </c>
      <c r="P259">
        <f t="shared" ref="P259:P322" si="36">(N259/J259)*K259</f>
        <v>0</v>
      </c>
      <c r="Q259" s="9" cm="1">
        <f t="array" ref="Q259">IF(D259="",_xlfn.XLOOKUP(C259,ConfigSheet!$B$5:$H$5,_xlfn.XLOOKUP(G259,ConfigSheet!$A$6:$A$8,ConfigSheet!$B$6:$H$8)),_xlfn.XLOOKUP(D259,ConfigSheet!$B$5:$H$5,_xlfn.XLOOKUP(H259,ConfigSheet!$A$6:$A$8,ConfigSheet!$B$6:$H$8)))</f>
        <v>0</v>
      </c>
      <c r="R259">
        <f t="shared" ref="R259:R322" si="37">O259-P259</f>
        <v>0</v>
      </c>
      <c r="S259" s="9">
        <f t="shared" ref="S259:S322" si="38">R259*R259</f>
        <v>0</v>
      </c>
      <c r="W259">
        <f t="shared" ref="W259:W322" si="39">Q259-P259</f>
        <v>0</v>
      </c>
      <c r="X259">
        <f t="shared" si="32"/>
        <v>0</v>
      </c>
    </row>
    <row r="260" spans="1:24" x14ac:dyDescent="0.3">
      <c r="A260" s="3">
        <v>258</v>
      </c>
      <c r="B260">
        <v>106</v>
      </c>
      <c r="C260" t="s">
        <v>8</v>
      </c>
      <c r="D260" t="s">
        <v>8</v>
      </c>
      <c r="E260">
        <v>15670</v>
      </c>
      <c r="F260">
        <v>19312</v>
      </c>
      <c r="G260">
        <v>1</v>
      </c>
      <c r="H260">
        <v>1</v>
      </c>
      <c r="I260">
        <v>76.774978637695313</v>
      </c>
      <c r="J260" s="4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_xlfn.XLOOKUP(B260,CoinPixels_Config2!A:A,CoinPixels_Config2!I:I)</f>
        <v>0.81141259320629655</v>
      </c>
      <c r="M260">
        <f t="shared" si="33"/>
        <v>12714.835335542666</v>
      </c>
      <c r="N260">
        <f t="shared" si="34"/>
        <v>15669.999999999998</v>
      </c>
      <c r="O260">
        <f t="shared" si="35"/>
        <v>0</v>
      </c>
      <c r="P260">
        <f t="shared" si="36"/>
        <v>0</v>
      </c>
      <c r="Q260" s="9" cm="1">
        <f t="array" ref="Q260">IF(D260="",_xlfn.XLOOKUP(C260,ConfigSheet!$B$5:$H$5,_xlfn.XLOOKUP(G260,ConfigSheet!$A$6:$A$8,ConfigSheet!$B$6:$H$8)),_xlfn.XLOOKUP(D260,ConfigSheet!$B$5:$H$5,_xlfn.XLOOKUP(H260,ConfigSheet!$A$6:$A$8,ConfigSheet!$B$6:$H$8)))</f>
        <v>0</v>
      </c>
      <c r="R260">
        <f t="shared" si="37"/>
        <v>0</v>
      </c>
      <c r="S260" s="9">
        <f t="shared" si="38"/>
        <v>0</v>
      </c>
      <c r="W260">
        <f t="shared" si="39"/>
        <v>0</v>
      </c>
      <c r="X260">
        <f t="shared" si="32"/>
        <v>0</v>
      </c>
    </row>
    <row r="261" spans="1:24" x14ac:dyDescent="0.3">
      <c r="A261" s="3">
        <v>259</v>
      </c>
      <c r="B261">
        <v>106</v>
      </c>
      <c r="C261" t="s">
        <v>12</v>
      </c>
      <c r="D261" t="s">
        <v>12</v>
      </c>
      <c r="E261">
        <v>199603</v>
      </c>
      <c r="F261">
        <v>337021</v>
      </c>
      <c r="G261">
        <v>1</v>
      </c>
      <c r="H261">
        <v>2</v>
      </c>
      <c r="I261">
        <v>45.911014080047607</v>
      </c>
      <c r="J261" s="4">
        <f>ConfigSheet!$I$2</f>
        <v>3349.0920000000001</v>
      </c>
      <c r="K261">
        <f>IF(D261="",_xlfn.XLOOKUP(C261,ConfigSheet!$A$1:$H$1,ConfigSheet!$A$2:$H$2),_xlfn.XLOOKUP(D261,ConfigSheet!$A$1:$H$1,ConfigSheet!$A$2:$H$2))</f>
        <v>4.4826302470744004</v>
      </c>
      <c r="L261">
        <f>_xlfn.XLOOKUP(B261,CoinPixels_Config2!A:A,CoinPixels_Config2!I:I)</f>
        <v>0.81141259320629655</v>
      </c>
      <c r="M261">
        <f t="shared" si="33"/>
        <v>161960.3878417564</v>
      </c>
      <c r="N261">
        <f t="shared" si="34"/>
        <v>273463.08357497927</v>
      </c>
      <c r="O261">
        <f t="shared" si="35"/>
        <v>216.77772165331922</v>
      </c>
      <c r="P261">
        <f t="shared" si="36"/>
        <v>366.01977189382575</v>
      </c>
      <c r="Q261" s="9" cm="1">
        <f t="array" ref="Q261">IF(D261="",_xlfn.XLOOKUP(C261,ConfigSheet!$B$5:$H$5,_xlfn.XLOOKUP(G261,ConfigSheet!$A$6:$A$8,ConfigSheet!$B$6:$H$8)),_xlfn.XLOOKUP(D261,ConfigSheet!$B$5:$H$5,_xlfn.XLOOKUP(H261,ConfigSheet!$A$6:$A$8,ConfigSheet!$B$6:$H$8)))</f>
        <v>472.59999999999997</v>
      </c>
      <c r="R261">
        <f t="shared" si="37"/>
        <v>-149.24205024050653</v>
      </c>
      <c r="S261" s="9">
        <f t="shared" si="38"/>
        <v>22273.189559989874</v>
      </c>
      <c r="W261">
        <f t="shared" si="39"/>
        <v>106.58022810617422</v>
      </c>
      <c r="X261">
        <f t="shared" si="32"/>
        <v>11359.345023164129</v>
      </c>
    </row>
    <row r="262" spans="1:24" x14ac:dyDescent="0.3">
      <c r="A262" s="3">
        <v>260</v>
      </c>
      <c r="B262">
        <v>106</v>
      </c>
      <c r="C262" t="s">
        <v>11</v>
      </c>
      <c r="D262" t="s">
        <v>11</v>
      </c>
      <c r="E262">
        <v>232383</v>
      </c>
      <c r="F262">
        <v>155556</v>
      </c>
      <c r="G262">
        <v>1</v>
      </c>
      <c r="H262">
        <v>1</v>
      </c>
      <c r="I262">
        <v>66.939491033554077</v>
      </c>
      <c r="J262" s="4">
        <f>ConfigSheet!$I$2</f>
        <v>3349.0920000000001</v>
      </c>
      <c r="K262">
        <f>IF(D262="",_xlfn.XLOOKUP(C262,ConfigSheet!$A$1:$H$1,ConfigSheet!$A$2:$H$2),_xlfn.XLOOKUP(D262,ConfigSheet!$A$1:$H$1,ConfigSheet!$A$2:$H$2))</f>
        <v>5.6936084651916001</v>
      </c>
      <c r="L262">
        <f>_xlfn.XLOOKUP(B262,CoinPixels_Config2!A:A,CoinPixels_Config2!I:I)</f>
        <v>0.81141259320629655</v>
      </c>
      <c r="M262">
        <f t="shared" si="33"/>
        <v>188558.49264705883</v>
      </c>
      <c r="N262">
        <f t="shared" si="34"/>
        <v>126220.09734879866</v>
      </c>
      <c r="O262">
        <f t="shared" si="35"/>
        <v>320.55799897974202</v>
      </c>
      <c r="P262">
        <f t="shared" si="36"/>
        <v>214.57989650401598</v>
      </c>
      <c r="Q262" s="9" cm="1">
        <f t="array" ref="Q262">IF(D262="",_xlfn.XLOOKUP(C262,ConfigSheet!$B$5:$H$5,_xlfn.XLOOKUP(G262,ConfigSheet!$A$6:$A$8,ConfigSheet!$B$6:$H$8)),_xlfn.XLOOKUP(D262,ConfigSheet!$B$5:$H$5,_xlfn.XLOOKUP(H262,ConfigSheet!$A$6:$A$8,ConfigSheet!$B$6:$H$8)))</f>
        <v>369.42666666666668</v>
      </c>
      <c r="R262">
        <f t="shared" si="37"/>
        <v>105.97810247572605</v>
      </c>
      <c r="S262" s="9">
        <f t="shared" si="38"/>
        <v>11231.358204355491</v>
      </c>
      <c r="W262">
        <f t="shared" si="39"/>
        <v>154.8467701626507</v>
      </c>
      <c r="X262">
        <f t="shared" si="32"/>
        <v>23977.52222980477</v>
      </c>
    </row>
    <row r="263" spans="1:24" x14ac:dyDescent="0.3">
      <c r="A263" s="3">
        <v>261</v>
      </c>
      <c r="B263">
        <v>107</v>
      </c>
      <c r="C263" t="s">
        <v>8</v>
      </c>
      <c r="D263" t="s">
        <v>8</v>
      </c>
      <c r="E263">
        <v>14736</v>
      </c>
      <c r="F263">
        <v>15936</v>
      </c>
      <c r="G263">
        <v>1</v>
      </c>
      <c r="H263">
        <v>1</v>
      </c>
      <c r="I263">
        <v>83.995199203491211</v>
      </c>
      <c r="J263" s="4">
        <f>ConfigSheet!$I$2</f>
        <v>3349.0920000000001</v>
      </c>
      <c r="K263">
        <f>IF(D263="",_xlfn.XLOOKUP(C263,ConfigSheet!$A$1:$H$1,ConfigSheet!$A$2:$H$2),_xlfn.XLOOKUP(D263,ConfigSheet!$A$1:$H$1,ConfigSheet!$A$2:$H$2))</f>
        <v>0</v>
      </c>
      <c r="L263">
        <f>_xlfn.XLOOKUP(B263,CoinPixels_Config2!A:A,CoinPixels_Config2!I:I)</f>
        <v>0.92469879518072284</v>
      </c>
      <c r="M263">
        <f t="shared" si="33"/>
        <v>13626.361445783132</v>
      </c>
      <c r="N263">
        <f t="shared" si="34"/>
        <v>14736</v>
      </c>
      <c r="O263">
        <f t="shared" si="35"/>
        <v>0</v>
      </c>
      <c r="P263">
        <f t="shared" si="36"/>
        <v>0</v>
      </c>
      <c r="Q263" s="9" cm="1">
        <f t="array" ref="Q263">IF(D263="",_xlfn.XLOOKUP(C263,ConfigSheet!$B$5:$H$5,_xlfn.XLOOKUP(G263,ConfigSheet!$A$6:$A$8,ConfigSheet!$B$6:$H$8)),_xlfn.XLOOKUP(D263,ConfigSheet!$B$5:$H$5,_xlfn.XLOOKUP(H263,ConfigSheet!$A$6:$A$8,ConfigSheet!$B$6:$H$8)))</f>
        <v>0</v>
      </c>
      <c r="R263">
        <f t="shared" si="37"/>
        <v>0</v>
      </c>
      <c r="S263" s="9">
        <f t="shared" si="38"/>
        <v>0</v>
      </c>
      <c r="W263">
        <f t="shared" si="39"/>
        <v>0</v>
      </c>
      <c r="X263">
        <f t="shared" si="32"/>
        <v>0</v>
      </c>
    </row>
    <row r="264" spans="1:24" x14ac:dyDescent="0.3">
      <c r="A264" s="3">
        <v>262</v>
      </c>
      <c r="B264">
        <v>107</v>
      </c>
      <c r="C264" t="s">
        <v>12</v>
      </c>
      <c r="D264" t="s">
        <v>12</v>
      </c>
      <c r="E264">
        <v>168009</v>
      </c>
      <c r="F264">
        <v>157990</v>
      </c>
      <c r="G264">
        <v>1</v>
      </c>
      <c r="H264">
        <v>1</v>
      </c>
      <c r="I264">
        <v>93.877381086349487</v>
      </c>
      <c r="J264" s="4">
        <f>ConfigSheet!$I$2</f>
        <v>3349.0920000000001</v>
      </c>
      <c r="K264">
        <f>IF(D264="",_xlfn.XLOOKUP(C264,ConfigSheet!$A$1:$H$1,ConfigSheet!$A$2:$H$2),_xlfn.XLOOKUP(D264,ConfigSheet!$A$1:$H$1,ConfigSheet!$A$2:$H$2))</f>
        <v>4.4826302470744004</v>
      </c>
      <c r="L264">
        <f>_xlfn.XLOOKUP(B264,CoinPixels_Config2!A:A,CoinPixels_Config2!I:I)</f>
        <v>0.92469879518072284</v>
      </c>
      <c r="M264">
        <f t="shared" si="33"/>
        <v>155357.71987951806</v>
      </c>
      <c r="N264">
        <f t="shared" si="34"/>
        <v>146093.1626506024</v>
      </c>
      <c r="O264">
        <f t="shared" si="35"/>
        <v>207.94030568537369</v>
      </c>
      <c r="P264">
        <f t="shared" si="36"/>
        <v>195.540053778263</v>
      </c>
      <c r="Q264" s="9" cm="1">
        <f t="array" ref="Q264">IF(D264="",_xlfn.XLOOKUP(C264,ConfigSheet!$B$5:$H$5,_xlfn.XLOOKUP(G264,ConfigSheet!$A$6:$A$8,ConfigSheet!$B$6:$H$8)),_xlfn.XLOOKUP(D264,ConfigSheet!$B$5:$H$5,_xlfn.XLOOKUP(H264,ConfigSheet!$A$6:$A$8,ConfigSheet!$B$6:$H$8)))</f>
        <v>236.29999999999998</v>
      </c>
      <c r="R264">
        <f t="shared" si="37"/>
        <v>12.400251907110686</v>
      </c>
      <c r="S264" s="9">
        <f t="shared" si="38"/>
        <v>153.76624735980221</v>
      </c>
      <c r="W264">
        <f t="shared" si="39"/>
        <v>40.759946221736982</v>
      </c>
      <c r="X264">
        <f t="shared" si="32"/>
        <v>1661.3732159988908</v>
      </c>
    </row>
    <row r="265" spans="1:24" x14ac:dyDescent="0.3">
      <c r="A265" s="3">
        <v>263</v>
      </c>
      <c r="B265">
        <v>107</v>
      </c>
      <c r="C265" t="s">
        <v>11</v>
      </c>
      <c r="D265" t="s">
        <v>11</v>
      </c>
      <c r="E265">
        <v>187131</v>
      </c>
      <c r="F265">
        <v>149763</v>
      </c>
      <c r="G265">
        <v>1</v>
      </c>
      <c r="H265">
        <v>1</v>
      </c>
      <c r="I265">
        <v>80.02629280090332</v>
      </c>
      <c r="J265" s="4">
        <f>ConfigSheet!$I$2</f>
        <v>3349.0920000000001</v>
      </c>
      <c r="K265">
        <f>IF(D265="",_xlfn.XLOOKUP(C265,ConfigSheet!$A$1:$H$1,ConfigSheet!$A$2:$H$2),_xlfn.XLOOKUP(D265,ConfigSheet!$A$1:$H$1,ConfigSheet!$A$2:$H$2))</f>
        <v>5.6936084651916001</v>
      </c>
      <c r="L265">
        <f>_xlfn.XLOOKUP(B265,CoinPixels_Config2!A:A,CoinPixels_Config2!I:I)</f>
        <v>0.92469879518072284</v>
      </c>
      <c r="M265">
        <f t="shared" si="33"/>
        <v>173039.81024096385</v>
      </c>
      <c r="N265">
        <f t="shared" si="34"/>
        <v>138485.6656626506</v>
      </c>
      <c r="O265">
        <f t="shared" si="35"/>
        <v>294.17553426513814</v>
      </c>
      <c r="P265">
        <f t="shared" si="36"/>
        <v>235.43191955448256</v>
      </c>
      <c r="Q265" s="9" cm="1">
        <f t="array" ref="Q265">IF(D265="",_xlfn.XLOOKUP(C265,ConfigSheet!$B$5:$H$5,_xlfn.XLOOKUP(G265,ConfigSheet!$A$6:$A$8,ConfigSheet!$B$6:$H$8)),_xlfn.XLOOKUP(D265,ConfigSheet!$B$5:$H$5,_xlfn.XLOOKUP(H265,ConfigSheet!$A$6:$A$8,ConfigSheet!$B$6:$H$8)))</f>
        <v>369.42666666666668</v>
      </c>
      <c r="R265">
        <f t="shared" si="37"/>
        <v>58.743614710655578</v>
      </c>
      <c r="S265" s="9">
        <f t="shared" si="38"/>
        <v>3450.8122692739503</v>
      </c>
      <c r="W265">
        <f t="shared" si="39"/>
        <v>133.99474711218411</v>
      </c>
      <c r="X265">
        <f t="shared" si="32"/>
        <v>17954.592253658175</v>
      </c>
    </row>
    <row r="266" spans="1:24" x14ac:dyDescent="0.3">
      <c r="A266" s="3">
        <v>264</v>
      </c>
      <c r="B266">
        <v>108</v>
      </c>
      <c r="C266" t="s">
        <v>8</v>
      </c>
      <c r="D266" t="s">
        <v>8</v>
      </c>
      <c r="E266">
        <v>17411</v>
      </c>
      <c r="F266">
        <v>18883</v>
      </c>
      <c r="G266">
        <v>1</v>
      </c>
      <c r="H266">
        <v>1</v>
      </c>
      <c r="I266">
        <v>83.776396512985229</v>
      </c>
      <c r="J266" s="4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_xlfn.XLOOKUP(B266,CoinPixels_Config2!A:A,CoinPixels_Config2!I:I)</f>
        <v>0.92204628501827035</v>
      </c>
      <c r="M266">
        <f t="shared" si="33"/>
        <v>16053.747868453105</v>
      </c>
      <c r="N266">
        <f t="shared" si="34"/>
        <v>17411</v>
      </c>
      <c r="O266">
        <f t="shared" si="35"/>
        <v>0</v>
      </c>
      <c r="P266">
        <f t="shared" si="36"/>
        <v>0</v>
      </c>
      <c r="Q266" s="9" cm="1">
        <f t="array" ref="Q266">IF(D266="",_xlfn.XLOOKUP(C266,ConfigSheet!$B$5:$H$5,_xlfn.XLOOKUP(G266,ConfigSheet!$A$6:$A$8,ConfigSheet!$B$6:$H$8)),_xlfn.XLOOKUP(D266,ConfigSheet!$B$5:$H$5,_xlfn.XLOOKUP(H266,ConfigSheet!$A$6:$A$8,ConfigSheet!$B$6:$H$8)))</f>
        <v>0</v>
      </c>
      <c r="R266">
        <f t="shared" si="37"/>
        <v>0</v>
      </c>
      <c r="S266" s="9">
        <f t="shared" si="38"/>
        <v>0</v>
      </c>
      <c r="W266">
        <f t="shared" si="39"/>
        <v>0</v>
      </c>
      <c r="X266">
        <f t="shared" si="32"/>
        <v>0</v>
      </c>
    </row>
    <row r="267" spans="1:24" x14ac:dyDescent="0.3">
      <c r="A267" s="3">
        <v>265</v>
      </c>
      <c r="B267">
        <v>108</v>
      </c>
      <c r="C267" t="s">
        <v>9</v>
      </c>
      <c r="D267" t="s">
        <v>9</v>
      </c>
      <c r="E267">
        <v>530669</v>
      </c>
      <c r="F267">
        <v>484326</v>
      </c>
      <c r="G267">
        <v>1</v>
      </c>
      <c r="H267">
        <v>1</v>
      </c>
      <c r="I267">
        <v>90.917724370956421</v>
      </c>
      <c r="J267" s="4">
        <f>ConfigSheet!$I$2</f>
        <v>3349.0920000000001</v>
      </c>
      <c r="K267">
        <f>IF(D267="",_xlfn.XLOOKUP(C267,ConfigSheet!$A$1:$H$1,ConfigSheet!$A$2:$H$2),_xlfn.XLOOKUP(D267,ConfigSheet!$A$1:$H$1,ConfigSheet!$A$2:$H$2))</f>
        <v>2.6304883652667002</v>
      </c>
      <c r="L267">
        <f>_xlfn.XLOOKUP(B267,CoinPixels_Config2!A:A,CoinPixels_Config2!I:I)</f>
        <v>0.92204628501827035</v>
      </c>
      <c r="M267">
        <f t="shared" si="33"/>
        <v>489301.38002436049</v>
      </c>
      <c r="N267">
        <f t="shared" si="34"/>
        <v>446570.98903775879</v>
      </c>
      <c r="O267">
        <f t="shared" si="35"/>
        <v>384.31359522611513</v>
      </c>
      <c r="P267">
        <f t="shared" si="36"/>
        <v>350.75172343114718</v>
      </c>
      <c r="Q267" s="9" cm="1">
        <f t="array" ref="Q267">IF(D267="",_xlfn.XLOOKUP(C267,ConfigSheet!$B$5:$H$5,_xlfn.XLOOKUP(G267,ConfigSheet!$A$6:$A$8,ConfigSheet!$B$6:$H$8)),_xlfn.XLOOKUP(D267,ConfigSheet!$B$5:$H$5,_xlfn.XLOOKUP(H267,ConfigSheet!$A$6:$A$8,ConfigSheet!$B$6:$H$8)))</f>
        <v>468.8</v>
      </c>
      <c r="R267">
        <f t="shared" si="37"/>
        <v>33.561871794967942</v>
      </c>
      <c r="S267" s="9">
        <f t="shared" si="38"/>
        <v>1126.3992383818647</v>
      </c>
      <c r="W267">
        <f t="shared" si="39"/>
        <v>118.04827656885283</v>
      </c>
      <c r="X267">
        <f t="shared" si="32"/>
        <v>13935.395600876367</v>
      </c>
    </row>
    <row r="268" spans="1:24" x14ac:dyDescent="0.3">
      <c r="A268" s="3">
        <v>266</v>
      </c>
      <c r="B268">
        <v>109</v>
      </c>
      <c r="C268" t="s">
        <v>8</v>
      </c>
      <c r="D268" t="s">
        <v>8</v>
      </c>
      <c r="E268">
        <v>14744</v>
      </c>
      <c r="F268">
        <v>17388</v>
      </c>
      <c r="G268">
        <v>1</v>
      </c>
      <c r="H268">
        <v>1</v>
      </c>
      <c r="I268">
        <v>73.330456018447876</v>
      </c>
      <c r="J268" s="4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_xlfn.XLOOKUP(B268,CoinPixels_Config2!A:A,CoinPixels_Config2!I:I)</f>
        <v>0.84794110881067408</v>
      </c>
      <c r="M268">
        <f t="shared" si="33"/>
        <v>12502.043708304578</v>
      </c>
      <c r="N268">
        <f t="shared" si="34"/>
        <v>14744.000000000002</v>
      </c>
      <c r="O268">
        <f t="shared" si="35"/>
        <v>0</v>
      </c>
      <c r="P268">
        <f t="shared" si="36"/>
        <v>0</v>
      </c>
      <c r="Q268" s="9" cm="1">
        <f t="array" ref="Q268">IF(D268="",_xlfn.XLOOKUP(C268,ConfigSheet!$B$5:$H$5,_xlfn.XLOOKUP(G268,ConfigSheet!$A$6:$A$8,ConfigSheet!$B$6:$H$8)),_xlfn.XLOOKUP(D268,ConfigSheet!$B$5:$H$5,_xlfn.XLOOKUP(H268,ConfigSheet!$A$6:$A$8,ConfigSheet!$B$6:$H$8)))</f>
        <v>0</v>
      </c>
      <c r="R268">
        <f t="shared" si="37"/>
        <v>0</v>
      </c>
      <c r="S268" s="9">
        <f t="shared" si="38"/>
        <v>0</v>
      </c>
      <c r="W268">
        <f t="shared" si="39"/>
        <v>0</v>
      </c>
      <c r="X268">
        <f t="shared" si="32"/>
        <v>0</v>
      </c>
    </row>
    <row r="269" spans="1:24" x14ac:dyDescent="0.3">
      <c r="A269" s="3">
        <v>267</v>
      </c>
      <c r="B269">
        <v>109</v>
      </c>
      <c r="C269" t="s">
        <v>10</v>
      </c>
      <c r="D269" t="s">
        <v>10</v>
      </c>
      <c r="E269">
        <v>88344</v>
      </c>
      <c r="F269">
        <v>77824</v>
      </c>
      <c r="G269">
        <v>1</v>
      </c>
      <c r="H269">
        <v>1</v>
      </c>
      <c r="I269">
        <v>87.994116544723511</v>
      </c>
      <c r="J269" s="4">
        <f>ConfigSheet!$I$2</f>
        <v>3349.0920000000001</v>
      </c>
      <c r="K269">
        <f>IF(D269="",_xlfn.XLOOKUP(C269,ConfigSheet!$A$1:$H$1,ConfigSheet!$A$2:$H$2),_xlfn.XLOOKUP(D269,ConfigSheet!$A$1:$H$1,ConfigSheet!$A$2:$H$2))</f>
        <v>3.5680999999999998</v>
      </c>
      <c r="L269">
        <f>_xlfn.XLOOKUP(B269,CoinPixels_Config2!A:A,CoinPixels_Config2!I:I)</f>
        <v>0.84794110881067408</v>
      </c>
      <c r="M269">
        <f t="shared" si="33"/>
        <v>74910.509316770185</v>
      </c>
      <c r="N269">
        <f t="shared" si="34"/>
        <v>65990.168852081901</v>
      </c>
      <c r="O269">
        <f t="shared" si="35"/>
        <v>79.809150746879354</v>
      </c>
      <c r="P269">
        <f t="shared" si="36"/>
        <v>70.305480255876333</v>
      </c>
      <c r="Q269" s="9" cm="1">
        <f t="array" ref="Q269">IF(D269="",_xlfn.XLOOKUP(C269,ConfigSheet!$B$5:$H$5,_xlfn.XLOOKUP(G269,ConfigSheet!$A$6:$A$8,ConfigSheet!$B$6:$H$8)),_xlfn.XLOOKUP(D269,ConfigSheet!$B$5:$H$5,_xlfn.XLOOKUP(H269,ConfigSheet!$A$6:$A$8,ConfigSheet!$B$6:$H$8)))</f>
        <v>96.64</v>
      </c>
      <c r="R269">
        <f t="shared" si="37"/>
        <v>9.503670491003021</v>
      </c>
      <c r="S269" s="9">
        <f t="shared" si="38"/>
        <v>90.319752801561606</v>
      </c>
      <c r="W269">
        <f t="shared" si="39"/>
        <v>26.334519744123668</v>
      </c>
      <c r="X269">
        <f t="shared" si="32"/>
        <v>693.50693015363925</v>
      </c>
    </row>
    <row r="270" spans="1:24" x14ac:dyDescent="0.3">
      <c r="A270" s="3">
        <v>268</v>
      </c>
      <c r="B270">
        <v>110</v>
      </c>
      <c r="C270" t="s">
        <v>8</v>
      </c>
      <c r="D270" t="s">
        <v>8</v>
      </c>
      <c r="E270">
        <v>14404</v>
      </c>
      <c r="F270">
        <v>17390</v>
      </c>
      <c r="G270">
        <v>1</v>
      </c>
      <c r="H270">
        <v>1</v>
      </c>
      <c r="I270">
        <v>76.270997524261475</v>
      </c>
      <c r="J270" s="4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_xlfn.XLOOKUP(B270,CoinPixels_Config2!A:A,CoinPixels_Config2!I:I)</f>
        <v>0.82829212190914314</v>
      </c>
      <c r="M270">
        <f t="shared" si="33"/>
        <v>11930.719723979299</v>
      </c>
      <c r="N270">
        <f t="shared" si="34"/>
        <v>14404</v>
      </c>
      <c r="O270">
        <f t="shared" si="35"/>
        <v>0</v>
      </c>
      <c r="P270">
        <f t="shared" si="36"/>
        <v>0</v>
      </c>
      <c r="Q270" s="9" cm="1">
        <f t="array" ref="Q270">IF(D270="",_xlfn.XLOOKUP(C270,ConfigSheet!$B$5:$H$5,_xlfn.XLOOKUP(G270,ConfigSheet!$A$6:$A$8,ConfigSheet!$B$6:$H$8)),_xlfn.XLOOKUP(D270,ConfigSheet!$B$5:$H$5,_xlfn.XLOOKUP(H270,ConfigSheet!$A$6:$A$8,ConfigSheet!$B$6:$H$8)))</f>
        <v>0</v>
      </c>
      <c r="R270">
        <f t="shared" si="37"/>
        <v>0</v>
      </c>
      <c r="S270" s="9">
        <f t="shared" si="38"/>
        <v>0</v>
      </c>
      <c r="W270">
        <f t="shared" si="39"/>
        <v>0</v>
      </c>
      <c r="X270">
        <f t="shared" si="32"/>
        <v>0</v>
      </c>
    </row>
    <row r="271" spans="1:24" x14ac:dyDescent="0.3">
      <c r="A271" s="3">
        <v>269</v>
      </c>
      <c r="B271">
        <v>110</v>
      </c>
      <c r="C271" t="s">
        <v>10</v>
      </c>
      <c r="D271" t="s">
        <v>10</v>
      </c>
      <c r="E271">
        <v>90947</v>
      </c>
      <c r="F271">
        <v>82974</v>
      </c>
      <c r="G271">
        <v>1</v>
      </c>
      <c r="H271">
        <v>1</v>
      </c>
      <c r="I271">
        <v>91.065287590026855</v>
      </c>
      <c r="J271" s="4">
        <f>ConfigSheet!$I$2</f>
        <v>3349.0920000000001</v>
      </c>
      <c r="K271">
        <f>IF(D271="",_xlfn.XLOOKUP(C271,ConfigSheet!$A$1:$H$1,ConfigSheet!$A$2:$H$2),_xlfn.XLOOKUP(D271,ConfigSheet!$A$1:$H$1,ConfigSheet!$A$2:$H$2))</f>
        <v>3.5680999999999998</v>
      </c>
      <c r="L271">
        <f>_xlfn.XLOOKUP(B271,CoinPixels_Config2!A:A,CoinPixels_Config2!I:I)</f>
        <v>0.82829212190914314</v>
      </c>
      <c r="M271">
        <f t="shared" si="33"/>
        <v>75330.683611270841</v>
      </c>
      <c r="N271">
        <f t="shared" si="34"/>
        <v>68726.71052328925</v>
      </c>
      <c r="O271">
        <f t="shared" si="35"/>
        <v>80.256801602755459</v>
      </c>
      <c r="P271">
        <f t="shared" si="36"/>
        <v>73.220973272202841</v>
      </c>
      <c r="Q271" s="9" cm="1">
        <f t="array" ref="Q271">IF(D271="",_xlfn.XLOOKUP(C271,ConfigSheet!$B$5:$H$5,_xlfn.XLOOKUP(G271,ConfigSheet!$A$6:$A$8,ConfigSheet!$B$6:$H$8)),_xlfn.XLOOKUP(D271,ConfigSheet!$B$5:$H$5,_xlfn.XLOOKUP(H271,ConfigSheet!$A$6:$A$8,ConfigSheet!$B$6:$H$8)))</f>
        <v>96.64</v>
      </c>
      <c r="R271">
        <f t="shared" si="37"/>
        <v>7.0358283305526186</v>
      </c>
      <c r="S271" s="9">
        <f t="shared" si="38"/>
        <v>49.502880297006847</v>
      </c>
      <c r="W271">
        <f t="shared" si="39"/>
        <v>23.41902672779716</v>
      </c>
      <c r="X271">
        <f t="shared" si="32"/>
        <v>548.45081287727771</v>
      </c>
    </row>
    <row r="272" spans="1:24" x14ac:dyDescent="0.3">
      <c r="A272" s="3">
        <v>270</v>
      </c>
      <c r="B272">
        <v>111</v>
      </c>
      <c r="C272" t="s">
        <v>8</v>
      </c>
      <c r="D272" t="s">
        <v>8</v>
      </c>
      <c r="E272">
        <v>13494</v>
      </c>
      <c r="F272">
        <v>14742</v>
      </c>
      <c r="G272">
        <v>1</v>
      </c>
      <c r="H272">
        <v>1</v>
      </c>
      <c r="I272">
        <v>80.837708711624146</v>
      </c>
      <c r="J272" s="4">
        <f>ConfigSheet!$I$2</f>
        <v>3349.0920000000001</v>
      </c>
      <c r="K272">
        <f>IF(D272="",_xlfn.XLOOKUP(C272,ConfigSheet!$A$1:$H$1,ConfigSheet!$A$2:$H$2),_xlfn.XLOOKUP(D272,ConfigSheet!$A$1:$H$1,ConfigSheet!$A$2:$H$2))</f>
        <v>0</v>
      </c>
      <c r="L272">
        <f>_xlfn.XLOOKUP(B272,CoinPixels_Config2!A:A,CoinPixels_Config2!I:I)</f>
        <v>0.91534391534391535</v>
      </c>
      <c r="M272">
        <f t="shared" si="33"/>
        <v>12351.650793650793</v>
      </c>
      <c r="N272">
        <f t="shared" si="34"/>
        <v>13494</v>
      </c>
      <c r="O272">
        <f t="shared" si="35"/>
        <v>0</v>
      </c>
      <c r="P272">
        <f t="shared" si="36"/>
        <v>0</v>
      </c>
      <c r="Q272" s="9" cm="1">
        <f t="array" ref="Q272">IF(D272="",_xlfn.XLOOKUP(C272,ConfigSheet!$B$5:$H$5,_xlfn.XLOOKUP(G272,ConfigSheet!$A$6:$A$8,ConfigSheet!$B$6:$H$8)),_xlfn.XLOOKUP(D272,ConfigSheet!$B$5:$H$5,_xlfn.XLOOKUP(H272,ConfigSheet!$A$6:$A$8,ConfigSheet!$B$6:$H$8)))</f>
        <v>0</v>
      </c>
      <c r="R272">
        <f t="shared" si="37"/>
        <v>0</v>
      </c>
      <c r="S272" s="9">
        <f t="shared" si="38"/>
        <v>0</v>
      </c>
      <c r="W272">
        <f t="shared" si="39"/>
        <v>0</v>
      </c>
      <c r="X272">
        <f t="shared" si="32"/>
        <v>0</v>
      </c>
    </row>
    <row r="273" spans="1:24" x14ac:dyDescent="0.3">
      <c r="A273" s="3">
        <v>271</v>
      </c>
      <c r="B273">
        <v>111</v>
      </c>
      <c r="C273" t="s">
        <v>11</v>
      </c>
      <c r="D273" t="s">
        <v>11</v>
      </c>
      <c r="E273">
        <v>331217</v>
      </c>
      <c r="F273">
        <v>256924</v>
      </c>
      <c r="G273">
        <v>2</v>
      </c>
      <c r="H273">
        <v>2</v>
      </c>
      <c r="I273">
        <v>77.231857180595398</v>
      </c>
      <c r="J273" s="4">
        <f>ConfigSheet!$I$2</f>
        <v>3349.0920000000001</v>
      </c>
      <c r="K273">
        <f>IF(D273="",_xlfn.XLOOKUP(C273,ConfigSheet!$A$1:$H$1,ConfigSheet!$A$2:$H$2),_xlfn.XLOOKUP(D273,ConfigSheet!$A$1:$H$1,ConfigSheet!$A$2:$H$2))</f>
        <v>5.6936084651916001</v>
      </c>
      <c r="L273">
        <f>_xlfn.XLOOKUP(B273,CoinPixels_Config2!A:A,CoinPixels_Config2!I:I)</f>
        <v>0.91534391534391535</v>
      </c>
      <c r="M273">
        <f t="shared" si="33"/>
        <v>303177.4656084656</v>
      </c>
      <c r="N273">
        <f t="shared" si="34"/>
        <v>235173.82010582011</v>
      </c>
      <c r="O273">
        <f t="shared" si="35"/>
        <v>515.41545727728442</v>
      </c>
      <c r="P273">
        <f t="shared" si="36"/>
        <v>399.80617222397706</v>
      </c>
      <c r="Q273" s="9" cm="1">
        <f t="array" ref="Q273">IF(D273="",_xlfn.XLOOKUP(C273,ConfigSheet!$B$5:$H$5,_xlfn.XLOOKUP(G273,ConfigSheet!$A$6:$A$8,ConfigSheet!$B$6:$H$8)),_xlfn.XLOOKUP(D273,ConfigSheet!$B$5:$H$5,_xlfn.XLOOKUP(H273,ConfigSheet!$A$6:$A$8,ConfigSheet!$B$6:$H$8)))</f>
        <v>738.85333333333335</v>
      </c>
      <c r="R273">
        <f t="shared" si="37"/>
        <v>115.60928505330736</v>
      </c>
      <c r="S273" s="9">
        <f t="shared" si="38"/>
        <v>13365.506790536876</v>
      </c>
      <c r="W273">
        <f t="shared" si="39"/>
        <v>339.0471611093563</v>
      </c>
      <c r="X273">
        <f t="shared" si="32"/>
        <v>114952.97745631381</v>
      </c>
    </row>
    <row r="274" spans="1:24" x14ac:dyDescent="0.3">
      <c r="A274" s="3">
        <v>272</v>
      </c>
      <c r="B274">
        <v>112</v>
      </c>
      <c r="C274" t="s">
        <v>8</v>
      </c>
      <c r="D274" t="s">
        <v>8</v>
      </c>
      <c r="E274">
        <v>13447</v>
      </c>
      <c r="F274">
        <v>17625</v>
      </c>
      <c r="G274">
        <v>1</v>
      </c>
      <c r="H274">
        <v>1</v>
      </c>
      <c r="I274">
        <v>74.758154153823853</v>
      </c>
      <c r="J274" s="4">
        <f>ConfigSheet!$I$2</f>
        <v>3349.0920000000001</v>
      </c>
      <c r="K274">
        <f>IF(D274="",_xlfn.XLOOKUP(C274,ConfigSheet!$A$1:$H$1,ConfigSheet!$A$2:$H$2),_xlfn.XLOOKUP(D274,ConfigSheet!$A$1:$H$1,ConfigSheet!$A$2:$H$2))</f>
        <v>0</v>
      </c>
      <c r="L274">
        <f>_xlfn.XLOOKUP(B274,CoinPixels_Config2!A:A,CoinPixels_Config2!I:I)</f>
        <v>0.7629503546099291</v>
      </c>
      <c r="M274">
        <f t="shared" si="33"/>
        <v>10259.393418439717</v>
      </c>
      <c r="N274">
        <f t="shared" si="34"/>
        <v>13447</v>
      </c>
      <c r="O274">
        <f t="shared" si="35"/>
        <v>0</v>
      </c>
      <c r="P274">
        <f t="shared" si="36"/>
        <v>0</v>
      </c>
      <c r="Q274" s="9" cm="1">
        <f t="array" ref="Q274">IF(D274="",_xlfn.XLOOKUP(C274,ConfigSheet!$B$5:$H$5,_xlfn.XLOOKUP(G274,ConfigSheet!$A$6:$A$8,ConfigSheet!$B$6:$H$8)),_xlfn.XLOOKUP(D274,ConfigSheet!$B$5:$H$5,_xlfn.XLOOKUP(H274,ConfigSheet!$A$6:$A$8,ConfigSheet!$B$6:$H$8)))</f>
        <v>0</v>
      </c>
      <c r="R274">
        <f t="shared" si="37"/>
        <v>0</v>
      </c>
      <c r="S274" s="9">
        <f t="shared" si="38"/>
        <v>0</v>
      </c>
      <c r="W274">
        <f t="shared" si="39"/>
        <v>0</v>
      </c>
      <c r="X274">
        <f t="shared" si="32"/>
        <v>0</v>
      </c>
    </row>
    <row r="275" spans="1:24" x14ac:dyDescent="0.3">
      <c r="A275" s="3">
        <v>273</v>
      </c>
      <c r="B275">
        <v>112</v>
      </c>
      <c r="C275" t="s">
        <v>11</v>
      </c>
      <c r="D275" t="s">
        <v>11</v>
      </c>
      <c r="E275">
        <v>355676</v>
      </c>
      <c r="F275">
        <v>327496</v>
      </c>
      <c r="G275">
        <v>2</v>
      </c>
      <c r="H275">
        <v>2</v>
      </c>
      <c r="I275">
        <v>91.706955432891846</v>
      </c>
      <c r="J275" s="4">
        <f>ConfigSheet!$I$2</f>
        <v>3349.0920000000001</v>
      </c>
      <c r="K275">
        <f>IF(D275="",_xlfn.XLOOKUP(C275,ConfigSheet!$A$1:$H$1,ConfigSheet!$A$2:$H$2),_xlfn.XLOOKUP(D275,ConfigSheet!$A$1:$H$1,ConfigSheet!$A$2:$H$2))</f>
        <v>5.6936084651916001</v>
      </c>
      <c r="L275">
        <f>_xlfn.XLOOKUP(B275,CoinPixels_Config2!A:A,CoinPixels_Config2!I:I)</f>
        <v>0.7629503546099291</v>
      </c>
      <c r="M275">
        <f t="shared" si="33"/>
        <v>271363.13032624114</v>
      </c>
      <c r="N275">
        <f t="shared" si="34"/>
        <v>249863.18933333334</v>
      </c>
      <c r="O275">
        <f t="shared" si="35"/>
        <v>461.32964277075035</v>
      </c>
      <c r="P275">
        <f t="shared" si="36"/>
        <v>424.778766880109</v>
      </c>
      <c r="Q275" s="9" cm="1">
        <f t="array" ref="Q275">IF(D275="",_xlfn.XLOOKUP(C275,ConfigSheet!$B$5:$H$5,_xlfn.XLOOKUP(G275,ConfigSheet!$A$6:$A$8,ConfigSheet!$B$6:$H$8)),_xlfn.XLOOKUP(D275,ConfigSheet!$B$5:$H$5,_xlfn.XLOOKUP(H275,ConfigSheet!$A$6:$A$8,ConfigSheet!$B$6:$H$8)))</f>
        <v>738.85333333333335</v>
      </c>
      <c r="R275">
        <f t="shared" si="37"/>
        <v>36.55087589064135</v>
      </c>
      <c r="S275" s="9">
        <f t="shared" si="38"/>
        <v>1335.9665283730671</v>
      </c>
      <c r="W275">
        <f t="shared" si="39"/>
        <v>314.07456645322435</v>
      </c>
      <c r="X275">
        <f t="shared" si="32"/>
        <v>98642.833292780837</v>
      </c>
    </row>
    <row r="276" spans="1:24" x14ac:dyDescent="0.3">
      <c r="A276" s="3">
        <v>274</v>
      </c>
      <c r="B276">
        <v>113</v>
      </c>
      <c r="C276" t="s">
        <v>8</v>
      </c>
      <c r="D276" t="s">
        <v>8</v>
      </c>
      <c r="E276">
        <v>16694</v>
      </c>
      <c r="F276">
        <v>22010</v>
      </c>
      <c r="G276">
        <v>1</v>
      </c>
      <c r="H276">
        <v>1</v>
      </c>
      <c r="I276">
        <v>72.816574573516846</v>
      </c>
      <c r="J276" s="4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_xlfn.XLOOKUP(B276,CoinPixels_Config2!A:A,CoinPixels_Config2!I:I)</f>
        <v>0.75847342117219441</v>
      </c>
      <c r="M276">
        <f t="shared" si="33"/>
        <v>12661.955293048613</v>
      </c>
      <c r="N276">
        <f t="shared" si="34"/>
        <v>16694</v>
      </c>
      <c r="O276">
        <f t="shared" si="35"/>
        <v>0</v>
      </c>
      <c r="P276">
        <f t="shared" si="36"/>
        <v>0</v>
      </c>
      <c r="Q276" s="9" cm="1">
        <f t="array" ref="Q276">IF(D276="",_xlfn.XLOOKUP(C276,ConfigSheet!$B$5:$H$5,_xlfn.XLOOKUP(G276,ConfigSheet!$A$6:$A$8,ConfigSheet!$B$6:$H$8)),_xlfn.XLOOKUP(D276,ConfigSheet!$B$5:$H$5,_xlfn.XLOOKUP(H276,ConfigSheet!$A$6:$A$8,ConfigSheet!$B$6:$H$8)))</f>
        <v>0</v>
      </c>
      <c r="R276">
        <f t="shared" si="37"/>
        <v>0</v>
      </c>
      <c r="S276" s="9">
        <f t="shared" si="38"/>
        <v>0</v>
      </c>
      <c r="W276">
        <f t="shared" si="39"/>
        <v>0</v>
      </c>
      <c r="X276">
        <f t="shared" si="32"/>
        <v>0</v>
      </c>
    </row>
    <row r="277" spans="1:24" x14ac:dyDescent="0.3">
      <c r="A277" s="3">
        <v>275</v>
      </c>
      <c r="B277">
        <v>113</v>
      </c>
      <c r="C277" t="s">
        <v>12</v>
      </c>
      <c r="D277" t="s">
        <v>12</v>
      </c>
      <c r="E277">
        <v>386691</v>
      </c>
      <c r="F277">
        <v>364130</v>
      </c>
      <c r="G277">
        <v>2</v>
      </c>
      <c r="H277">
        <v>2</v>
      </c>
      <c r="I277">
        <v>92.25425124168396</v>
      </c>
      <c r="J277" s="4">
        <f>ConfigSheet!$I$2</f>
        <v>3349.0920000000001</v>
      </c>
      <c r="K277">
        <f>IF(D277="",_xlfn.XLOOKUP(C277,ConfigSheet!$A$1:$H$1,ConfigSheet!$A$2:$H$2),_xlfn.XLOOKUP(D277,ConfigSheet!$A$1:$H$1,ConfigSheet!$A$2:$H$2))</f>
        <v>4.4826302470744004</v>
      </c>
      <c r="L277">
        <f>_xlfn.XLOOKUP(B277,CoinPixels_Config2!A:A,CoinPixels_Config2!I:I)</f>
        <v>0.75847342117219441</v>
      </c>
      <c r="M277">
        <f t="shared" si="33"/>
        <v>293294.84570649703</v>
      </c>
      <c r="N277">
        <f t="shared" si="34"/>
        <v>276182.92685143114</v>
      </c>
      <c r="O277">
        <f t="shared" si="35"/>
        <v>392.56381929041152</v>
      </c>
      <c r="P277">
        <f t="shared" si="36"/>
        <v>369.66017703597328</v>
      </c>
      <c r="Q277" s="9" cm="1">
        <f t="array" ref="Q277">IF(D277="",_xlfn.XLOOKUP(C277,ConfigSheet!$B$5:$H$5,_xlfn.XLOOKUP(G277,ConfigSheet!$A$6:$A$8,ConfigSheet!$B$6:$H$8)),_xlfn.XLOOKUP(D277,ConfigSheet!$B$5:$H$5,_xlfn.XLOOKUP(H277,ConfigSheet!$A$6:$A$8,ConfigSheet!$B$6:$H$8)))</f>
        <v>472.59999999999997</v>
      </c>
      <c r="R277">
        <f t="shared" si="37"/>
        <v>22.903642254438239</v>
      </c>
      <c r="S277" s="9">
        <f t="shared" si="38"/>
        <v>524.57682851928871</v>
      </c>
      <c r="W277">
        <f t="shared" si="39"/>
        <v>102.93982296402669</v>
      </c>
      <c r="X277">
        <f t="shared" si="32"/>
        <v>10596.607151865157</v>
      </c>
    </row>
    <row r="278" spans="1:24" x14ac:dyDescent="0.3">
      <c r="A278" s="3">
        <v>276</v>
      </c>
      <c r="B278">
        <v>114</v>
      </c>
      <c r="C278" t="s">
        <v>8</v>
      </c>
      <c r="D278" t="s">
        <v>8</v>
      </c>
      <c r="E278">
        <v>17972</v>
      </c>
      <c r="F278">
        <v>20991</v>
      </c>
      <c r="G278">
        <v>1</v>
      </c>
      <c r="H278">
        <v>1</v>
      </c>
      <c r="I278">
        <v>78.885269165039063</v>
      </c>
      <c r="J278" s="4">
        <f>ConfigSheet!$I$2</f>
        <v>3349.0920000000001</v>
      </c>
      <c r="K278">
        <f>IF(D278="",_xlfn.XLOOKUP(C278,ConfigSheet!$A$1:$H$1,ConfigSheet!$A$2:$H$2),_xlfn.XLOOKUP(D278,ConfigSheet!$A$1:$H$1,ConfigSheet!$A$2:$H$2))</f>
        <v>0</v>
      </c>
      <c r="L278">
        <f>_xlfn.XLOOKUP(B278,CoinPixels_Config2!A:A,CoinPixels_Config2!I:I)</f>
        <v>0.85617645657662811</v>
      </c>
      <c r="M278">
        <f t="shared" si="33"/>
        <v>15387.203277595161</v>
      </c>
      <c r="N278">
        <f t="shared" si="34"/>
        <v>17972</v>
      </c>
      <c r="O278">
        <f t="shared" si="35"/>
        <v>0</v>
      </c>
      <c r="P278">
        <f t="shared" si="36"/>
        <v>0</v>
      </c>
      <c r="Q278" s="9" cm="1">
        <f t="array" ref="Q278">IF(D278="",_xlfn.XLOOKUP(C278,ConfigSheet!$B$5:$H$5,_xlfn.XLOOKUP(G278,ConfigSheet!$A$6:$A$8,ConfigSheet!$B$6:$H$8)),_xlfn.XLOOKUP(D278,ConfigSheet!$B$5:$H$5,_xlfn.XLOOKUP(H278,ConfigSheet!$A$6:$A$8,ConfigSheet!$B$6:$H$8)))</f>
        <v>0</v>
      </c>
      <c r="R278">
        <f t="shared" si="37"/>
        <v>0</v>
      </c>
      <c r="S278" s="9">
        <f t="shared" si="38"/>
        <v>0</v>
      </c>
      <c r="W278">
        <f t="shared" si="39"/>
        <v>0</v>
      </c>
      <c r="X278">
        <f t="shared" si="32"/>
        <v>0</v>
      </c>
    </row>
    <row r="279" spans="1:24" x14ac:dyDescent="0.3">
      <c r="A279" s="3">
        <v>277</v>
      </c>
      <c r="B279">
        <v>114</v>
      </c>
      <c r="C279" t="s">
        <v>14</v>
      </c>
      <c r="D279" t="s">
        <v>14</v>
      </c>
      <c r="E279">
        <v>110241</v>
      </c>
      <c r="F279">
        <v>104295</v>
      </c>
      <c r="G279">
        <v>1</v>
      </c>
      <c r="H279">
        <v>1</v>
      </c>
      <c r="I279">
        <v>94.583415985107422</v>
      </c>
      <c r="J279" s="4">
        <f>ConfigSheet!$I$2</f>
        <v>3349.0920000000001</v>
      </c>
      <c r="K279">
        <f>IF(D279="",_xlfn.XLOOKUP(C279,ConfigSheet!$A$1:$H$1,ConfigSheet!$A$2:$H$2),_xlfn.XLOOKUP(D279,ConfigSheet!$A$1:$H$1,ConfigSheet!$A$2:$H$2))</f>
        <v>8.5265588246234003</v>
      </c>
      <c r="L279">
        <f>_xlfn.XLOOKUP(B279,CoinPixels_Config2!A:A,CoinPixels_Config2!I:I)</f>
        <v>0.85617645657662811</v>
      </c>
      <c r="M279">
        <f t="shared" si="33"/>
        <v>94385.748749464066</v>
      </c>
      <c r="N279">
        <f t="shared" si="34"/>
        <v>89294.923538659423</v>
      </c>
      <c r="O279">
        <f t="shared" si="35"/>
        <v>240.29965104524746</v>
      </c>
      <c r="P279">
        <f t="shared" si="36"/>
        <v>227.33875877181882</v>
      </c>
      <c r="Q279" s="9" cm="1">
        <f t="array" ref="Q279">IF(D279="",_xlfn.XLOOKUP(C279,ConfigSheet!$B$5:$H$5,_xlfn.XLOOKUP(G279,ConfigSheet!$A$6:$A$8,ConfigSheet!$B$6:$H$8)),_xlfn.XLOOKUP(D279,ConfigSheet!$B$5:$H$5,_xlfn.XLOOKUP(H279,ConfigSheet!$A$6:$A$8,ConfigSheet!$B$6:$H$8)))</f>
        <v>160.44</v>
      </c>
      <c r="R279">
        <f t="shared" si="37"/>
        <v>12.960892273428641</v>
      </c>
      <c r="S279" s="9">
        <f t="shared" si="38"/>
        <v>167.98472852342223</v>
      </c>
      <c r="W279">
        <f t="shared" si="39"/>
        <v>-66.898758771818819</v>
      </c>
      <c r="X279">
        <f t="shared" si="32"/>
        <v>4475.4439252100055</v>
      </c>
    </row>
    <row r="280" spans="1:24" x14ac:dyDescent="0.3">
      <c r="A280" s="3">
        <v>278</v>
      </c>
      <c r="B280">
        <v>115</v>
      </c>
      <c r="C280" t="s">
        <v>8</v>
      </c>
      <c r="D280" t="s">
        <v>8</v>
      </c>
      <c r="E280">
        <v>14780</v>
      </c>
      <c r="F280">
        <v>18753</v>
      </c>
      <c r="G280">
        <v>1</v>
      </c>
      <c r="H280">
        <v>1</v>
      </c>
      <c r="I280">
        <v>76.92713737487793</v>
      </c>
      <c r="J280" s="4">
        <f>ConfigSheet!$I$2</f>
        <v>3349.0920000000001</v>
      </c>
      <c r="K280">
        <f>IF(D280="",_xlfn.XLOOKUP(C280,ConfigSheet!$A$1:$H$1,ConfigSheet!$A$2:$H$2),_xlfn.XLOOKUP(D280,ConfigSheet!$A$1:$H$1,ConfigSheet!$A$2:$H$2))</f>
        <v>0</v>
      </c>
      <c r="L280">
        <f>_xlfn.XLOOKUP(B280,CoinPixels_Config2!A:A,CoinPixels_Config2!I:I)</f>
        <v>0.78814056417639844</v>
      </c>
      <c r="M280">
        <f t="shared" si="33"/>
        <v>11648.717538527169</v>
      </c>
      <c r="N280">
        <f t="shared" si="34"/>
        <v>14780</v>
      </c>
      <c r="O280">
        <f t="shared" si="35"/>
        <v>0</v>
      </c>
      <c r="P280">
        <f t="shared" si="36"/>
        <v>0</v>
      </c>
      <c r="Q280" s="9" cm="1">
        <f t="array" ref="Q280">IF(D280="",_xlfn.XLOOKUP(C280,ConfigSheet!$B$5:$H$5,_xlfn.XLOOKUP(G280,ConfigSheet!$A$6:$A$8,ConfigSheet!$B$6:$H$8)),_xlfn.XLOOKUP(D280,ConfigSheet!$B$5:$H$5,_xlfn.XLOOKUP(H280,ConfigSheet!$A$6:$A$8,ConfigSheet!$B$6:$H$8)))</f>
        <v>0</v>
      </c>
      <c r="R280">
        <f t="shared" si="37"/>
        <v>0</v>
      </c>
      <c r="S280" s="9">
        <f t="shared" si="38"/>
        <v>0</v>
      </c>
      <c r="W280">
        <f t="shared" si="39"/>
        <v>0</v>
      </c>
      <c r="X280">
        <f t="shared" si="32"/>
        <v>0</v>
      </c>
    </row>
    <row r="281" spans="1:24" x14ac:dyDescent="0.3">
      <c r="A281" s="3">
        <v>279</v>
      </c>
      <c r="B281">
        <v>115</v>
      </c>
      <c r="C281" t="s">
        <v>14</v>
      </c>
      <c r="D281" t="s">
        <v>14</v>
      </c>
      <c r="E281">
        <v>86526</v>
      </c>
      <c r="F281">
        <v>81421</v>
      </c>
      <c r="G281">
        <v>1</v>
      </c>
      <c r="H281">
        <v>1</v>
      </c>
      <c r="I281">
        <v>92.260229587554932</v>
      </c>
      <c r="J281" s="4">
        <f>ConfigSheet!$I$2</f>
        <v>3349.0920000000001</v>
      </c>
      <c r="K281">
        <f>IF(D281="",_xlfn.XLOOKUP(C281,ConfigSheet!$A$1:$H$1,ConfigSheet!$A$2:$H$2),_xlfn.XLOOKUP(D281,ConfigSheet!$A$1:$H$1,ConfigSheet!$A$2:$H$2))</f>
        <v>8.5265588246234003</v>
      </c>
      <c r="L281">
        <f>_xlfn.XLOOKUP(B281,CoinPixels_Config2!A:A,CoinPixels_Config2!I:I)</f>
        <v>0.78814056417639844</v>
      </c>
      <c r="M281">
        <f t="shared" si="33"/>
        <v>68194.650455927054</v>
      </c>
      <c r="N281">
        <f t="shared" si="34"/>
        <v>64171.192875806541</v>
      </c>
      <c r="O281">
        <f t="shared" si="35"/>
        <v>173.61890883770675</v>
      </c>
      <c r="P281">
        <f t="shared" si="36"/>
        <v>163.37546143904632</v>
      </c>
      <c r="Q281" s="9" cm="1">
        <f t="array" ref="Q281">IF(D281="",_xlfn.XLOOKUP(C281,ConfigSheet!$B$5:$H$5,_xlfn.XLOOKUP(G281,ConfigSheet!$A$6:$A$8,ConfigSheet!$B$6:$H$8)),_xlfn.XLOOKUP(D281,ConfigSheet!$B$5:$H$5,_xlfn.XLOOKUP(H281,ConfigSheet!$A$6:$A$8,ConfigSheet!$B$6:$H$8)))</f>
        <v>160.44</v>
      </c>
      <c r="R281">
        <f t="shared" si="37"/>
        <v>10.243447398660436</v>
      </c>
      <c r="S281" s="9">
        <f t="shared" si="38"/>
        <v>104.92821460912326</v>
      </c>
      <c r="W281">
        <f t="shared" si="39"/>
        <v>-2.9354614390463212</v>
      </c>
      <c r="X281">
        <f t="shared" si="32"/>
        <v>8.6169338601278991</v>
      </c>
    </row>
    <row r="282" spans="1:24" x14ac:dyDescent="0.3">
      <c r="A282" s="3">
        <v>280</v>
      </c>
      <c r="B282">
        <v>116</v>
      </c>
      <c r="C282" t="s">
        <v>8</v>
      </c>
      <c r="D282" t="s">
        <v>8</v>
      </c>
      <c r="E282">
        <v>20489</v>
      </c>
      <c r="F282">
        <v>23787</v>
      </c>
      <c r="G282">
        <v>1</v>
      </c>
      <c r="H282">
        <v>1</v>
      </c>
      <c r="I282">
        <v>81.630223989486694</v>
      </c>
      <c r="J282" s="4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_xlfn.XLOOKUP(B282,CoinPixels_Config2!A:A,CoinPixels_Config2!I:I)</f>
        <v>0.86135283978643795</v>
      </c>
      <c r="M282">
        <f t="shared" si="33"/>
        <v>17648.258334384329</v>
      </c>
      <c r="N282">
        <f t="shared" si="34"/>
        <v>20489</v>
      </c>
      <c r="O282">
        <f t="shared" si="35"/>
        <v>0</v>
      </c>
      <c r="P282">
        <f t="shared" si="36"/>
        <v>0</v>
      </c>
      <c r="Q282" s="9" cm="1">
        <f t="array" ref="Q282">IF(D282="",_xlfn.XLOOKUP(C282,ConfigSheet!$B$5:$H$5,_xlfn.XLOOKUP(G282,ConfigSheet!$A$6:$A$8,ConfigSheet!$B$6:$H$8)),_xlfn.XLOOKUP(D282,ConfigSheet!$B$5:$H$5,_xlfn.XLOOKUP(H282,ConfigSheet!$A$6:$A$8,ConfigSheet!$B$6:$H$8)))</f>
        <v>0</v>
      </c>
      <c r="R282">
        <f t="shared" si="37"/>
        <v>0</v>
      </c>
      <c r="S282" s="9">
        <f t="shared" si="38"/>
        <v>0</v>
      </c>
      <c r="W282">
        <f t="shared" si="39"/>
        <v>0</v>
      </c>
      <c r="X282">
        <f t="shared" si="32"/>
        <v>0</v>
      </c>
    </row>
    <row r="283" spans="1:24" x14ac:dyDescent="0.3">
      <c r="A283" s="3">
        <v>281</v>
      </c>
      <c r="B283">
        <v>116</v>
      </c>
      <c r="C283" t="s">
        <v>13</v>
      </c>
      <c r="D283" t="s">
        <v>13</v>
      </c>
      <c r="E283">
        <v>310413</v>
      </c>
      <c r="F283">
        <v>248377</v>
      </c>
      <c r="G283">
        <v>2</v>
      </c>
      <c r="H283">
        <v>2</v>
      </c>
      <c r="I283">
        <v>75.051328539848328</v>
      </c>
      <c r="J283" s="4">
        <f>ConfigSheet!$I$2</f>
        <v>3349.0920000000001</v>
      </c>
      <c r="K283">
        <f>IF(D283="",_xlfn.XLOOKUP(C283,ConfigSheet!$A$1:$H$1,ConfigSheet!$A$2:$H$2),_xlfn.XLOOKUP(D283,ConfigSheet!$A$1:$H$1,ConfigSheet!$A$2:$H$2))</f>
        <v>6.6983512218829002</v>
      </c>
      <c r="L283">
        <f>_xlfn.XLOOKUP(B283,CoinPixels_Config2!A:A,CoinPixels_Config2!I:I)</f>
        <v>0.86135283978643795</v>
      </c>
      <c r="M283">
        <f t="shared" si="33"/>
        <v>267375.11905662756</v>
      </c>
      <c r="N283">
        <f t="shared" si="34"/>
        <v>213940.23428763609</v>
      </c>
      <c r="O283">
        <f t="shared" si="35"/>
        <v>534.76358829021331</v>
      </c>
      <c r="P283">
        <f t="shared" si="36"/>
        <v>427.89115072100174</v>
      </c>
      <c r="Q283" s="9" cm="1">
        <f t="array" ref="Q283">IF(D283="",_xlfn.XLOOKUP(C283,ConfigSheet!$B$5:$H$5,_xlfn.XLOOKUP(G283,ConfigSheet!$A$6:$A$8,ConfigSheet!$B$6:$H$8)),_xlfn.XLOOKUP(D283,ConfigSheet!$B$5:$H$5,_xlfn.XLOOKUP(H283,ConfigSheet!$A$6:$A$8,ConfigSheet!$B$6:$H$8)))</f>
        <v>415.91</v>
      </c>
      <c r="R283">
        <f t="shared" si="37"/>
        <v>106.87243756921157</v>
      </c>
      <c r="S283" s="9">
        <f t="shared" si="38"/>
        <v>11421.717911985024</v>
      </c>
      <c r="W283">
        <f t="shared" si="39"/>
        <v>-11.981150721001711</v>
      </c>
      <c r="X283">
        <f t="shared" si="32"/>
        <v>143.54797259935984</v>
      </c>
    </row>
    <row r="284" spans="1:24" x14ac:dyDescent="0.3">
      <c r="A284" s="3">
        <v>282</v>
      </c>
      <c r="B284">
        <v>117</v>
      </c>
      <c r="C284" t="s">
        <v>8</v>
      </c>
      <c r="D284" t="s">
        <v>8</v>
      </c>
      <c r="E284">
        <v>21477</v>
      </c>
      <c r="F284">
        <v>29340</v>
      </c>
      <c r="G284">
        <v>1</v>
      </c>
      <c r="H284">
        <v>1</v>
      </c>
      <c r="I284">
        <v>73.106008768081665</v>
      </c>
      <c r="J284" s="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_xlfn.XLOOKUP(B284,CoinPixels_Config2!A:A,CoinPixels_Config2!I:I)</f>
        <v>0.73200408997955013</v>
      </c>
      <c r="M284">
        <f t="shared" si="33"/>
        <v>15721.251840490799</v>
      </c>
      <c r="N284">
        <f t="shared" si="34"/>
        <v>21477</v>
      </c>
      <c r="O284">
        <f t="shared" si="35"/>
        <v>0</v>
      </c>
      <c r="P284">
        <f t="shared" si="36"/>
        <v>0</v>
      </c>
      <c r="Q284" s="9" cm="1">
        <f t="array" ref="Q284">IF(D284="",_xlfn.XLOOKUP(C284,ConfigSheet!$B$5:$H$5,_xlfn.XLOOKUP(G284,ConfigSheet!$A$6:$A$8,ConfigSheet!$B$6:$H$8)),_xlfn.XLOOKUP(D284,ConfigSheet!$B$5:$H$5,_xlfn.XLOOKUP(H284,ConfigSheet!$A$6:$A$8,ConfigSheet!$B$6:$H$8)))</f>
        <v>0</v>
      </c>
      <c r="R284">
        <f t="shared" si="37"/>
        <v>0</v>
      </c>
      <c r="S284" s="9">
        <f t="shared" si="38"/>
        <v>0</v>
      </c>
      <c r="W284">
        <f t="shared" si="39"/>
        <v>0</v>
      </c>
      <c r="X284">
        <f t="shared" si="32"/>
        <v>0</v>
      </c>
    </row>
    <row r="285" spans="1:24" x14ac:dyDescent="0.3">
      <c r="A285" s="3">
        <v>283</v>
      </c>
      <c r="B285">
        <v>117</v>
      </c>
      <c r="C285" t="s">
        <v>14</v>
      </c>
      <c r="D285" t="s">
        <v>14</v>
      </c>
      <c r="E285">
        <v>102791</v>
      </c>
      <c r="F285">
        <v>101746</v>
      </c>
      <c r="G285">
        <v>1</v>
      </c>
      <c r="H285">
        <v>1</v>
      </c>
      <c r="I285">
        <v>92.532593011856079</v>
      </c>
      <c r="J285" s="4">
        <f>ConfigSheet!$I$2</f>
        <v>3349.0920000000001</v>
      </c>
      <c r="K285">
        <f>IF(D285="",_xlfn.XLOOKUP(C285,ConfigSheet!$A$1:$H$1,ConfigSheet!$A$2:$H$2),_xlfn.XLOOKUP(D285,ConfigSheet!$A$1:$H$1,ConfigSheet!$A$2:$H$2))</f>
        <v>8.5265588246234003</v>
      </c>
      <c r="L285">
        <f>_xlfn.XLOOKUP(B285,CoinPixels_Config2!A:A,CoinPixels_Config2!I:I)</f>
        <v>0.73200408997955013</v>
      </c>
      <c r="M285">
        <f t="shared" si="33"/>
        <v>75243.432413087939</v>
      </c>
      <c r="N285">
        <f t="shared" si="34"/>
        <v>74478.488139059307</v>
      </c>
      <c r="O285">
        <f t="shared" si="35"/>
        <v>191.56462487049308</v>
      </c>
      <c r="P285">
        <f t="shared" si="36"/>
        <v>189.61712914625977</v>
      </c>
      <c r="Q285" s="9" cm="1">
        <f t="array" ref="Q285">IF(D285="",_xlfn.XLOOKUP(C285,ConfigSheet!$B$5:$H$5,_xlfn.XLOOKUP(G285,ConfigSheet!$A$6:$A$8,ConfigSheet!$B$6:$H$8)),_xlfn.XLOOKUP(D285,ConfigSheet!$B$5:$H$5,_xlfn.XLOOKUP(H285,ConfigSheet!$A$6:$A$8,ConfigSheet!$B$6:$H$8)))</f>
        <v>160.44</v>
      </c>
      <c r="R285">
        <f t="shared" si="37"/>
        <v>1.9474957242333062</v>
      </c>
      <c r="S285" s="9">
        <f t="shared" si="38"/>
        <v>3.7927395959070096</v>
      </c>
      <c r="W285">
        <f t="shared" si="39"/>
        <v>-29.177129146259773</v>
      </c>
      <c r="X285">
        <f t="shared" si="32"/>
        <v>851.30486521752152</v>
      </c>
    </row>
    <row r="286" spans="1:24" x14ac:dyDescent="0.3">
      <c r="A286" s="3">
        <v>284</v>
      </c>
      <c r="B286">
        <v>117</v>
      </c>
      <c r="C286" t="s">
        <v>9</v>
      </c>
      <c r="D286" t="s">
        <v>9</v>
      </c>
      <c r="E286">
        <v>591713</v>
      </c>
      <c r="F286">
        <v>540043</v>
      </c>
      <c r="G286">
        <v>1</v>
      </c>
      <c r="H286">
        <v>1</v>
      </c>
      <c r="I286">
        <v>90.263217687606812</v>
      </c>
      <c r="J286" s="4">
        <f>ConfigSheet!$I$2</f>
        <v>3349.0920000000001</v>
      </c>
      <c r="K286">
        <f>IF(D286="",_xlfn.XLOOKUP(C286,ConfigSheet!$A$1:$H$1,ConfigSheet!$A$2:$H$2),_xlfn.XLOOKUP(D286,ConfigSheet!$A$1:$H$1,ConfigSheet!$A$2:$H$2))</f>
        <v>2.6304883652667002</v>
      </c>
      <c r="L286">
        <f>_xlfn.XLOOKUP(B286,CoinPixels_Config2!A:A,CoinPixels_Config2!I:I)</f>
        <v>0.73200408997955013</v>
      </c>
      <c r="M286">
        <f t="shared" si="33"/>
        <v>433136.33609406953</v>
      </c>
      <c r="N286">
        <f t="shared" si="34"/>
        <v>395313.6847648262</v>
      </c>
      <c r="O286">
        <f t="shared" si="35"/>
        <v>340.19969970060453</v>
      </c>
      <c r="P286">
        <f t="shared" si="36"/>
        <v>310.492530036375</v>
      </c>
      <c r="Q286" s="9" cm="1">
        <f t="array" ref="Q286">IF(D286="",_xlfn.XLOOKUP(C286,ConfigSheet!$B$5:$H$5,_xlfn.XLOOKUP(G286,ConfigSheet!$A$6:$A$8,ConfigSheet!$B$6:$H$8)),_xlfn.XLOOKUP(D286,ConfigSheet!$B$5:$H$5,_xlfn.XLOOKUP(H286,ConfigSheet!$A$6:$A$8,ConfigSheet!$B$6:$H$8)))</f>
        <v>468.8</v>
      </c>
      <c r="R286">
        <f t="shared" si="37"/>
        <v>29.707169664229525</v>
      </c>
      <c r="S286" s="9">
        <f t="shared" si="38"/>
        <v>882.51592945931895</v>
      </c>
      <c r="W286">
        <f t="shared" si="39"/>
        <v>158.30746996362501</v>
      </c>
      <c r="X286">
        <f t="shared" si="32"/>
        <v>25061.255046284034</v>
      </c>
    </row>
    <row r="287" spans="1:24" x14ac:dyDescent="0.3">
      <c r="A287" s="3">
        <v>285</v>
      </c>
      <c r="B287">
        <v>117</v>
      </c>
      <c r="C287" t="s">
        <v>10</v>
      </c>
      <c r="D287" t="s">
        <v>10</v>
      </c>
      <c r="E287">
        <v>205260</v>
      </c>
      <c r="F287">
        <v>195220</v>
      </c>
      <c r="G287">
        <v>2</v>
      </c>
      <c r="H287">
        <v>2</v>
      </c>
      <c r="I287">
        <v>89.219072461128235</v>
      </c>
      <c r="J287" s="4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_xlfn.XLOOKUP(B287,CoinPixels_Config2!A:A,CoinPixels_Config2!I:I)</f>
        <v>0.73200408997955013</v>
      </c>
      <c r="M287">
        <f t="shared" si="33"/>
        <v>150251.15950920247</v>
      </c>
      <c r="N287">
        <f t="shared" si="34"/>
        <v>142901.83844580778</v>
      </c>
      <c r="O287">
        <f t="shared" si="35"/>
        <v>160.07657067789873</v>
      </c>
      <c r="P287">
        <f t="shared" si="36"/>
        <v>152.24665364776084</v>
      </c>
      <c r="Q287" s="9" cm="1">
        <f t="array" ref="Q287">IF(D287="",_xlfn.XLOOKUP(C287,ConfigSheet!$B$5:$H$5,_xlfn.XLOOKUP(G287,ConfigSheet!$A$6:$A$8,ConfigSheet!$B$6:$H$8)),_xlfn.XLOOKUP(D287,ConfigSheet!$B$5:$H$5,_xlfn.XLOOKUP(H287,ConfigSheet!$A$6:$A$8,ConfigSheet!$B$6:$H$8)))</f>
        <v>193.28</v>
      </c>
      <c r="R287">
        <f t="shared" si="37"/>
        <v>7.8299170301378922</v>
      </c>
      <c r="S287" s="9">
        <f t="shared" si="38"/>
        <v>61.307600698843387</v>
      </c>
      <c r="W287">
        <f t="shared" si="39"/>
        <v>41.033346352239164</v>
      </c>
      <c r="X287">
        <f t="shared" si="32"/>
        <v>1683.7355128628192</v>
      </c>
    </row>
    <row r="288" spans="1:24" x14ac:dyDescent="0.3">
      <c r="A288" s="3">
        <v>286</v>
      </c>
      <c r="B288">
        <v>117</v>
      </c>
      <c r="C288" t="s">
        <v>11</v>
      </c>
      <c r="D288" t="s">
        <v>11</v>
      </c>
      <c r="E288">
        <v>245410</v>
      </c>
      <c r="F288">
        <v>141845</v>
      </c>
      <c r="G288">
        <v>1</v>
      </c>
      <c r="H288">
        <v>1</v>
      </c>
      <c r="I288">
        <v>57.603323459625237</v>
      </c>
      <c r="J288" s="4">
        <f>ConfigSheet!$I$2</f>
        <v>3349.0920000000001</v>
      </c>
      <c r="K288">
        <f>IF(D288="",_xlfn.XLOOKUP(C288,ConfigSheet!$A$1:$H$1,ConfigSheet!$A$2:$H$2),_xlfn.XLOOKUP(D288,ConfigSheet!$A$1:$H$1,ConfigSheet!$A$2:$H$2))</f>
        <v>5.6936084651916001</v>
      </c>
      <c r="L288">
        <f>_xlfn.XLOOKUP(B288,CoinPixels_Config2!A:A,CoinPixels_Config2!I:I)</f>
        <v>0.73200408997955013</v>
      </c>
      <c r="M288">
        <f t="shared" si="33"/>
        <v>179641.12372188139</v>
      </c>
      <c r="N288">
        <f t="shared" si="34"/>
        <v>103831.1201431493</v>
      </c>
      <c r="O288">
        <f t="shared" si="35"/>
        <v>305.39806691468476</v>
      </c>
      <c r="P288">
        <f t="shared" si="36"/>
        <v>176.51761868511252</v>
      </c>
      <c r="Q288" s="9" cm="1">
        <f t="array" ref="Q288">IF(D288="",_xlfn.XLOOKUP(C288,ConfigSheet!$B$5:$H$5,_xlfn.XLOOKUP(G288,ConfigSheet!$A$6:$A$8,ConfigSheet!$B$6:$H$8)),_xlfn.XLOOKUP(D288,ConfigSheet!$B$5:$H$5,_xlfn.XLOOKUP(H288,ConfigSheet!$A$6:$A$8,ConfigSheet!$B$6:$H$8)))</f>
        <v>369.42666666666668</v>
      </c>
      <c r="R288">
        <f t="shared" si="37"/>
        <v>128.88044822957224</v>
      </c>
      <c r="S288" s="9">
        <f t="shared" si="38"/>
        <v>16610.169935855451</v>
      </c>
      <c r="W288">
        <f t="shared" si="39"/>
        <v>192.90904798155415</v>
      </c>
      <c r="X288">
        <f t="shared" si="32"/>
        <v>37213.900793149565</v>
      </c>
    </row>
    <row r="289" spans="1:24" x14ac:dyDescent="0.3">
      <c r="A289" s="3">
        <v>287</v>
      </c>
      <c r="B289">
        <v>117</v>
      </c>
      <c r="C289" t="s">
        <v>13</v>
      </c>
      <c r="D289" t="s">
        <v>13</v>
      </c>
      <c r="E289">
        <v>138290</v>
      </c>
      <c r="F289">
        <v>99768</v>
      </c>
      <c r="G289">
        <v>1</v>
      </c>
      <c r="H289">
        <v>1</v>
      </c>
      <c r="I289">
        <v>70.862787961959839</v>
      </c>
      <c r="J289" s="4">
        <f>ConfigSheet!$I$2</f>
        <v>3349.0920000000001</v>
      </c>
      <c r="K289">
        <f>IF(D289="",_xlfn.XLOOKUP(C289,ConfigSheet!$A$1:$H$1,ConfigSheet!$A$2:$H$2),_xlfn.XLOOKUP(D289,ConfigSheet!$A$1:$H$1,ConfigSheet!$A$2:$H$2))</f>
        <v>6.6983512218829002</v>
      </c>
      <c r="L289">
        <f>_xlfn.XLOOKUP(B289,CoinPixels_Config2!A:A,CoinPixels_Config2!I:I)</f>
        <v>0.73200408997955013</v>
      </c>
      <c r="M289">
        <f t="shared" si="33"/>
        <v>101228.84560327198</v>
      </c>
      <c r="N289">
        <f t="shared" si="34"/>
        <v>73030.584049079756</v>
      </c>
      <c r="O289">
        <f t="shared" si="35"/>
        <v>202.4627456147733</v>
      </c>
      <c r="P289">
        <f t="shared" si="36"/>
        <v>146.06481455271316</v>
      </c>
      <c r="Q289" s="9" cm="1">
        <f t="array" ref="Q289">IF(D289="",_xlfn.XLOOKUP(C289,ConfigSheet!$B$5:$H$5,_xlfn.XLOOKUP(G289,ConfigSheet!$A$6:$A$8,ConfigSheet!$B$6:$H$8)),_xlfn.XLOOKUP(D289,ConfigSheet!$B$5:$H$5,_xlfn.XLOOKUP(H289,ConfigSheet!$A$6:$A$8,ConfigSheet!$B$6:$H$8)))</f>
        <v>207.95500000000001</v>
      </c>
      <c r="R289">
        <f t="shared" si="37"/>
        <v>56.397931062060138</v>
      </c>
      <c r="S289" s="9">
        <f t="shared" si="38"/>
        <v>3180.7266280808876</v>
      </c>
      <c r="W289">
        <f t="shared" si="39"/>
        <v>61.890185447286854</v>
      </c>
      <c r="X289">
        <f t="shared" si="32"/>
        <v>3830.3950546995575</v>
      </c>
    </row>
    <row r="290" spans="1:24" x14ac:dyDescent="0.3">
      <c r="A290" s="3">
        <v>288</v>
      </c>
      <c r="B290">
        <v>118</v>
      </c>
      <c r="C290" t="s">
        <v>8</v>
      </c>
      <c r="D290" t="s">
        <v>8</v>
      </c>
      <c r="E290">
        <v>16874</v>
      </c>
      <c r="F290">
        <v>23254</v>
      </c>
      <c r="G290">
        <v>1</v>
      </c>
      <c r="H290">
        <v>1</v>
      </c>
      <c r="I290">
        <v>72.467440366744995</v>
      </c>
      <c r="J290" s="4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_xlfn.XLOOKUP(B290,CoinPixels_Config2!A:A,CoinPixels_Config2!I:I)</f>
        <v>0.72563859981078527</v>
      </c>
      <c r="M290">
        <f t="shared" si="33"/>
        <v>12244.42573320719</v>
      </c>
      <c r="N290">
        <f t="shared" si="34"/>
        <v>16874</v>
      </c>
      <c r="O290">
        <f t="shared" si="35"/>
        <v>0</v>
      </c>
      <c r="P290">
        <f t="shared" si="36"/>
        <v>0</v>
      </c>
      <c r="Q290" s="9" cm="1">
        <f t="array" ref="Q290">IF(D290="",_xlfn.XLOOKUP(C290,ConfigSheet!$B$5:$H$5,_xlfn.XLOOKUP(G290,ConfigSheet!$A$6:$A$8,ConfigSheet!$B$6:$H$8)),_xlfn.XLOOKUP(D290,ConfigSheet!$B$5:$H$5,_xlfn.XLOOKUP(H290,ConfigSheet!$A$6:$A$8,ConfigSheet!$B$6:$H$8)))</f>
        <v>0</v>
      </c>
      <c r="R290">
        <f t="shared" si="37"/>
        <v>0</v>
      </c>
      <c r="S290" s="9">
        <f t="shared" si="38"/>
        <v>0</v>
      </c>
      <c r="W290">
        <f t="shared" si="39"/>
        <v>0</v>
      </c>
      <c r="X290">
        <f t="shared" si="32"/>
        <v>0</v>
      </c>
    </row>
    <row r="291" spans="1:24" x14ac:dyDescent="0.3">
      <c r="A291" s="3">
        <v>289</v>
      </c>
      <c r="B291">
        <v>118</v>
      </c>
      <c r="C291" t="s">
        <v>9</v>
      </c>
      <c r="D291" t="s">
        <v>9</v>
      </c>
      <c r="E291">
        <v>579242</v>
      </c>
      <c r="F291">
        <v>539488</v>
      </c>
      <c r="G291">
        <v>1</v>
      </c>
      <c r="H291">
        <v>1</v>
      </c>
      <c r="I291">
        <v>91.728818416595459</v>
      </c>
      <c r="J291" s="4">
        <f>ConfigSheet!$I$2</f>
        <v>3349.0920000000001</v>
      </c>
      <c r="K291">
        <f>IF(D291="",_xlfn.XLOOKUP(C291,ConfigSheet!$A$1:$H$1,ConfigSheet!$A$2:$H$2),_xlfn.XLOOKUP(D291,ConfigSheet!$A$1:$H$1,ConfigSheet!$A$2:$H$2))</f>
        <v>2.6304883652667002</v>
      </c>
      <c r="L291">
        <f>_xlfn.XLOOKUP(B291,CoinPixels_Config2!A:A,CoinPixels_Config2!I:I)</f>
        <v>0.72563859981078527</v>
      </c>
      <c r="M291">
        <f t="shared" si="33"/>
        <v>420320.35383159888</v>
      </c>
      <c r="N291">
        <f t="shared" si="34"/>
        <v>391473.3169347209</v>
      </c>
      <c r="O291">
        <f t="shared" si="35"/>
        <v>330.13360052181412</v>
      </c>
      <c r="P291">
        <f t="shared" si="36"/>
        <v>307.47617727704909</v>
      </c>
      <c r="Q291" s="9" cm="1">
        <f t="array" ref="Q291">IF(D291="",_xlfn.XLOOKUP(C291,ConfigSheet!$B$5:$H$5,_xlfn.XLOOKUP(G291,ConfigSheet!$A$6:$A$8,ConfigSheet!$B$6:$H$8)),_xlfn.XLOOKUP(D291,ConfigSheet!$B$5:$H$5,_xlfn.XLOOKUP(H291,ConfigSheet!$A$6:$A$8,ConfigSheet!$B$6:$H$8)))</f>
        <v>468.8</v>
      </c>
      <c r="R291">
        <f t="shared" si="37"/>
        <v>22.657423244765027</v>
      </c>
      <c r="S291" s="9">
        <f t="shared" si="38"/>
        <v>513.35882809241855</v>
      </c>
      <c r="W291">
        <f t="shared" si="39"/>
        <v>161.32382272295092</v>
      </c>
      <c r="X291">
        <f t="shared" si="32"/>
        <v>26025.375777946098</v>
      </c>
    </row>
    <row r="292" spans="1:24" x14ac:dyDescent="0.3">
      <c r="A292" s="3">
        <v>290</v>
      </c>
      <c r="B292">
        <v>118</v>
      </c>
      <c r="C292" t="s">
        <v>11</v>
      </c>
      <c r="D292" t="s">
        <v>11</v>
      </c>
      <c r="E292">
        <v>246751</v>
      </c>
      <c r="F292">
        <v>155144</v>
      </c>
      <c r="G292">
        <v>1</v>
      </c>
      <c r="H292">
        <v>1</v>
      </c>
      <c r="I292">
        <v>62.874722480773933</v>
      </c>
      <c r="J292" s="4">
        <f>ConfigSheet!$I$2</f>
        <v>3349.0920000000001</v>
      </c>
      <c r="K292">
        <f>IF(D292="",_xlfn.XLOOKUP(C292,ConfigSheet!$A$1:$H$1,ConfigSheet!$A$2:$H$2),_xlfn.XLOOKUP(D292,ConfigSheet!$A$1:$H$1,ConfigSheet!$A$2:$H$2))</f>
        <v>5.6936084651916001</v>
      </c>
      <c r="L292">
        <f>_xlfn.XLOOKUP(B292,CoinPixels_Config2!A:A,CoinPixels_Config2!I:I)</f>
        <v>0.72563859981078527</v>
      </c>
      <c r="M292">
        <f t="shared" si="33"/>
        <v>179052.05014191108</v>
      </c>
      <c r="N292">
        <f t="shared" si="34"/>
        <v>112578.47492904447</v>
      </c>
      <c r="O292">
        <f t="shared" si="35"/>
        <v>304.3966150819075</v>
      </c>
      <c r="P292">
        <f t="shared" si="36"/>
        <v>191.38851899391474</v>
      </c>
      <c r="Q292" s="9" cm="1">
        <f t="array" ref="Q292">IF(D292="",_xlfn.XLOOKUP(C292,ConfigSheet!$B$5:$H$5,_xlfn.XLOOKUP(G292,ConfigSheet!$A$6:$A$8,ConfigSheet!$B$6:$H$8)),_xlfn.XLOOKUP(D292,ConfigSheet!$B$5:$H$5,_xlfn.XLOOKUP(H292,ConfigSheet!$A$6:$A$8,ConfigSheet!$B$6:$H$8)))</f>
        <v>369.42666666666668</v>
      </c>
      <c r="R292">
        <f t="shared" si="37"/>
        <v>113.00809608799275</v>
      </c>
      <c r="S292" s="9">
        <f t="shared" si="38"/>
        <v>12770.829781433004</v>
      </c>
      <c r="W292">
        <f t="shared" si="39"/>
        <v>178.03814767275193</v>
      </c>
      <c r="X292">
        <f t="shared" si="32"/>
        <v>31697.582026744625</v>
      </c>
    </row>
    <row r="293" spans="1:24" x14ac:dyDescent="0.3">
      <c r="A293" s="3">
        <v>291</v>
      </c>
      <c r="B293">
        <v>118</v>
      </c>
      <c r="C293" t="s">
        <v>13</v>
      </c>
      <c r="D293" t="s">
        <v>13</v>
      </c>
      <c r="E293">
        <v>161804</v>
      </c>
      <c r="F293">
        <v>85769</v>
      </c>
      <c r="G293">
        <v>1</v>
      </c>
      <c r="H293">
        <v>1</v>
      </c>
      <c r="I293">
        <v>52.685236930847168</v>
      </c>
      <c r="J293" s="4">
        <f>ConfigSheet!$I$2</f>
        <v>3349.0920000000001</v>
      </c>
      <c r="K293">
        <f>IF(D293="",_xlfn.XLOOKUP(C293,ConfigSheet!$A$1:$H$1,ConfigSheet!$A$2:$H$2),_xlfn.XLOOKUP(D293,ConfigSheet!$A$1:$H$1,ConfigSheet!$A$2:$H$2))</f>
        <v>6.6983512218829002</v>
      </c>
      <c r="L293">
        <f>_xlfn.XLOOKUP(B293,CoinPixels_Config2!A:A,CoinPixels_Config2!I:I)</f>
        <v>0.72563859981078527</v>
      </c>
      <c r="M293">
        <f t="shared" si="33"/>
        <v>117411.2280037843</v>
      </c>
      <c r="N293">
        <f t="shared" si="34"/>
        <v>62237.297067171239</v>
      </c>
      <c r="O293">
        <f t="shared" si="35"/>
        <v>234.82831841045885</v>
      </c>
      <c r="P293">
        <f t="shared" si="36"/>
        <v>124.47770167453611</v>
      </c>
      <c r="Q293" s="9" cm="1">
        <f t="array" ref="Q293">IF(D293="",_xlfn.XLOOKUP(C293,ConfigSheet!$B$5:$H$5,_xlfn.XLOOKUP(G293,ConfigSheet!$A$6:$A$8,ConfigSheet!$B$6:$H$8)),_xlfn.XLOOKUP(D293,ConfigSheet!$B$5:$H$5,_xlfn.XLOOKUP(H293,ConfigSheet!$A$6:$A$8,ConfigSheet!$B$6:$H$8)))</f>
        <v>207.95500000000001</v>
      </c>
      <c r="R293">
        <f t="shared" si="37"/>
        <v>110.35061673592274</v>
      </c>
      <c r="S293" s="9">
        <f t="shared" si="38"/>
        <v>12177.258613998512</v>
      </c>
      <c r="W293">
        <f t="shared" si="39"/>
        <v>83.477298325463906</v>
      </c>
      <c r="X293">
        <f t="shared" si="32"/>
        <v>6968.4593357184995</v>
      </c>
    </row>
    <row r="294" spans="1:24" x14ac:dyDescent="0.3">
      <c r="A294" s="3">
        <v>292</v>
      </c>
      <c r="B294">
        <v>119</v>
      </c>
      <c r="C294" t="s">
        <v>8</v>
      </c>
      <c r="D294" t="s">
        <v>8</v>
      </c>
      <c r="E294">
        <v>18659</v>
      </c>
      <c r="F294">
        <v>20380</v>
      </c>
      <c r="G294">
        <v>1</v>
      </c>
      <c r="H294">
        <v>1</v>
      </c>
      <c r="I294">
        <v>82.067906856536865</v>
      </c>
      <c r="J294" s="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_xlfn.XLOOKUP(B294,CoinPixels_Config2!A:A,CoinPixels_Config2!I:I)</f>
        <v>0.9155544651619234</v>
      </c>
      <c r="M294">
        <f t="shared" si="33"/>
        <v>17083.330765456329</v>
      </c>
      <c r="N294">
        <f t="shared" si="34"/>
        <v>18659</v>
      </c>
      <c r="O294">
        <f t="shared" si="35"/>
        <v>0</v>
      </c>
      <c r="P294">
        <f t="shared" si="36"/>
        <v>0</v>
      </c>
      <c r="Q294" s="9" cm="1">
        <f t="array" ref="Q294">IF(D294="",_xlfn.XLOOKUP(C294,ConfigSheet!$B$5:$H$5,_xlfn.XLOOKUP(G294,ConfigSheet!$A$6:$A$8,ConfigSheet!$B$6:$H$8)),_xlfn.XLOOKUP(D294,ConfigSheet!$B$5:$H$5,_xlfn.XLOOKUP(H294,ConfigSheet!$A$6:$A$8,ConfigSheet!$B$6:$H$8)))</f>
        <v>0</v>
      </c>
      <c r="R294">
        <f t="shared" si="37"/>
        <v>0</v>
      </c>
      <c r="S294" s="9">
        <f t="shared" si="38"/>
        <v>0</v>
      </c>
      <c r="W294">
        <f t="shared" si="39"/>
        <v>0</v>
      </c>
      <c r="X294">
        <f t="shared" si="32"/>
        <v>0</v>
      </c>
    </row>
    <row r="295" spans="1:24" x14ac:dyDescent="0.3">
      <c r="A295" s="3">
        <v>293</v>
      </c>
      <c r="B295">
        <v>119</v>
      </c>
      <c r="C295" t="s">
        <v>13</v>
      </c>
      <c r="D295" t="s">
        <v>13</v>
      </c>
      <c r="E295">
        <v>130696</v>
      </c>
      <c r="F295">
        <v>73817</v>
      </c>
      <c r="G295">
        <v>1</v>
      </c>
      <c r="H295">
        <v>1</v>
      </c>
      <c r="I295">
        <v>55.219835042953491</v>
      </c>
      <c r="J295" s="4">
        <f>ConfigSheet!$I$2</f>
        <v>3349.0920000000001</v>
      </c>
      <c r="K295">
        <f>IF(D295="",_xlfn.XLOOKUP(C295,ConfigSheet!$A$1:$H$1,ConfigSheet!$A$2:$H$2),_xlfn.XLOOKUP(D295,ConfigSheet!$A$1:$H$1,ConfigSheet!$A$2:$H$2))</f>
        <v>6.6983512218829002</v>
      </c>
      <c r="L295">
        <f>_xlfn.XLOOKUP(B295,CoinPixels_Config2!A:A,CoinPixels_Config2!I:I)</f>
        <v>0.9155544651619234</v>
      </c>
      <c r="M295">
        <f t="shared" si="33"/>
        <v>119659.30637880274</v>
      </c>
      <c r="N295">
        <f t="shared" si="34"/>
        <v>67583.4839548577</v>
      </c>
      <c r="O295">
        <f t="shared" si="35"/>
        <v>239.32458740820306</v>
      </c>
      <c r="P295">
        <f t="shared" si="36"/>
        <v>135.17034238776492</v>
      </c>
      <c r="Q295" s="9" cm="1">
        <f t="array" ref="Q295">IF(D295="",_xlfn.XLOOKUP(C295,ConfigSheet!$B$5:$H$5,_xlfn.XLOOKUP(G295,ConfigSheet!$A$6:$A$8,ConfigSheet!$B$6:$H$8)),_xlfn.XLOOKUP(D295,ConfigSheet!$B$5:$H$5,_xlfn.XLOOKUP(H295,ConfigSheet!$A$6:$A$8,ConfigSheet!$B$6:$H$8)))</f>
        <v>207.95500000000001</v>
      </c>
      <c r="R295">
        <f t="shared" si="37"/>
        <v>104.15424502043814</v>
      </c>
      <c r="S295" s="9">
        <f t="shared" si="38"/>
        <v>10848.106755777462</v>
      </c>
      <c r="W295">
        <f t="shared" si="39"/>
        <v>72.784657612235094</v>
      </c>
      <c r="X295">
        <f t="shared" si="32"/>
        <v>5297.6063837302918</v>
      </c>
    </row>
    <row r="296" spans="1:24" x14ac:dyDescent="0.3">
      <c r="A296" s="3">
        <v>294</v>
      </c>
      <c r="B296">
        <v>120</v>
      </c>
      <c r="C296" t="s">
        <v>8</v>
      </c>
      <c r="D296" t="s">
        <v>8</v>
      </c>
      <c r="E296">
        <v>15276</v>
      </c>
      <c r="F296">
        <v>18556</v>
      </c>
      <c r="G296">
        <v>1</v>
      </c>
      <c r="H296">
        <v>1</v>
      </c>
      <c r="I296">
        <v>79.909598827362061</v>
      </c>
      <c r="J296" s="4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_xlfn.XLOOKUP(B296,CoinPixels_Config2!A:A,CoinPixels_Config2!I:I)</f>
        <v>0.82323776676007765</v>
      </c>
      <c r="M296">
        <f t="shared" si="33"/>
        <v>12575.780125026946</v>
      </c>
      <c r="N296">
        <f t="shared" si="34"/>
        <v>15276</v>
      </c>
      <c r="O296">
        <f t="shared" si="35"/>
        <v>0</v>
      </c>
      <c r="P296">
        <f t="shared" si="36"/>
        <v>0</v>
      </c>
      <c r="Q296" s="9" cm="1">
        <f t="array" ref="Q296">IF(D296="",_xlfn.XLOOKUP(C296,ConfigSheet!$B$5:$H$5,_xlfn.XLOOKUP(G296,ConfigSheet!$A$6:$A$8,ConfigSheet!$B$6:$H$8)),_xlfn.XLOOKUP(D296,ConfigSheet!$B$5:$H$5,_xlfn.XLOOKUP(H296,ConfigSheet!$A$6:$A$8,ConfigSheet!$B$6:$H$8)))</f>
        <v>0</v>
      </c>
      <c r="R296">
        <f t="shared" si="37"/>
        <v>0</v>
      </c>
      <c r="S296" s="9">
        <f t="shared" si="38"/>
        <v>0</v>
      </c>
      <c r="W296">
        <f t="shared" si="39"/>
        <v>0</v>
      </c>
      <c r="X296">
        <f t="shared" si="32"/>
        <v>0</v>
      </c>
    </row>
    <row r="297" spans="1:24" x14ac:dyDescent="0.3">
      <c r="A297" s="3">
        <v>295</v>
      </c>
      <c r="B297">
        <v>120</v>
      </c>
      <c r="C297" t="s">
        <v>12</v>
      </c>
      <c r="D297" t="s">
        <v>12</v>
      </c>
      <c r="E297">
        <v>182217</v>
      </c>
      <c r="F297">
        <v>162314</v>
      </c>
      <c r="G297">
        <v>1</v>
      </c>
      <c r="H297">
        <v>1</v>
      </c>
      <c r="I297">
        <v>87.463134527206421</v>
      </c>
      <c r="J297" s="4">
        <f>ConfigSheet!$I$2</f>
        <v>3349.0920000000001</v>
      </c>
      <c r="K297">
        <f>IF(D297="",_xlfn.XLOOKUP(C297,ConfigSheet!$A$1:$H$1,ConfigSheet!$A$2:$H$2),_xlfn.XLOOKUP(D297,ConfigSheet!$A$1:$H$1,ConfigSheet!$A$2:$H$2))</f>
        <v>4.4826302470744004</v>
      </c>
      <c r="L297">
        <f>_xlfn.XLOOKUP(B297,CoinPixels_Config2!A:A,CoinPixels_Config2!I:I)</f>
        <v>0.82323776676007765</v>
      </c>
      <c r="M297">
        <f t="shared" si="33"/>
        <v>150007.91614572107</v>
      </c>
      <c r="N297">
        <f t="shared" si="34"/>
        <v>133623.01487389524</v>
      </c>
      <c r="O297">
        <f t="shared" si="35"/>
        <v>200.77980008175635</v>
      </c>
      <c r="P297">
        <f t="shared" si="36"/>
        <v>178.84924277356231</v>
      </c>
      <c r="Q297" s="9" cm="1">
        <f t="array" ref="Q297">IF(D297="",_xlfn.XLOOKUP(C297,ConfigSheet!$B$5:$H$5,_xlfn.XLOOKUP(G297,ConfigSheet!$A$6:$A$8,ConfigSheet!$B$6:$H$8)),_xlfn.XLOOKUP(D297,ConfigSheet!$B$5:$H$5,_xlfn.XLOOKUP(H297,ConfigSheet!$A$6:$A$8,ConfigSheet!$B$6:$H$8)))</f>
        <v>236.29999999999998</v>
      </c>
      <c r="R297">
        <f t="shared" si="37"/>
        <v>21.930557308194039</v>
      </c>
      <c r="S297" s="9">
        <f t="shared" si="38"/>
        <v>480.94934384798302</v>
      </c>
      <c r="W297">
        <f t="shared" si="39"/>
        <v>57.450757226437673</v>
      </c>
      <c r="X297">
        <f t="shared" si="32"/>
        <v>3300.5895058910805</v>
      </c>
    </row>
    <row r="298" spans="1:24" x14ac:dyDescent="0.3">
      <c r="A298" s="3">
        <v>296</v>
      </c>
      <c r="B298">
        <v>120</v>
      </c>
      <c r="C298" t="s">
        <v>13</v>
      </c>
      <c r="D298" t="s">
        <v>13</v>
      </c>
      <c r="E298">
        <v>116990</v>
      </c>
      <c r="F298">
        <v>91587</v>
      </c>
      <c r="G298">
        <v>1</v>
      </c>
      <c r="H298">
        <v>1</v>
      </c>
      <c r="I298">
        <v>68.265610933303833</v>
      </c>
      <c r="J298" s="4">
        <f>ConfigSheet!$I$2</f>
        <v>3349.0920000000001</v>
      </c>
      <c r="K298">
        <f>IF(D298="",_xlfn.XLOOKUP(C298,ConfigSheet!$A$1:$H$1,ConfigSheet!$A$2:$H$2),_xlfn.XLOOKUP(D298,ConfigSheet!$A$1:$H$1,ConfigSheet!$A$2:$H$2))</f>
        <v>6.6983512218829002</v>
      </c>
      <c r="L298">
        <f>_xlfn.XLOOKUP(B298,CoinPixels_Config2!A:A,CoinPixels_Config2!I:I)</f>
        <v>0.82323776676007765</v>
      </c>
      <c r="M298">
        <f t="shared" si="33"/>
        <v>96310.586333261483</v>
      </c>
      <c r="N298">
        <f t="shared" si="34"/>
        <v>75397.877344255234</v>
      </c>
      <c r="O298">
        <f t="shared" si="35"/>
        <v>192.62598150354205</v>
      </c>
      <c r="P298">
        <f t="shared" si="36"/>
        <v>150.79951934323364</v>
      </c>
      <c r="Q298" s="9" cm="1">
        <f t="array" ref="Q298">IF(D298="",_xlfn.XLOOKUP(C298,ConfigSheet!$B$5:$H$5,_xlfn.XLOOKUP(G298,ConfigSheet!$A$6:$A$8,ConfigSheet!$B$6:$H$8)),_xlfn.XLOOKUP(D298,ConfigSheet!$B$5:$H$5,_xlfn.XLOOKUP(H298,ConfigSheet!$A$6:$A$8,ConfigSheet!$B$6:$H$8)))</f>
        <v>207.95500000000001</v>
      </c>
      <c r="R298">
        <f t="shared" si="37"/>
        <v>41.826462160308409</v>
      </c>
      <c r="S298" s="9">
        <f t="shared" si="38"/>
        <v>1749.4529368477113</v>
      </c>
      <c r="W298">
        <f t="shared" si="39"/>
        <v>57.155480656766372</v>
      </c>
      <c r="X298">
        <f t="shared" si="32"/>
        <v>3266.748969105995</v>
      </c>
    </row>
    <row r="299" spans="1:24" x14ac:dyDescent="0.3">
      <c r="A299" s="3">
        <v>297</v>
      </c>
      <c r="B299">
        <v>121</v>
      </c>
      <c r="C299" t="s">
        <v>8</v>
      </c>
      <c r="D299" t="s">
        <v>8</v>
      </c>
      <c r="E299">
        <v>18663</v>
      </c>
      <c r="F299">
        <v>21432</v>
      </c>
      <c r="G299">
        <v>1</v>
      </c>
      <c r="H299">
        <v>1</v>
      </c>
      <c r="I299">
        <v>78.002220392227173</v>
      </c>
      <c r="J299" s="4">
        <f>ConfigSheet!$I$2</f>
        <v>3349.0920000000001</v>
      </c>
      <c r="K299">
        <f>IF(D299="",_xlfn.XLOOKUP(C299,ConfigSheet!$A$1:$H$1,ConfigSheet!$A$2:$H$2),_xlfn.XLOOKUP(D299,ConfigSheet!$A$1:$H$1,ConfigSheet!$A$2:$H$2))</f>
        <v>0</v>
      </c>
      <c r="L299">
        <f>_xlfn.XLOOKUP(B299,CoinPixels_Config2!A:A,CoinPixels_Config2!I:I)</f>
        <v>0.87080067189249721</v>
      </c>
      <c r="M299">
        <f t="shared" si="33"/>
        <v>16251.752939529675</v>
      </c>
      <c r="N299">
        <f t="shared" si="34"/>
        <v>18663</v>
      </c>
      <c r="O299">
        <f t="shared" si="35"/>
        <v>0</v>
      </c>
      <c r="P299">
        <f t="shared" si="36"/>
        <v>0</v>
      </c>
      <c r="Q299" s="9" cm="1">
        <f t="array" ref="Q299">IF(D299="",_xlfn.XLOOKUP(C299,ConfigSheet!$B$5:$H$5,_xlfn.XLOOKUP(G299,ConfigSheet!$A$6:$A$8,ConfigSheet!$B$6:$H$8)),_xlfn.XLOOKUP(D299,ConfigSheet!$B$5:$H$5,_xlfn.XLOOKUP(H299,ConfigSheet!$A$6:$A$8,ConfigSheet!$B$6:$H$8)))</f>
        <v>0</v>
      </c>
      <c r="R299">
        <f t="shared" si="37"/>
        <v>0</v>
      </c>
      <c r="S299" s="9">
        <f t="shared" si="38"/>
        <v>0</v>
      </c>
      <c r="W299">
        <f t="shared" si="39"/>
        <v>0</v>
      </c>
      <c r="X299">
        <f t="shared" si="32"/>
        <v>0</v>
      </c>
    </row>
    <row r="300" spans="1:24" x14ac:dyDescent="0.3">
      <c r="A300" s="3">
        <v>298</v>
      </c>
      <c r="B300">
        <v>121</v>
      </c>
      <c r="C300" t="s">
        <v>14</v>
      </c>
      <c r="D300" t="s">
        <v>14</v>
      </c>
      <c r="E300">
        <v>102752</v>
      </c>
      <c r="F300">
        <v>92258</v>
      </c>
      <c r="G300">
        <v>1</v>
      </c>
      <c r="H300">
        <v>1</v>
      </c>
      <c r="I300">
        <v>89.763051271438599</v>
      </c>
      <c r="J300" s="4">
        <f>ConfigSheet!$I$2</f>
        <v>3349.0920000000001</v>
      </c>
      <c r="K300">
        <f>IF(D300="",_xlfn.XLOOKUP(C300,ConfigSheet!$A$1:$H$1,ConfigSheet!$A$2:$H$2),_xlfn.XLOOKUP(D300,ConfigSheet!$A$1:$H$1,ConfigSheet!$A$2:$H$2))</f>
        <v>8.5265588246234003</v>
      </c>
      <c r="L300">
        <f>_xlfn.XLOOKUP(B300,CoinPixels_Config2!A:A,CoinPixels_Config2!I:I)</f>
        <v>0.87080067189249721</v>
      </c>
      <c r="M300">
        <f t="shared" si="33"/>
        <v>89476.51063829787</v>
      </c>
      <c r="N300">
        <f t="shared" si="34"/>
        <v>80338.328387458008</v>
      </c>
      <c r="O300">
        <f t="shared" si="35"/>
        <v>227.80106708907616</v>
      </c>
      <c r="P300">
        <f t="shared" si="36"/>
        <v>204.53588102911854</v>
      </c>
      <c r="Q300" s="9" cm="1">
        <f t="array" ref="Q300">IF(D300="",_xlfn.XLOOKUP(C300,ConfigSheet!$B$5:$H$5,_xlfn.XLOOKUP(G300,ConfigSheet!$A$6:$A$8,ConfigSheet!$B$6:$H$8)),_xlfn.XLOOKUP(D300,ConfigSheet!$B$5:$H$5,_xlfn.XLOOKUP(H300,ConfigSheet!$A$6:$A$8,ConfigSheet!$B$6:$H$8)))</f>
        <v>160.44</v>
      </c>
      <c r="R300">
        <f t="shared" si="37"/>
        <v>23.265186059957614</v>
      </c>
      <c r="S300" s="9">
        <f t="shared" si="38"/>
        <v>541.26888240444612</v>
      </c>
      <c r="W300">
        <f t="shared" si="39"/>
        <v>-44.095881029118544</v>
      </c>
      <c r="X300">
        <f t="shared" si="32"/>
        <v>1944.4467237341767</v>
      </c>
    </row>
    <row r="301" spans="1:24" x14ac:dyDescent="0.3">
      <c r="A301" s="3">
        <v>299</v>
      </c>
      <c r="B301">
        <v>122</v>
      </c>
      <c r="C301" t="s">
        <v>8</v>
      </c>
      <c r="D301" t="s">
        <v>8</v>
      </c>
      <c r="E301">
        <v>15965</v>
      </c>
      <c r="F301">
        <v>19135</v>
      </c>
      <c r="G301">
        <v>1</v>
      </c>
      <c r="H301">
        <v>1</v>
      </c>
      <c r="I301">
        <v>74.228131771087646</v>
      </c>
      <c r="J301" s="4">
        <f>ConfigSheet!$I$2</f>
        <v>3349.0920000000001</v>
      </c>
      <c r="K301">
        <f>IF(D301="",_xlfn.XLOOKUP(C301,ConfigSheet!$A$1:$H$1,ConfigSheet!$A$2:$H$2),_xlfn.XLOOKUP(D301,ConfigSheet!$A$1:$H$1,ConfigSheet!$A$2:$H$2))</f>
        <v>0</v>
      </c>
      <c r="L301">
        <f>_xlfn.XLOOKUP(B301,CoinPixels_Config2!A:A,CoinPixels_Config2!I:I)</f>
        <v>0.83433498824144237</v>
      </c>
      <c r="M301">
        <f t="shared" si="33"/>
        <v>13320.158087274627</v>
      </c>
      <c r="N301">
        <f t="shared" si="34"/>
        <v>15965</v>
      </c>
      <c r="O301">
        <f t="shared" si="35"/>
        <v>0</v>
      </c>
      <c r="P301">
        <f t="shared" si="36"/>
        <v>0</v>
      </c>
      <c r="Q301" s="9" cm="1">
        <f t="array" ref="Q301">IF(D301="",_xlfn.XLOOKUP(C301,ConfigSheet!$B$5:$H$5,_xlfn.XLOOKUP(G301,ConfigSheet!$A$6:$A$8,ConfigSheet!$B$6:$H$8)),_xlfn.XLOOKUP(D301,ConfigSheet!$B$5:$H$5,_xlfn.XLOOKUP(H301,ConfigSheet!$A$6:$A$8,ConfigSheet!$B$6:$H$8)))</f>
        <v>0</v>
      </c>
      <c r="R301">
        <f t="shared" si="37"/>
        <v>0</v>
      </c>
      <c r="S301" s="9">
        <f t="shared" si="38"/>
        <v>0</v>
      </c>
      <c r="W301">
        <f t="shared" si="39"/>
        <v>0</v>
      </c>
      <c r="X301">
        <f t="shared" si="32"/>
        <v>0</v>
      </c>
    </row>
    <row r="302" spans="1:24" x14ac:dyDescent="0.3">
      <c r="A302" s="3">
        <v>300</v>
      </c>
      <c r="B302">
        <v>122</v>
      </c>
      <c r="C302" t="s">
        <v>10</v>
      </c>
      <c r="D302" t="s">
        <v>10</v>
      </c>
      <c r="E302">
        <v>204067</v>
      </c>
      <c r="F302">
        <v>189042</v>
      </c>
      <c r="G302">
        <v>2</v>
      </c>
      <c r="H302">
        <v>2</v>
      </c>
      <c r="I302">
        <v>92.097210884094238</v>
      </c>
      <c r="J302" s="4">
        <f>ConfigSheet!$I$2</f>
        <v>3349.0920000000001</v>
      </c>
      <c r="K302">
        <f>IF(D302="",_xlfn.XLOOKUP(C302,ConfigSheet!$A$1:$H$1,ConfigSheet!$A$2:$H$2),_xlfn.XLOOKUP(D302,ConfigSheet!$A$1:$H$1,ConfigSheet!$A$2:$H$2))</f>
        <v>3.5680999999999998</v>
      </c>
      <c r="L302">
        <f>_xlfn.XLOOKUP(B302,CoinPixels_Config2!A:A,CoinPixels_Config2!I:I)</f>
        <v>0.83433498824144237</v>
      </c>
      <c r="M302">
        <f t="shared" si="33"/>
        <v>170260.23804546642</v>
      </c>
      <c r="N302">
        <f t="shared" si="34"/>
        <v>157724.35484713875</v>
      </c>
      <c r="O302">
        <f t="shared" si="35"/>
        <v>181.39410782684644</v>
      </c>
      <c r="P302">
        <f t="shared" si="36"/>
        <v>168.03846252359617</v>
      </c>
      <c r="Q302" s="9" cm="1">
        <f t="array" ref="Q302">IF(D302="",_xlfn.XLOOKUP(C302,ConfigSheet!$B$5:$H$5,_xlfn.XLOOKUP(G302,ConfigSheet!$A$6:$A$8,ConfigSheet!$B$6:$H$8)),_xlfn.XLOOKUP(D302,ConfigSheet!$B$5:$H$5,_xlfn.XLOOKUP(H302,ConfigSheet!$A$6:$A$8,ConfigSheet!$B$6:$H$8)))</f>
        <v>193.28</v>
      </c>
      <c r="R302">
        <f t="shared" si="37"/>
        <v>13.35564530325027</v>
      </c>
      <c r="S302" s="9">
        <f t="shared" si="38"/>
        <v>178.37326146623101</v>
      </c>
      <c r="W302">
        <f t="shared" si="39"/>
        <v>25.241537476403835</v>
      </c>
      <c r="X302">
        <f t="shared" si="32"/>
        <v>637.13521417269931</v>
      </c>
    </row>
    <row r="303" spans="1:24" x14ac:dyDescent="0.3">
      <c r="A303" s="3">
        <v>301</v>
      </c>
      <c r="B303">
        <v>123</v>
      </c>
      <c r="C303" t="s">
        <v>8</v>
      </c>
      <c r="D303" t="s">
        <v>8</v>
      </c>
      <c r="E303">
        <v>19232</v>
      </c>
      <c r="F303">
        <v>23700</v>
      </c>
      <c r="G303">
        <v>1</v>
      </c>
      <c r="H303">
        <v>1</v>
      </c>
      <c r="I303">
        <v>77.331680059432983</v>
      </c>
      <c r="J303" s="4">
        <f>ConfigSheet!$I$2</f>
        <v>3349.0920000000001</v>
      </c>
      <c r="K303">
        <f>IF(D303="",_xlfn.XLOOKUP(C303,ConfigSheet!$A$1:$H$1,ConfigSheet!$A$2:$H$2),_xlfn.XLOOKUP(D303,ConfigSheet!$A$1:$H$1,ConfigSheet!$A$2:$H$2))</f>
        <v>0</v>
      </c>
      <c r="L303">
        <f>_xlfn.XLOOKUP(B303,CoinPixels_Config2!A:A,CoinPixels_Config2!I:I)</f>
        <v>0.81147679324894517</v>
      </c>
      <c r="M303">
        <f t="shared" si="33"/>
        <v>15606.321687763713</v>
      </c>
      <c r="N303">
        <f t="shared" si="34"/>
        <v>19232</v>
      </c>
      <c r="O303">
        <f t="shared" si="35"/>
        <v>0</v>
      </c>
      <c r="P303">
        <f t="shared" si="36"/>
        <v>0</v>
      </c>
      <c r="Q303" s="9" cm="1">
        <f t="array" ref="Q303">IF(D303="",_xlfn.XLOOKUP(C303,ConfigSheet!$B$5:$H$5,_xlfn.XLOOKUP(G303,ConfigSheet!$A$6:$A$8,ConfigSheet!$B$6:$H$8)),_xlfn.XLOOKUP(D303,ConfigSheet!$B$5:$H$5,_xlfn.XLOOKUP(H303,ConfigSheet!$A$6:$A$8,ConfigSheet!$B$6:$H$8)))</f>
        <v>0</v>
      </c>
      <c r="R303">
        <f t="shared" si="37"/>
        <v>0</v>
      </c>
      <c r="S303" s="9">
        <f t="shared" si="38"/>
        <v>0</v>
      </c>
      <c r="W303">
        <f t="shared" si="39"/>
        <v>0</v>
      </c>
      <c r="X303">
        <f t="shared" si="32"/>
        <v>0</v>
      </c>
    </row>
    <row r="304" spans="1:24" x14ac:dyDescent="0.3">
      <c r="A304" s="3">
        <v>302</v>
      </c>
      <c r="B304">
        <v>124</v>
      </c>
      <c r="C304" t="s">
        <v>8</v>
      </c>
      <c r="D304" t="s">
        <v>8</v>
      </c>
      <c r="E304">
        <v>15652</v>
      </c>
      <c r="F304">
        <v>19448</v>
      </c>
      <c r="G304">
        <v>1</v>
      </c>
      <c r="H304">
        <v>1</v>
      </c>
      <c r="I304">
        <v>74.219489097595215</v>
      </c>
      <c r="J304" s="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_xlfn.XLOOKUP(B304,CoinPixels_Config2!A:A,CoinPixels_Config2!I:I)</f>
        <v>0.80481283422459893</v>
      </c>
      <c r="M304">
        <f t="shared" si="33"/>
        <v>12596.930481283422</v>
      </c>
      <c r="N304">
        <f t="shared" si="34"/>
        <v>15652</v>
      </c>
      <c r="O304">
        <f t="shared" si="35"/>
        <v>0</v>
      </c>
      <c r="P304">
        <f t="shared" si="36"/>
        <v>0</v>
      </c>
      <c r="Q304" s="9" cm="1">
        <f t="array" ref="Q304">IF(D304="",_xlfn.XLOOKUP(C304,ConfigSheet!$B$5:$H$5,_xlfn.XLOOKUP(G304,ConfigSheet!$A$6:$A$8,ConfigSheet!$B$6:$H$8)),_xlfn.XLOOKUP(D304,ConfigSheet!$B$5:$H$5,_xlfn.XLOOKUP(H304,ConfigSheet!$A$6:$A$8,ConfigSheet!$B$6:$H$8)))</f>
        <v>0</v>
      </c>
      <c r="R304">
        <f t="shared" si="37"/>
        <v>0</v>
      </c>
      <c r="S304" s="9">
        <f t="shared" si="38"/>
        <v>0</v>
      </c>
      <c r="W304">
        <f t="shared" si="39"/>
        <v>0</v>
      </c>
      <c r="X304">
        <f t="shared" si="32"/>
        <v>0</v>
      </c>
    </row>
    <row r="305" spans="1:24" x14ac:dyDescent="0.3">
      <c r="A305" s="3">
        <v>303</v>
      </c>
      <c r="B305">
        <v>124</v>
      </c>
      <c r="C305" t="s">
        <v>12</v>
      </c>
      <c r="D305" t="s">
        <v>12</v>
      </c>
      <c r="E305">
        <v>199546</v>
      </c>
      <c r="F305">
        <v>334450</v>
      </c>
      <c r="G305">
        <v>1</v>
      </c>
      <c r="H305">
        <v>2</v>
      </c>
      <c r="I305">
        <v>45.537114143371582</v>
      </c>
      <c r="J305" s="4">
        <f>ConfigSheet!$I$2</f>
        <v>3349.0920000000001</v>
      </c>
      <c r="K305">
        <f>IF(D305="",_xlfn.XLOOKUP(C305,ConfigSheet!$A$1:$H$1,ConfigSheet!$A$2:$H$2),_xlfn.XLOOKUP(D305,ConfigSheet!$A$1:$H$1,ConfigSheet!$A$2:$H$2))</f>
        <v>4.4826302470744004</v>
      </c>
      <c r="L305">
        <f>_xlfn.XLOOKUP(B305,CoinPixels_Config2!A:A,CoinPixels_Config2!I:I)</f>
        <v>0.80481283422459893</v>
      </c>
      <c r="M305">
        <f t="shared" si="33"/>
        <v>160597.18181818182</v>
      </c>
      <c r="N305">
        <f t="shared" si="34"/>
        <v>269169.65240641712</v>
      </c>
      <c r="O305">
        <f t="shared" si="35"/>
        <v>214.95312305935124</v>
      </c>
      <c r="P305">
        <f t="shared" si="36"/>
        <v>360.27318015495189</v>
      </c>
      <c r="Q305" s="9" cm="1">
        <f t="array" ref="Q305">IF(D305="",_xlfn.XLOOKUP(C305,ConfigSheet!$B$5:$H$5,_xlfn.XLOOKUP(G305,ConfigSheet!$A$6:$A$8,ConfigSheet!$B$6:$H$8)),_xlfn.XLOOKUP(D305,ConfigSheet!$B$5:$H$5,_xlfn.XLOOKUP(H305,ConfigSheet!$A$6:$A$8,ConfigSheet!$B$6:$H$8)))</f>
        <v>472.59999999999997</v>
      </c>
      <c r="R305">
        <f t="shared" si="37"/>
        <v>-145.32005709560065</v>
      </c>
      <c r="S305" s="9">
        <f t="shared" si="38"/>
        <v>21117.918994268632</v>
      </c>
      <c r="W305">
        <f t="shared" si="39"/>
        <v>112.32681984504808</v>
      </c>
      <c r="X305">
        <f t="shared" si="32"/>
        <v>12617.314456501887</v>
      </c>
    </row>
    <row r="306" spans="1:24" x14ac:dyDescent="0.3">
      <c r="A306" s="3">
        <v>304</v>
      </c>
      <c r="B306">
        <v>124</v>
      </c>
      <c r="C306" t="s">
        <v>11</v>
      </c>
      <c r="D306" t="s">
        <v>11</v>
      </c>
      <c r="E306">
        <v>232325</v>
      </c>
      <c r="F306">
        <v>152928</v>
      </c>
      <c r="G306">
        <v>1</v>
      </c>
      <c r="H306">
        <v>1</v>
      </c>
      <c r="I306">
        <v>65.825027227401733</v>
      </c>
      <c r="J306" s="4">
        <f>ConfigSheet!$I$2</f>
        <v>3349.0920000000001</v>
      </c>
      <c r="K306">
        <f>IF(D306="",_xlfn.XLOOKUP(C306,ConfigSheet!$A$1:$H$1,ConfigSheet!$A$2:$H$2),_xlfn.XLOOKUP(D306,ConfigSheet!$A$1:$H$1,ConfigSheet!$A$2:$H$2))</f>
        <v>5.6936084651916001</v>
      </c>
      <c r="L306">
        <f>_xlfn.XLOOKUP(B306,CoinPixels_Config2!A:A,CoinPixels_Config2!I:I)</f>
        <v>0.80481283422459893</v>
      </c>
      <c r="M306">
        <f t="shared" si="33"/>
        <v>186978.14171122995</v>
      </c>
      <c r="N306">
        <f t="shared" si="34"/>
        <v>123078.41711229946</v>
      </c>
      <c r="O306">
        <f t="shared" si="35"/>
        <v>317.87133063315474</v>
      </c>
      <c r="P306">
        <f t="shared" si="36"/>
        <v>209.23889745428639</v>
      </c>
      <c r="Q306" s="9" cm="1">
        <f t="array" ref="Q306">IF(D306="",_xlfn.XLOOKUP(C306,ConfigSheet!$B$5:$H$5,_xlfn.XLOOKUP(G306,ConfigSheet!$A$6:$A$8,ConfigSheet!$B$6:$H$8)),_xlfn.XLOOKUP(D306,ConfigSheet!$B$5:$H$5,_xlfn.XLOOKUP(H306,ConfigSheet!$A$6:$A$8,ConfigSheet!$B$6:$H$8)))</f>
        <v>369.42666666666668</v>
      </c>
      <c r="R306">
        <f t="shared" si="37"/>
        <v>108.63243317886835</v>
      </c>
      <c r="S306" s="9">
        <f t="shared" si="38"/>
        <v>11801.005538361298</v>
      </c>
      <c r="W306">
        <f t="shared" si="39"/>
        <v>160.18776921238029</v>
      </c>
      <c r="X306">
        <f t="shared" si="32"/>
        <v>25660.12140523881</v>
      </c>
    </row>
    <row r="307" spans="1:24" x14ac:dyDescent="0.3">
      <c r="A307" s="3">
        <v>305</v>
      </c>
      <c r="B307">
        <v>125</v>
      </c>
      <c r="C307" t="s">
        <v>8</v>
      </c>
      <c r="D307" t="s">
        <v>8</v>
      </c>
      <c r="E307">
        <v>14783</v>
      </c>
      <c r="F307">
        <v>16000</v>
      </c>
      <c r="G307">
        <v>1</v>
      </c>
      <c r="H307">
        <v>1</v>
      </c>
      <c r="I307">
        <v>83.461469411849976</v>
      </c>
      <c r="J307" s="4">
        <f>ConfigSheet!$I$2</f>
        <v>3349.0920000000001</v>
      </c>
      <c r="K307">
        <f>IF(D307="",_xlfn.XLOOKUP(C307,ConfigSheet!$A$1:$H$1,ConfigSheet!$A$2:$H$2),_xlfn.XLOOKUP(D307,ConfigSheet!$A$1:$H$1,ConfigSheet!$A$2:$H$2))</f>
        <v>0</v>
      </c>
      <c r="L307">
        <f>_xlfn.XLOOKUP(B307,CoinPixels_Config2!A:A,CoinPixels_Config2!I:I)</f>
        <v>0.92393749999999997</v>
      </c>
      <c r="M307">
        <f t="shared" si="33"/>
        <v>13658.568062499999</v>
      </c>
      <c r="N307">
        <f t="shared" si="34"/>
        <v>14783</v>
      </c>
      <c r="O307">
        <f t="shared" si="35"/>
        <v>0</v>
      </c>
      <c r="P307">
        <f t="shared" si="36"/>
        <v>0</v>
      </c>
      <c r="Q307" s="9" cm="1">
        <f t="array" ref="Q307">IF(D307="",_xlfn.XLOOKUP(C307,ConfigSheet!$B$5:$H$5,_xlfn.XLOOKUP(G307,ConfigSheet!$A$6:$A$8,ConfigSheet!$B$6:$H$8)),_xlfn.XLOOKUP(D307,ConfigSheet!$B$5:$H$5,_xlfn.XLOOKUP(H307,ConfigSheet!$A$6:$A$8,ConfigSheet!$B$6:$H$8)))</f>
        <v>0</v>
      </c>
      <c r="R307">
        <f t="shared" si="37"/>
        <v>0</v>
      </c>
      <c r="S307" s="9">
        <f t="shared" si="38"/>
        <v>0</v>
      </c>
      <c r="W307">
        <f t="shared" si="39"/>
        <v>0</v>
      </c>
      <c r="X307">
        <f t="shared" si="32"/>
        <v>0</v>
      </c>
    </row>
    <row r="308" spans="1:24" x14ac:dyDescent="0.3">
      <c r="A308" s="3">
        <v>306</v>
      </c>
      <c r="B308">
        <v>125</v>
      </c>
      <c r="C308" t="s">
        <v>12</v>
      </c>
      <c r="D308" t="s">
        <v>12</v>
      </c>
      <c r="E308">
        <v>168196</v>
      </c>
      <c r="F308">
        <v>152635</v>
      </c>
      <c r="G308">
        <v>1</v>
      </c>
      <c r="H308">
        <v>1</v>
      </c>
      <c r="I308">
        <v>90.235936641693115</v>
      </c>
      <c r="J308" s="4">
        <f>ConfigSheet!$I$2</f>
        <v>3349.0920000000001</v>
      </c>
      <c r="K308">
        <f>IF(D308="",_xlfn.XLOOKUP(C308,ConfigSheet!$A$1:$H$1,ConfigSheet!$A$2:$H$2),_xlfn.XLOOKUP(D308,ConfigSheet!$A$1:$H$1,ConfigSheet!$A$2:$H$2))</f>
        <v>4.4826302470744004</v>
      </c>
      <c r="L308">
        <f>_xlfn.XLOOKUP(B308,CoinPixels_Config2!A:A,CoinPixels_Config2!I:I)</f>
        <v>0.92393749999999997</v>
      </c>
      <c r="M308">
        <f t="shared" si="33"/>
        <v>155402.59174999999</v>
      </c>
      <c r="N308">
        <f t="shared" si="34"/>
        <v>141025.2003125</v>
      </c>
      <c r="O308">
        <f t="shared" si="35"/>
        <v>208.00036495035209</v>
      </c>
      <c r="P308">
        <f t="shared" si="36"/>
        <v>188.75678199360863</v>
      </c>
      <c r="Q308" s="9" cm="1">
        <f t="array" ref="Q308">IF(D308="",_xlfn.XLOOKUP(C308,ConfigSheet!$B$5:$H$5,_xlfn.XLOOKUP(G308,ConfigSheet!$A$6:$A$8,ConfigSheet!$B$6:$H$8)),_xlfn.XLOOKUP(D308,ConfigSheet!$B$5:$H$5,_xlfn.XLOOKUP(H308,ConfigSheet!$A$6:$A$8,ConfigSheet!$B$6:$H$8)))</f>
        <v>236.29999999999998</v>
      </c>
      <c r="R308">
        <f t="shared" si="37"/>
        <v>19.243582956743467</v>
      </c>
      <c r="S308" s="9">
        <f t="shared" si="38"/>
        <v>370.31548501306764</v>
      </c>
      <c r="W308">
        <f t="shared" si="39"/>
        <v>47.543218006391356</v>
      </c>
      <c r="X308">
        <f t="shared" si="32"/>
        <v>2260.3575784032555</v>
      </c>
    </row>
    <row r="309" spans="1:24" x14ac:dyDescent="0.3">
      <c r="A309" s="3">
        <v>307</v>
      </c>
      <c r="B309">
        <v>125</v>
      </c>
      <c r="C309" t="s">
        <v>11</v>
      </c>
      <c r="D309" t="s">
        <v>11</v>
      </c>
      <c r="E309">
        <v>187114</v>
      </c>
      <c r="F309">
        <v>161567</v>
      </c>
      <c r="G309">
        <v>1</v>
      </c>
      <c r="H309">
        <v>1</v>
      </c>
      <c r="I309">
        <v>86.246293783187866</v>
      </c>
      <c r="J309" s="4">
        <f>ConfigSheet!$I$2</f>
        <v>3349.0920000000001</v>
      </c>
      <c r="K309">
        <f>IF(D309="",_xlfn.XLOOKUP(C309,ConfigSheet!$A$1:$H$1,ConfigSheet!$A$2:$H$2),_xlfn.XLOOKUP(D309,ConfigSheet!$A$1:$H$1,ConfigSheet!$A$2:$H$2))</f>
        <v>5.6936084651916001</v>
      </c>
      <c r="L309">
        <f>_xlfn.XLOOKUP(B309,CoinPixels_Config2!A:A,CoinPixels_Config2!I:I)</f>
        <v>0.92393749999999997</v>
      </c>
      <c r="M309">
        <f t="shared" si="33"/>
        <v>172881.64137500001</v>
      </c>
      <c r="N309">
        <f t="shared" si="34"/>
        <v>149277.81006250001</v>
      </c>
      <c r="O309">
        <f t="shared" si="35"/>
        <v>293.90664001135781</v>
      </c>
      <c r="P309">
        <f t="shared" si="36"/>
        <v>253.77905505047752</v>
      </c>
      <c r="Q309" s="9" cm="1">
        <f t="array" ref="Q309">IF(D309="",_xlfn.XLOOKUP(C309,ConfigSheet!$B$5:$H$5,_xlfn.XLOOKUP(G309,ConfigSheet!$A$6:$A$8,ConfigSheet!$B$6:$H$8)),_xlfn.XLOOKUP(D309,ConfigSheet!$B$5:$H$5,_xlfn.XLOOKUP(H309,ConfigSheet!$A$6:$A$8,ConfigSheet!$B$6:$H$8)))</f>
        <v>369.42666666666668</v>
      </c>
      <c r="R309">
        <f t="shared" si="37"/>
        <v>40.127584960880284</v>
      </c>
      <c r="S309" s="9">
        <f t="shared" si="38"/>
        <v>1610.2230747926656</v>
      </c>
      <c r="W309">
        <f t="shared" si="39"/>
        <v>115.64761161618915</v>
      </c>
      <c r="X309">
        <f t="shared" si="32"/>
        <v>13374.370072528929</v>
      </c>
    </row>
    <row r="310" spans="1:24" x14ac:dyDescent="0.3">
      <c r="A310" s="3">
        <v>308</v>
      </c>
      <c r="B310">
        <v>126</v>
      </c>
      <c r="C310" t="s">
        <v>8</v>
      </c>
      <c r="D310" t="s">
        <v>8</v>
      </c>
      <c r="E310">
        <v>17432</v>
      </c>
      <c r="F310">
        <v>20693</v>
      </c>
      <c r="G310">
        <v>1</v>
      </c>
      <c r="H310">
        <v>1</v>
      </c>
      <c r="I310">
        <v>81.159418821334839</v>
      </c>
      <c r="J310" s="4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_xlfn.XLOOKUP(B310,CoinPixels_Config2!A:A,CoinPixels_Config2!I:I)</f>
        <v>0.8424104769728894</v>
      </c>
      <c r="M310">
        <f t="shared" si="33"/>
        <v>14684.899434591409</v>
      </c>
      <c r="N310">
        <f t="shared" si="34"/>
        <v>17432</v>
      </c>
      <c r="O310">
        <f t="shared" si="35"/>
        <v>0</v>
      </c>
      <c r="P310">
        <f t="shared" si="36"/>
        <v>0</v>
      </c>
      <c r="Q310" s="9" cm="1">
        <f t="array" ref="Q310">IF(D310="",_xlfn.XLOOKUP(C310,ConfigSheet!$B$5:$H$5,_xlfn.XLOOKUP(G310,ConfigSheet!$A$6:$A$8,ConfigSheet!$B$6:$H$8)),_xlfn.XLOOKUP(D310,ConfigSheet!$B$5:$H$5,_xlfn.XLOOKUP(H310,ConfigSheet!$A$6:$A$8,ConfigSheet!$B$6:$H$8)))</f>
        <v>0</v>
      </c>
      <c r="R310">
        <f t="shared" si="37"/>
        <v>0</v>
      </c>
      <c r="S310" s="9">
        <f t="shared" si="38"/>
        <v>0</v>
      </c>
      <c r="W310">
        <f t="shared" si="39"/>
        <v>0</v>
      </c>
      <c r="X310">
        <f t="shared" si="32"/>
        <v>0</v>
      </c>
    </row>
    <row r="311" spans="1:24" x14ac:dyDescent="0.3">
      <c r="A311" s="3">
        <v>309</v>
      </c>
      <c r="B311">
        <v>126</v>
      </c>
      <c r="C311" t="s">
        <v>9</v>
      </c>
      <c r="D311" t="s">
        <v>9</v>
      </c>
      <c r="E311">
        <v>530674</v>
      </c>
      <c r="F311">
        <v>449523</v>
      </c>
      <c r="G311">
        <v>1</v>
      </c>
      <c r="H311">
        <v>1</v>
      </c>
      <c r="I311">
        <v>84.66792106628418</v>
      </c>
      <c r="J311" s="4">
        <f>ConfigSheet!$I$2</f>
        <v>3349.0920000000001</v>
      </c>
      <c r="K311">
        <f>IF(D311="",_xlfn.XLOOKUP(C311,ConfigSheet!$A$1:$H$1,ConfigSheet!$A$2:$H$2),_xlfn.XLOOKUP(D311,ConfigSheet!$A$1:$H$1,ConfigSheet!$A$2:$H$2))</f>
        <v>2.6304883652667002</v>
      </c>
      <c r="L311">
        <f>_xlfn.XLOOKUP(B311,CoinPixels_Config2!A:A,CoinPixels_Config2!I:I)</f>
        <v>0.8424104769728894</v>
      </c>
      <c r="M311">
        <f t="shared" si="33"/>
        <v>447045.33745711111</v>
      </c>
      <c r="N311">
        <f t="shared" si="34"/>
        <v>378682.88484028418</v>
      </c>
      <c r="O311">
        <f t="shared" si="35"/>
        <v>351.12429247320063</v>
      </c>
      <c r="P311">
        <f t="shared" si="36"/>
        <v>297.43014605092878</v>
      </c>
      <c r="Q311" s="9" cm="1">
        <f t="array" ref="Q311">IF(D311="",_xlfn.XLOOKUP(C311,ConfigSheet!$B$5:$H$5,_xlfn.XLOOKUP(G311,ConfigSheet!$A$6:$A$8,ConfigSheet!$B$6:$H$8)),_xlfn.XLOOKUP(D311,ConfigSheet!$B$5:$H$5,_xlfn.XLOOKUP(H311,ConfigSheet!$A$6:$A$8,ConfigSheet!$B$6:$H$8)))</f>
        <v>468.8</v>
      </c>
      <c r="R311">
        <f t="shared" si="37"/>
        <v>53.694146422271842</v>
      </c>
      <c r="S311" s="9">
        <f t="shared" si="38"/>
        <v>2883.0613600163679</v>
      </c>
      <c r="W311">
        <f t="shared" si="39"/>
        <v>171.36985394907123</v>
      </c>
      <c r="X311">
        <f t="shared" si="32"/>
        <v>29367.626842526002</v>
      </c>
    </row>
    <row r="312" spans="1:24" x14ac:dyDescent="0.3">
      <c r="A312" s="3">
        <v>310</v>
      </c>
      <c r="B312">
        <v>127</v>
      </c>
      <c r="C312" t="s">
        <v>8</v>
      </c>
      <c r="D312" t="s">
        <v>8</v>
      </c>
      <c r="E312">
        <v>14728</v>
      </c>
      <c r="F312">
        <v>19880</v>
      </c>
      <c r="G312">
        <v>1</v>
      </c>
      <c r="H312">
        <v>1</v>
      </c>
      <c r="I312">
        <v>71.88834547996521</v>
      </c>
      <c r="J312" s="4">
        <f>ConfigSheet!$I$2</f>
        <v>3349.0920000000001</v>
      </c>
      <c r="K312">
        <f>IF(D312="",_xlfn.XLOOKUP(C312,ConfigSheet!$A$1:$H$1,ConfigSheet!$A$2:$H$2),_xlfn.XLOOKUP(D312,ConfigSheet!$A$1:$H$1,ConfigSheet!$A$2:$H$2))</f>
        <v>0</v>
      </c>
      <c r="L312">
        <f>_xlfn.XLOOKUP(B312,CoinPixels_Config2!A:A,CoinPixels_Config2!I:I)</f>
        <v>0.74084507042253522</v>
      </c>
      <c r="M312">
        <f t="shared" si="33"/>
        <v>10911.166197183098</v>
      </c>
      <c r="N312">
        <f t="shared" si="34"/>
        <v>14728</v>
      </c>
      <c r="O312">
        <f t="shared" si="35"/>
        <v>0</v>
      </c>
      <c r="P312">
        <f t="shared" si="36"/>
        <v>0</v>
      </c>
      <c r="Q312" s="9" cm="1">
        <f t="array" ref="Q312">IF(D312="",_xlfn.XLOOKUP(C312,ConfigSheet!$B$5:$H$5,_xlfn.XLOOKUP(G312,ConfigSheet!$A$6:$A$8,ConfigSheet!$B$6:$H$8)),_xlfn.XLOOKUP(D312,ConfigSheet!$B$5:$H$5,_xlfn.XLOOKUP(H312,ConfigSheet!$A$6:$A$8,ConfigSheet!$B$6:$H$8)))</f>
        <v>0</v>
      </c>
      <c r="R312">
        <f t="shared" si="37"/>
        <v>0</v>
      </c>
      <c r="S312" s="9">
        <f t="shared" si="38"/>
        <v>0</v>
      </c>
      <c r="W312">
        <f t="shared" si="39"/>
        <v>0</v>
      </c>
      <c r="X312">
        <f t="shared" si="32"/>
        <v>0</v>
      </c>
    </row>
    <row r="313" spans="1:24" x14ac:dyDescent="0.3">
      <c r="A313" s="3">
        <v>311</v>
      </c>
      <c r="B313">
        <v>127</v>
      </c>
      <c r="C313" t="s">
        <v>10</v>
      </c>
      <c r="D313" t="s">
        <v>10</v>
      </c>
      <c r="E313">
        <v>88389</v>
      </c>
      <c r="F313">
        <v>77169</v>
      </c>
      <c r="G313">
        <v>1</v>
      </c>
      <c r="H313">
        <v>1</v>
      </c>
      <c r="I313">
        <v>86.836850643157959</v>
      </c>
      <c r="J313" s="4">
        <f>ConfigSheet!$I$2</f>
        <v>3349.0920000000001</v>
      </c>
      <c r="K313">
        <f>IF(D313="",_xlfn.XLOOKUP(C313,ConfigSheet!$A$1:$H$1,ConfigSheet!$A$2:$H$2),_xlfn.XLOOKUP(D313,ConfigSheet!$A$1:$H$1,ConfigSheet!$A$2:$H$2))</f>
        <v>3.5680999999999998</v>
      </c>
      <c r="L313">
        <f>_xlfn.XLOOKUP(B313,CoinPixels_Config2!A:A,CoinPixels_Config2!I:I)</f>
        <v>0.74084507042253522</v>
      </c>
      <c r="M313">
        <f t="shared" si="33"/>
        <v>65482.554929577469</v>
      </c>
      <c r="N313">
        <f t="shared" si="34"/>
        <v>57170.273239436618</v>
      </c>
      <c r="O313">
        <f t="shared" si="35"/>
        <v>69.764671810814789</v>
      </c>
      <c r="P313">
        <f t="shared" si="36"/>
        <v>60.908823031924399</v>
      </c>
      <c r="Q313" s="9" cm="1">
        <f t="array" ref="Q313">IF(D313="",_xlfn.XLOOKUP(C313,ConfigSheet!$B$5:$H$5,_xlfn.XLOOKUP(G313,ConfigSheet!$A$6:$A$8,ConfigSheet!$B$6:$H$8)),_xlfn.XLOOKUP(D313,ConfigSheet!$B$5:$H$5,_xlfn.XLOOKUP(H313,ConfigSheet!$A$6:$A$8,ConfigSheet!$B$6:$H$8)))</f>
        <v>96.64</v>
      </c>
      <c r="R313">
        <f t="shared" si="37"/>
        <v>8.8558487788903903</v>
      </c>
      <c r="S313" s="9">
        <f t="shared" si="38"/>
        <v>78.426057594574416</v>
      </c>
      <c r="W313">
        <f t="shared" si="39"/>
        <v>35.731176968075602</v>
      </c>
      <c r="X313">
        <f t="shared" si="32"/>
        <v>1276.7170075239364</v>
      </c>
    </row>
    <row r="314" spans="1:24" x14ac:dyDescent="0.3">
      <c r="A314" s="3">
        <v>312</v>
      </c>
      <c r="B314">
        <v>128</v>
      </c>
      <c r="C314" t="s">
        <v>8</v>
      </c>
      <c r="D314" t="s">
        <v>8</v>
      </c>
      <c r="E314">
        <v>14408</v>
      </c>
      <c r="F314">
        <v>18317</v>
      </c>
      <c r="G314">
        <v>1</v>
      </c>
      <c r="H314">
        <v>1</v>
      </c>
      <c r="I314">
        <v>75.855767726898193</v>
      </c>
      <c r="J314" s="4">
        <f>ConfigSheet!$I$2</f>
        <v>3349.0920000000001</v>
      </c>
      <c r="K314">
        <f>IF(D314="",_xlfn.XLOOKUP(C314,ConfigSheet!$A$1:$H$1,ConfigSheet!$A$2:$H$2),_xlfn.XLOOKUP(D314,ConfigSheet!$A$1:$H$1,ConfigSheet!$A$2:$H$2))</f>
        <v>0</v>
      </c>
      <c r="L314">
        <f>_xlfn.XLOOKUP(B314,CoinPixels_Config2!A:A,CoinPixels_Config2!I:I)</f>
        <v>0.78659169077905766</v>
      </c>
      <c r="M314">
        <f t="shared" si="33"/>
        <v>11333.213080744663</v>
      </c>
      <c r="N314">
        <f t="shared" si="34"/>
        <v>14408</v>
      </c>
      <c r="O314">
        <f t="shared" si="35"/>
        <v>0</v>
      </c>
      <c r="P314">
        <f t="shared" si="36"/>
        <v>0</v>
      </c>
      <c r="Q314" s="9" cm="1">
        <f t="array" ref="Q314">IF(D314="",_xlfn.XLOOKUP(C314,ConfigSheet!$B$5:$H$5,_xlfn.XLOOKUP(G314,ConfigSheet!$A$6:$A$8,ConfigSheet!$B$6:$H$8)),_xlfn.XLOOKUP(D314,ConfigSheet!$B$5:$H$5,_xlfn.XLOOKUP(H314,ConfigSheet!$A$6:$A$8,ConfigSheet!$B$6:$H$8)))</f>
        <v>0</v>
      </c>
      <c r="R314">
        <f t="shared" si="37"/>
        <v>0</v>
      </c>
      <c r="S314" s="9">
        <f t="shared" si="38"/>
        <v>0</v>
      </c>
      <c r="W314">
        <f t="shared" si="39"/>
        <v>0</v>
      </c>
      <c r="X314">
        <f t="shared" si="32"/>
        <v>0</v>
      </c>
    </row>
    <row r="315" spans="1:24" x14ac:dyDescent="0.3">
      <c r="A315" s="3">
        <v>313</v>
      </c>
      <c r="B315">
        <v>128</v>
      </c>
      <c r="C315" t="s">
        <v>10</v>
      </c>
      <c r="D315" t="s">
        <v>10</v>
      </c>
      <c r="E315">
        <v>90883</v>
      </c>
      <c r="F315">
        <v>83660</v>
      </c>
      <c r="G315">
        <v>1</v>
      </c>
      <c r="H315">
        <v>1</v>
      </c>
      <c r="I315">
        <v>92.003828287124634</v>
      </c>
      <c r="J315" s="4">
        <f>ConfigSheet!$I$2</f>
        <v>3349.0920000000001</v>
      </c>
      <c r="K315">
        <f>IF(D315="",_xlfn.XLOOKUP(C315,ConfigSheet!$A$1:$H$1,ConfigSheet!$A$2:$H$2),_xlfn.XLOOKUP(D315,ConfigSheet!$A$1:$H$1,ConfigSheet!$A$2:$H$2))</f>
        <v>3.5680999999999998</v>
      </c>
      <c r="L315">
        <f>_xlfn.XLOOKUP(B315,CoinPixels_Config2!A:A,CoinPixels_Config2!I:I)</f>
        <v>0.78659169077905766</v>
      </c>
      <c r="M315">
        <f t="shared" si="33"/>
        <v>71487.812633073103</v>
      </c>
      <c r="N315">
        <f t="shared" si="34"/>
        <v>65806.260850575971</v>
      </c>
      <c r="O315">
        <f t="shared" si="35"/>
        <v>76.162632813929307</v>
      </c>
      <c r="P315">
        <f t="shared" si="36"/>
        <v>70.109545913023624</v>
      </c>
      <c r="Q315" s="9" cm="1">
        <f t="array" ref="Q315">IF(D315="",_xlfn.XLOOKUP(C315,ConfigSheet!$B$5:$H$5,_xlfn.XLOOKUP(G315,ConfigSheet!$A$6:$A$8,ConfigSheet!$B$6:$H$8)),_xlfn.XLOOKUP(D315,ConfigSheet!$B$5:$H$5,_xlfn.XLOOKUP(H315,ConfigSheet!$A$6:$A$8,ConfigSheet!$B$6:$H$8)))</f>
        <v>96.64</v>
      </c>
      <c r="R315">
        <f t="shared" si="37"/>
        <v>6.0530869009056829</v>
      </c>
      <c r="S315" s="9">
        <f t="shared" si="38"/>
        <v>36.639861029915963</v>
      </c>
      <c r="W315">
        <f t="shared" si="39"/>
        <v>26.530454086976377</v>
      </c>
      <c r="X315">
        <f t="shared" si="32"/>
        <v>703.8649940611615</v>
      </c>
    </row>
    <row r="316" spans="1:24" x14ac:dyDescent="0.3">
      <c r="A316" s="3">
        <v>314</v>
      </c>
      <c r="B316">
        <v>129</v>
      </c>
      <c r="C316" t="s">
        <v>8</v>
      </c>
      <c r="D316" t="s">
        <v>8</v>
      </c>
      <c r="E316">
        <v>13496</v>
      </c>
      <c r="F316">
        <v>16500</v>
      </c>
      <c r="G316">
        <v>1</v>
      </c>
      <c r="H316">
        <v>1</v>
      </c>
      <c r="I316">
        <v>70.936858654022217</v>
      </c>
      <c r="J316" s="4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_xlfn.XLOOKUP(B316,CoinPixels_Config2!A:A,CoinPixels_Config2!I:I)</f>
        <v>0.81793939393939397</v>
      </c>
      <c r="M316">
        <f t="shared" si="33"/>
        <v>11038.91006060606</v>
      </c>
      <c r="N316">
        <f t="shared" si="34"/>
        <v>13496</v>
      </c>
      <c r="O316">
        <f t="shared" si="35"/>
        <v>0</v>
      </c>
      <c r="P316">
        <f t="shared" si="36"/>
        <v>0</v>
      </c>
      <c r="Q316" s="9" cm="1">
        <f t="array" ref="Q316">IF(D316="",_xlfn.XLOOKUP(C316,ConfigSheet!$B$5:$H$5,_xlfn.XLOOKUP(G316,ConfigSheet!$A$6:$A$8,ConfigSheet!$B$6:$H$8)),_xlfn.XLOOKUP(D316,ConfigSheet!$B$5:$H$5,_xlfn.XLOOKUP(H316,ConfigSheet!$A$6:$A$8,ConfigSheet!$B$6:$H$8)))</f>
        <v>0</v>
      </c>
      <c r="R316">
        <f t="shared" si="37"/>
        <v>0</v>
      </c>
      <c r="S316" s="9">
        <f t="shared" si="38"/>
        <v>0</v>
      </c>
      <c r="W316">
        <f t="shared" si="39"/>
        <v>0</v>
      </c>
      <c r="X316">
        <f t="shared" si="32"/>
        <v>0</v>
      </c>
    </row>
    <row r="317" spans="1:24" x14ac:dyDescent="0.3">
      <c r="A317" s="3">
        <v>315</v>
      </c>
      <c r="B317">
        <v>129</v>
      </c>
      <c r="C317" t="s">
        <v>11</v>
      </c>
      <c r="D317" t="s">
        <v>11</v>
      </c>
      <c r="E317">
        <v>331225</v>
      </c>
      <c r="F317">
        <v>255396</v>
      </c>
      <c r="G317">
        <v>2</v>
      </c>
      <c r="H317">
        <v>2</v>
      </c>
      <c r="I317">
        <v>77.022168040275574</v>
      </c>
      <c r="J317" s="4">
        <f>ConfigSheet!$I$2</f>
        <v>3349.0920000000001</v>
      </c>
      <c r="K317">
        <f>IF(D317="",_xlfn.XLOOKUP(C317,ConfigSheet!$A$1:$H$1,ConfigSheet!$A$2:$H$2),_xlfn.XLOOKUP(D317,ConfigSheet!$A$1:$H$1,ConfigSheet!$A$2:$H$2))</f>
        <v>5.6936084651916001</v>
      </c>
      <c r="L317">
        <f>_xlfn.XLOOKUP(B317,CoinPixels_Config2!A:A,CoinPixels_Config2!I:I)</f>
        <v>0.81793939393939397</v>
      </c>
      <c r="M317">
        <f t="shared" si="33"/>
        <v>270921.97575757577</v>
      </c>
      <c r="N317">
        <f t="shared" si="34"/>
        <v>208898.44945454545</v>
      </c>
      <c r="O317">
        <f t="shared" si="35"/>
        <v>460.57965997343962</v>
      </c>
      <c r="P317">
        <f t="shared" si="36"/>
        <v>355.13684908619996</v>
      </c>
      <c r="Q317" s="9" cm="1">
        <f t="array" ref="Q317">IF(D317="",_xlfn.XLOOKUP(C317,ConfigSheet!$B$5:$H$5,_xlfn.XLOOKUP(G317,ConfigSheet!$A$6:$A$8,ConfigSheet!$B$6:$H$8)),_xlfn.XLOOKUP(D317,ConfigSheet!$B$5:$H$5,_xlfn.XLOOKUP(H317,ConfigSheet!$A$6:$A$8,ConfigSheet!$B$6:$H$8)))</f>
        <v>738.85333333333335</v>
      </c>
      <c r="R317">
        <f t="shared" si="37"/>
        <v>105.44281088723966</v>
      </c>
      <c r="S317" s="9">
        <f t="shared" si="38"/>
        <v>11118.186367802187</v>
      </c>
      <c r="W317">
        <f t="shared" si="39"/>
        <v>383.71648424713339</v>
      </c>
      <c r="X317">
        <f t="shared" si="32"/>
        <v>147238.34028298056</v>
      </c>
    </row>
    <row r="318" spans="1:24" x14ac:dyDescent="0.3">
      <c r="A318" s="3">
        <v>316</v>
      </c>
      <c r="B318">
        <v>130</v>
      </c>
      <c r="C318" t="s">
        <v>8</v>
      </c>
      <c r="D318" t="s">
        <v>8</v>
      </c>
      <c r="E318">
        <v>13384</v>
      </c>
      <c r="F318">
        <v>18330</v>
      </c>
      <c r="G318">
        <v>1</v>
      </c>
      <c r="H318">
        <v>1</v>
      </c>
      <c r="I318">
        <v>73.016911745071411</v>
      </c>
      <c r="J318" s="4">
        <f>ConfigSheet!$I$2</f>
        <v>3349.0920000000001</v>
      </c>
      <c r="K318">
        <f>IF(D318="",_xlfn.XLOOKUP(C318,ConfigSheet!$A$1:$H$1,ConfigSheet!$A$2:$H$2),_xlfn.XLOOKUP(D318,ConfigSheet!$A$1:$H$1,ConfigSheet!$A$2:$H$2))</f>
        <v>0</v>
      </c>
      <c r="L318">
        <f>_xlfn.XLOOKUP(B318,CoinPixels_Config2!A:A,CoinPixels_Config2!I:I)</f>
        <v>0.73016912165848336</v>
      </c>
      <c r="M318">
        <f t="shared" si="33"/>
        <v>9772.5835242771409</v>
      </c>
      <c r="N318">
        <f t="shared" si="34"/>
        <v>13384</v>
      </c>
      <c r="O318">
        <f t="shared" si="35"/>
        <v>0</v>
      </c>
      <c r="P318">
        <f t="shared" si="36"/>
        <v>0</v>
      </c>
      <c r="Q318" s="9" cm="1">
        <f t="array" ref="Q318">IF(D318="",_xlfn.XLOOKUP(C318,ConfigSheet!$B$5:$H$5,_xlfn.XLOOKUP(G318,ConfigSheet!$A$6:$A$8,ConfigSheet!$B$6:$H$8)),_xlfn.XLOOKUP(D318,ConfigSheet!$B$5:$H$5,_xlfn.XLOOKUP(H318,ConfigSheet!$A$6:$A$8,ConfigSheet!$B$6:$H$8)))</f>
        <v>0</v>
      </c>
      <c r="R318">
        <f t="shared" si="37"/>
        <v>0</v>
      </c>
      <c r="S318" s="9">
        <f t="shared" si="38"/>
        <v>0</v>
      </c>
      <c r="W318">
        <f t="shared" si="39"/>
        <v>0</v>
      </c>
      <c r="X318">
        <f t="shared" si="32"/>
        <v>0</v>
      </c>
    </row>
    <row r="319" spans="1:24" x14ac:dyDescent="0.3">
      <c r="A319" s="3">
        <v>317</v>
      </c>
      <c r="B319">
        <v>130</v>
      </c>
      <c r="C319" t="s">
        <v>11</v>
      </c>
      <c r="D319" t="s">
        <v>11</v>
      </c>
      <c r="E319">
        <v>355690</v>
      </c>
      <c r="F319">
        <v>319101</v>
      </c>
      <c r="G319">
        <v>2</v>
      </c>
      <c r="H319">
        <v>2</v>
      </c>
      <c r="I319">
        <v>89.702510833740234</v>
      </c>
      <c r="J319" s="4">
        <f>ConfigSheet!$I$2</f>
        <v>3349.0920000000001</v>
      </c>
      <c r="K319">
        <f>IF(D319="",_xlfn.XLOOKUP(C319,ConfigSheet!$A$1:$H$1,ConfigSheet!$A$2:$H$2),_xlfn.XLOOKUP(D319,ConfigSheet!$A$1:$H$1,ConfigSheet!$A$2:$H$2))</f>
        <v>5.6936084651916001</v>
      </c>
      <c r="L319">
        <f>_xlfn.XLOOKUP(B319,CoinPixels_Config2!A:A,CoinPixels_Config2!I:I)</f>
        <v>0.73016912165848336</v>
      </c>
      <c r="M319">
        <f t="shared" si="33"/>
        <v>259713.85488270596</v>
      </c>
      <c r="N319">
        <f t="shared" si="34"/>
        <v>232997.69689034371</v>
      </c>
      <c r="O319">
        <f t="shared" si="35"/>
        <v>441.52534558253922</v>
      </c>
      <c r="P319">
        <f t="shared" si="36"/>
        <v>396.10666395100748</v>
      </c>
      <c r="Q319" s="9" cm="1">
        <f t="array" ref="Q319">IF(D319="",_xlfn.XLOOKUP(C319,ConfigSheet!$B$5:$H$5,_xlfn.XLOOKUP(G319,ConfigSheet!$A$6:$A$8,ConfigSheet!$B$6:$H$8)),_xlfn.XLOOKUP(D319,ConfigSheet!$B$5:$H$5,_xlfn.XLOOKUP(H319,ConfigSheet!$A$6:$A$8,ConfigSheet!$B$6:$H$8)))</f>
        <v>738.85333333333335</v>
      </c>
      <c r="R319">
        <f t="shared" si="37"/>
        <v>45.41868163153174</v>
      </c>
      <c r="S319" s="9">
        <f t="shared" si="38"/>
        <v>2062.8566411464385</v>
      </c>
      <c r="W319">
        <f t="shared" si="39"/>
        <v>342.74666938232588</v>
      </c>
      <c r="X319">
        <f t="shared" si="32"/>
        <v>117475.2793726774</v>
      </c>
    </row>
    <row r="320" spans="1:24" x14ac:dyDescent="0.3">
      <c r="A320" s="3">
        <v>318</v>
      </c>
      <c r="B320">
        <v>131</v>
      </c>
      <c r="C320" t="s">
        <v>8</v>
      </c>
      <c r="D320" t="s">
        <v>8</v>
      </c>
      <c r="E320">
        <v>16696</v>
      </c>
      <c r="F320">
        <v>21750</v>
      </c>
      <c r="G320">
        <v>1</v>
      </c>
      <c r="H320">
        <v>1</v>
      </c>
      <c r="I320">
        <v>76.196151971817017</v>
      </c>
      <c r="J320" s="4">
        <f>ConfigSheet!$I$2</f>
        <v>3349.0920000000001</v>
      </c>
      <c r="K320">
        <f>IF(D320="",_xlfn.XLOOKUP(C320,ConfigSheet!$A$1:$H$1,ConfigSheet!$A$2:$H$2),_xlfn.XLOOKUP(D320,ConfigSheet!$A$1:$H$1,ConfigSheet!$A$2:$H$2))</f>
        <v>0</v>
      </c>
      <c r="L320">
        <f>_xlfn.XLOOKUP(B320,CoinPixels_Config2!A:A,CoinPixels_Config2!I:I)</f>
        <v>0.767632183908046</v>
      </c>
      <c r="M320">
        <f t="shared" si="33"/>
        <v>12816.386942528736</v>
      </c>
      <c r="N320">
        <f t="shared" si="34"/>
        <v>16696</v>
      </c>
      <c r="O320">
        <f t="shared" si="35"/>
        <v>0</v>
      </c>
      <c r="P320">
        <f t="shared" si="36"/>
        <v>0</v>
      </c>
      <c r="Q320" s="9" cm="1">
        <f t="array" ref="Q320">IF(D320="",_xlfn.XLOOKUP(C320,ConfigSheet!$B$5:$H$5,_xlfn.XLOOKUP(G320,ConfigSheet!$A$6:$A$8,ConfigSheet!$B$6:$H$8)),_xlfn.XLOOKUP(D320,ConfigSheet!$B$5:$H$5,_xlfn.XLOOKUP(H320,ConfigSheet!$A$6:$A$8,ConfigSheet!$B$6:$H$8)))</f>
        <v>0</v>
      </c>
      <c r="R320">
        <f t="shared" si="37"/>
        <v>0</v>
      </c>
      <c r="S320" s="9">
        <f t="shared" si="38"/>
        <v>0</v>
      </c>
      <c r="W320">
        <f t="shared" si="39"/>
        <v>0</v>
      </c>
      <c r="X320">
        <f t="shared" si="32"/>
        <v>0</v>
      </c>
    </row>
    <row r="321" spans="1:24" x14ac:dyDescent="0.3">
      <c r="A321" s="3">
        <v>319</v>
      </c>
      <c r="B321">
        <v>131</v>
      </c>
      <c r="C321" t="s">
        <v>12</v>
      </c>
      <c r="D321" t="s">
        <v>12</v>
      </c>
      <c r="E321">
        <v>386775</v>
      </c>
      <c r="F321">
        <v>354184</v>
      </c>
      <c r="G321">
        <v>2</v>
      </c>
      <c r="H321">
        <v>2</v>
      </c>
      <c r="I321">
        <v>89.397433400154114</v>
      </c>
      <c r="J321" s="4">
        <f>ConfigSheet!$I$2</f>
        <v>3349.0920000000001</v>
      </c>
      <c r="K321">
        <f>IF(D321="",_xlfn.XLOOKUP(C321,ConfigSheet!$A$1:$H$1,ConfigSheet!$A$2:$H$2),_xlfn.XLOOKUP(D321,ConfigSheet!$A$1:$H$1,ConfigSheet!$A$2:$H$2))</f>
        <v>4.4826302470744004</v>
      </c>
      <c r="L321">
        <f>_xlfn.XLOOKUP(B321,CoinPixels_Config2!A:A,CoinPixels_Config2!I:I)</f>
        <v>0.767632183908046</v>
      </c>
      <c r="M321">
        <f t="shared" si="33"/>
        <v>296900.93793103448</v>
      </c>
      <c r="N321">
        <f t="shared" si="34"/>
        <v>271883.03742528736</v>
      </c>
      <c r="O321">
        <f t="shared" si="35"/>
        <v>397.39043440861417</v>
      </c>
      <c r="P321">
        <f t="shared" si="36"/>
        <v>363.90494116884645</v>
      </c>
      <c r="Q321" s="9" cm="1">
        <f t="array" ref="Q321">IF(D321="",_xlfn.XLOOKUP(C321,ConfigSheet!$B$5:$H$5,_xlfn.XLOOKUP(G321,ConfigSheet!$A$6:$A$8,ConfigSheet!$B$6:$H$8)),_xlfn.XLOOKUP(D321,ConfigSheet!$B$5:$H$5,_xlfn.XLOOKUP(H321,ConfigSheet!$A$6:$A$8,ConfigSheet!$B$6:$H$8)))</f>
        <v>472.59999999999997</v>
      </c>
      <c r="R321">
        <f t="shared" si="37"/>
        <v>33.48549323976772</v>
      </c>
      <c r="S321" s="9">
        <f t="shared" si="38"/>
        <v>1121.2782575105298</v>
      </c>
      <c r="W321">
        <f t="shared" si="39"/>
        <v>108.69505883115352</v>
      </c>
      <c r="X321">
        <f t="shared" si="32"/>
        <v>11814.615814307925</v>
      </c>
    </row>
    <row r="322" spans="1:24" x14ac:dyDescent="0.3">
      <c r="A322" s="3">
        <v>320</v>
      </c>
      <c r="B322">
        <v>132</v>
      </c>
      <c r="C322" t="s">
        <v>8</v>
      </c>
      <c r="D322" t="s">
        <v>8</v>
      </c>
      <c r="E322">
        <v>18044</v>
      </c>
      <c r="F322">
        <v>21769</v>
      </c>
      <c r="G322">
        <v>1</v>
      </c>
      <c r="H322">
        <v>1</v>
      </c>
      <c r="I322">
        <v>80.525076389312744</v>
      </c>
      <c r="J322" s="4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_xlfn.XLOOKUP(B322,CoinPixels_Config2!A:A,CoinPixels_Config2!I:I)</f>
        <v>0.82888511185630942</v>
      </c>
      <c r="M322">
        <f t="shared" si="33"/>
        <v>14956.402958335248</v>
      </c>
      <c r="N322">
        <f t="shared" si="34"/>
        <v>18044</v>
      </c>
      <c r="O322">
        <f t="shared" si="35"/>
        <v>0</v>
      </c>
      <c r="P322">
        <f t="shared" si="36"/>
        <v>0</v>
      </c>
      <c r="Q322" s="9" cm="1">
        <f t="array" ref="Q322">IF(D322="",_xlfn.XLOOKUP(C322,ConfigSheet!$B$5:$H$5,_xlfn.XLOOKUP(G322,ConfigSheet!$A$6:$A$8,ConfigSheet!$B$6:$H$8)),_xlfn.XLOOKUP(D322,ConfigSheet!$B$5:$H$5,_xlfn.XLOOKUP(H322,ConfigSheet!$A$6:$A$8,ConfigSheet!$B$6:$H$8)))</f>
        <v>0</v>
      </c>
      <c r="R322">
        <f t="shared" si="37"/>
        <v>0</v>
      </c>
      <c r="S322" s="9">
        <f t="shared" si="38"/>
        <v>0</v>
      </c>
      <c r="W322">
        <f t="shared" si="39"/>
        <v>0</v>
      </c>
      <c r="X322">
        <f t="shared" ref="X322:X385" si="40">W322*W322</f>
        <v>0</v>
      </c>
    </row>
    <row r="323" spans="1:24" x14ac:dyDescent="0.3">
      <c r="A323" s="3">
        <v>321</v>
      </c>
      <c r="B323">
        <v>132</v>
      </c>
      <c r="C323" t="s">
        <v>14</v>
      </c>
      <c r="D323" t="s">
        <v>14</v>
      </c>
      <c r="E323">
        <v>110368</v>
      </c>
      <c r="F323">
        <v>103970</v>
      </c>
      <c r="G323">
        <v>1</v>
      </c>
      <c r="H323">
        <v>1</v>
      </c>
      <c r="I323">
        <v>94.146740436553955</v>
      </c>
      <c r="J323" s="4">
        <f>ConfigSheet!$I$2</f>
        <v>3349.0920000000001</v>
      </c>
      <c r="K323">
        <f>IF(D323="",_xlfn.XLOOKUP(C323,ConfigSheet!$A$1:$H$1,ConfigSheet!$A$2:$H$2),_xlfn.XLOOKUP(D323,ConfigSheet!$A$1:$H$1,ConfigSheet!$A$2:$H$2))</f>
        <v>8.5265588246234003</v>
      </c>
      <c r="L323">
        <f>_xlfn.XLOOKUP(B323,CoinPixels_Config2!A:A,CoinPixels_Config2!I:I)</f>
        <v>0.82888511185630942</v>
      </c>
      <c r="M323">
        <f t="shared" ref="M323:M386" si="41">E323*L323</f>
        <v>91482.392025357156</v>
      </c>
      <c r="N323">
        <f t="shared" ref="N323:N386" si="42">L323*F323</f>
        <v>86179.185079700488</v>
      </c>
      <c r="O323">
        <f t="shared" ref="O323:O386" si="43">(M323/J323)*K323</f>
        <v>232.90790370090355</v>
      </c>
      <c r="P323">
        <f t="shared" ref="P323:P386" si="44">(N323/J323)*K323</f>
        <v>219.40630207834644</v>
      </c>
      <c r="Q323" s="9" cm="1">
        <f t="array" ref="Q323">IF(D323="",_xlfn.XLOOKUP(C323,ConfigSheet!$B$5:$H$5,_xlfn.XLOOKUP(G323,ConfigSheet!$A$6:$A$8,ConfigSheet!$B$6:$H$8)),_xlfn.XLOOKUP(D323,ConfigSheet!$B$5:$H$5,_xlfn.XLOOKUP(H323,ConfigSheet!$A$6:$A$8,ConfigSheet!$B$6:$H$8)))</f>
        <v>160.44</v>
      </c>
      <c r="R323">
        <f t="shared" ref="R323:R386" si="45">O323-P323</f>
        <v>13.501601622557104</v>
      </c>
      <c r="S323" s="9">
        <f t="shared" ref="S323:S386" si="46">R323*R323</f>
        <v>182.29324637423662</v>
      </c>
      <c r="W323">
        <f t="shared" ref="W323:W386" si="47">Q323-P323</f>
        <v>-58.966302078346445</v>
      </c>
      <c r="X323">
        <f t="shared" si="40"/>
        <v>3477.0247807948044</v>
      </c>
    </row>
    <row r="324" spans="1:24" x14ac:dyDescent="0.3">
      <c r="A324" s="3">
        <v>322</v>
      </c>
      <c r="B324">
        <v>133</v>
      </c>
      <c r="C324" t="s">
        <v>8</v>
      </c>
      <c r="D324" t="s">
        <v>8</v>
      </c>
      <c r="E324">
        <v>14584</v>
      </c>
      <c r="F324">
        <v>18396</v>
      </c>
      <c r="G324">
        <v>1</v>
      </c>
      <c r="H324">
        <v>1</v>
      </c>
      <c r="I324">
        <v>75.518894195556641</v>
      </c>
      <c r="J324" s="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_xlfn.XLOOKUP(B324,CoinPixels_Config2!A:A,CoinPixels_Config2!I:I)</f>
        <v>0.79278103935638178</v>
      </c>
      <c r="M324">
        <f t="shared" si="41"/>
        <v>11561.918677973472</v>
      </c>
      <c r="N324">
        <f t="shared" si="42"/>
        <v>14584</v>
      </c>
      <c r="O324">
        <f t="shared" si="43"/>
        <v>0</v>
      </c>
      <c r="P324">
        <f t="shared" si="44"/>
        <v>0</v>
      </c>
      <c r="Q324" s="9" cm="1">
        <f t="array" ref="Q324">IF(D324="",_xlfn.XLOOKUP(C324,ConfigSheet!$B$5:$H$5,_xlfn.XLOOKUP(G324,ConfigSheet!$A$6:$A$8,ConfigSheet!$B$6:$H$8)),_xlfn.XLOOKUP(D324,ConfigSheet!$B$5:$H$5,_xlfn.XLOOKUP(H324,ConfigSheet!$A$6:$A$8,ConfigSheet!$B$6:$H$8)))</f>
        <v>0</v>
      </c>
      <c r="R324">
        <f t="shared" si="45"/>
        <v>0</v>
      </c>
      <c r="S324" s="9">
        <f t="shared" si="46"/>
        <v>0</v>
      </c>
      <c r="W324">
        <f t="shared" si="47"/>
        <v>0</v>
      </c>
      <c r="X324">
        <f t="shared" si="40"/>
        <v>0</v>
      </c>
    </row>
    <row r="325" spans="1:24" x14ac:dyDescent="0.3">
      <c r="A325" s="3">
        <v>323</v>
      </c>
      <c r="B325">
        <v>133</v>
      </c>
      <c r="C325" t="s">
        <v>14</v>
      </c>
      <c r="D325" t="s">
        <v>14</v>
      </c>
      <c r="E325">
        <v>86268</v>
      </c>
      <c r="F325">
        <v>80783</v>
      </c>
      <c r="G325">
        <v>1</v>
      </c>
      <c r="H325">
        <v>1</v>
      </c>
      <c r="I325">
        <v>92.477244138717651</v>
      </c>
      <c r="J325" s="4">
        <f>ConfigSheet!$I$2</f>
        <v>3349.0920000000001</v>
      </c>
      <c r="K325">
        <f>IF(D325="",_xlfn.XLOOKUP(C325,ConfigSheet!$A$1:$H$1,ConfigSheet!$A$2:$H$2),_xlfn.XLOOKUP(D325,ConfigSheet!$A$1:$H$1,ConfigSheet!$A$2:$H$2))</f>
        <v>8.5265588246234003</v>
      </c>
      <c r="L325">
        <f>_xlfn.XLOOKUP(B325,CoinPixels_Config2!A:A,CoinPixels_Config2!I:I)</f>
        <v>0.79278103935638178</v>
      </c>
      <c r="M325">
        <f t="shared" si="41"/>
        <v>68391.634703196338</v>
      </c>
      <c r="N325">
        <f t="shared" si="42"/>
        <v>64043.230702326589</v>
      </c>
      <c r="O325">
        <f t="shared" si="43"/>
        <v>174.12041723815253</v>
      </c>
      <c r="P325">
        <f t="shared" si="44"/>
        <v>163.04967851056793</v>
      </c>
      <c r="Q325" s="9" cm="1">
        <f t="array" ref="Q325">IF(D325="",_xlfn.XLOOKUP(C325,ConfigSheet!$B$5:$H$5,_xlfn.XLOOKUP(G325,ConfigSheet!$A$6:$A$8,ConfigSheet!$B$6:$H$8)),_xlfn.XLOOKUP(D325,ConfigSheet!$B$5:$H$5,_xlfn.XLOOKUP(H325,ConfigSheet!$A$6:$A$8,ConfigSheet!$B$6:$H$8)))</f>
        <v>160.44</v>
      </c>
      <c r="R325">
        <f t="shared" si="45"/>
        <v>11.070738727584597</v>
      </c>
      <c r="S325" s="9">
        <f t="shared" si="46"/>
        <v>122.56125597444144</v>
      </c>
      <c r="W325">
        <f t="shared" si="47"/>
        <v>-2.6096785105679317</v>
      </c>
      <c r="X325">
        <f t="shared" si="40"/>
        <v>6.810421928520058</v>
      </c>
    </row>
    <row r="326" spans="1:24" x14ac:dyDescent="0.3">
      <c r="A326" s="3">
        <v>324</v>
      </c>
      <c r="B326">
        <v>134</v>
      </c>
      <c r="C326" t="s">
        <v>8</v>
      </c>
      <c r="D326" t="s">
        <v>8</v>
      </c>
      <c r="E326">
        <v>20508</v>
      </c>
      <c r="F326">
        <v>24963</v>
      </c>
      <c r="G326">
        <v>1</v>
      </c>
      <c r="H326">
        <v>1</v>
      </c>
      <c r="I326">
        <v>78.878837823867798</v>
      </c>
      <c r="J326" s="4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_xlfn.XLOOKUP(B326,CoinPixels_Config2!A:A,CoinPixels_Config2!I:I)</f>
        <v>0.82153587309217646</v>
      </c>
      <c r="M326">
        <f t="shared" si="41"/>
        <v>16848.057685374355</v>
      </c>
      <c r="N326">
        <f t="shared" si="42"/>
        <v>20508</v>
      </c>
      <c r="O326">
        <f t="shared" si="43"/>
        <v>0</v>
      </c>
      <c r="P326">
        <f t="shared" si="44"/>
        <v>0</v>
      </c>
      <c r="Q326" s="9" cm="1">
        <f t="array" ref="Q326">IF(D326="",_xlfn.XLOOKUP(C326,ConfigSheet!$B$5:$H$5,_xlfn.XLOOKUP(G326,ConfigSheet!$A$6:$A$8,ConfigSheet!$B$6:$H$8)),_xlfn.XLOOKUP(D326,ConfigSheet!$B$5:$H$5,_xlfn.XLOOKUP(H326,ConfigSheet!$A$6:$A$8,ConfigSheet!$B$6:$H$8)))</f>
        <v>0</v>
      </c>
      <c r="R326">
        <f t="shared" si="45"/>
        <v>0</v>
      </c>
      <c r="S326" s="9">
        <f t="shared" si="46"/>
        <v>0</v>
      </c>
      <c r="W326">
        <f t="shared" si="47"/>
        <v>0</v>
      </c>
      <c r="X326">
        <f t="shared" si="40"/>
        <v>0</v>
      </c>
    </row>
    <row r="327" spans="1:24" x14ac:dyDescent="0.3">
      <c r="A327" s="3">
        <v>325</v>
      </c>
      <c r="B327">
        <v>134</v>
      </c>
      <c r="C327" t="s">
        <v>13</v>
      </c>
      <c r="D327" t="s">
        <v>13</v>
      </c>
      <c r="E327">
        <v>310427</v>
      </c>
      <c r="F327">
        <v>256668</v>
      </c>
      <c r="G327">
        <v>2</v>
      </c>
      <c r="H327">
        <v>3</v>
      </c>
      <c r="I327">
        <v>52.030348777771003</v>
      </c>
      <c r="J327" s="4">
        <f>ConfigSheet!$I$2</f>
        <v>3349.0920000000001</v>
      </c>
      <c r="K327">
        <f>IF(D327="",_xlfn.XLOOKUP(C327,ConfigSheet!$A$1:$H$1,ConfigSheet!$A$2:$H$2),_xlfn.XLOOKUP(D327,ConfigSheet!$A$1:$H$1,ConfigSheet!$A$2:$H$2))</f>
        <v>6.6983512218829002</v>
      </c>
      <c r="L327">
        <f>_xlfn.XLOOKUP(B327,CoinPixels_Config2!A:A,CoinPixels_Config2!I:I)</f>
        <v>0.82153587309217646</v>
      </c>
      <c r="M327">
        <f t="shared" si="41"/>
        <v>255026.91647638506</v>
      </c>
      <c r="N327">
        <f t="shared" si="42"/>
        <v>210861.96947482275</v>
      </c>
      <c r="O327">
        <f t="shared" si="43"/>
        <v>510.06656657763421</v>
      </c>
      <c r="P327">
        <f t="shared" si="44"/>
        <v>421.73446739603264</v>
      </c>
      <c r="Q327" s="9" cm="1">
        <f t="array" ref="Q327">IF(D327="",_xlfn.XLOOKUP(C327,ConfigSheet!$B$5:$H$5,_xlfn.XLOOKUP(G327,ConfigSheet!$A$6:$A$8,ConfigSheet!$B$6:$H$8)),_xlfn.XLOOKUP(D327,ConfigSheet!$B$5:$H$5,_xlfn.XLOOKUP(H327,ConfigSheet!$A$6:$A$8,ConfigSheet!$B$6:$H$8)))</f>
        <v>623.86500000000001</v>
      </c>
      <c r="R327">
        <f t="shared" si="45"/>
        <v>88.332099181601563</v>
      </c>
      <c r="S327" s="9">
        <f t="shared" si="46"/>
        <v>7802.5597458282955</v>
      </c>
      <c r="W327">
        <f t="shared" si="47"/>
        <v>202.13053260396737</v>
      </c>
      <c r="X327">
        <f t="shared" si="40"/>
        <v>40856.752210763516</v>
      </c>
    </row>
    <row r="328" spans="1:24" x14ac:dyDescent="0.3">
      <c r="A328" s="3">
        <v>326</v>
      </c>
      <c r="B328">
        <v>135</v>
      </c>
      <c r="C328" t="s">
        <v>8</v>
      </c>
      <c r="D328" t="s">
        <v>8</v>
      </c>
      <c r="E328">
        <v>21436</v>
      </c>
      <c r="F328">
        <v>29521</v>
      </c>
      <c r="G328">
        <v>1</v>
      </c>
      <c r="H328">
        <v>1</v>
      </c>
      <c r="I328">
        <v>72.099697589874268</v>
      </c>
      <c r="J328" s="4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_xlfn.XLOOKUP(B328,CoinPixels_Config2!A:A,CoinPixels_Config2!I:I)</f>
        <v>0.72612716371396635</v>
      </c>
      <c r="M328">
        <f t="shared" si="41"/>
        <v>15565.261881372582</v>
      </c>
      <c r="N328">
        <f t="shared" si="42"/>
        <v>21436</v>
      </c>
      <c r="O328">
        <f t="shared" si="43"/>
        <v>0</v>
      </c>
      <c r="P328">
        <f t="shared" si="44"/>
        <v>0</v>
      </c>
      <c r="Q328" s="9" cm="1">
        <f t="array" ref="Q328">IF(D328="",_xlfn.XLOOKUP(C328,ConfigSheet!$B$5:$H$5,_xlfn.XLOOKUP(G328,ConfigSheet!$A$6:$A$8,ConfigSheet!$B$6:$H$8)),_xlfn.XLOOKUP(D328,ConfigSheet!$B$5:$H$5,_xlfn.XLOOKUP(H328,ConfigSheet!$A$6:$A$8,ConfigSheet!$B$6:$H$8)))</f>
        <v>0</v>
      </c>
      <c r="R328">
        <f t="shared" si="45"/>
        <v>0</v>
      </c>
      <c r="S328" s="9">
        <f t="shared" si="46"/>
        <v>0</v>
      </c>
      <c r="W328">
        <f t="shared" si="47"/>
        <v>0</v>
      </c>
      <c r="X328">
        <f t="shared" si="40"/>
        <v>0</v>
      </c>
    </row>
    <row r="329" spans="1:24" x14ac:dyDescent="0.3">
      <c r="A329" s="3">
        <v>327</v>
      </c>
      <c r="B329">
        <v>135</v>
      </c>
      <c r="C329" t="s">
        <v>14</v>
      </c>
      <c r="D329" t="s">
        <v>14</v>
      </c>
      <c r="E329">
        <v>102724</v>
      </c>
      <c r="F329">
        <v>108370</v>
      </c>
      <c r="G329">
        <v>1</v>
      </c>
      <c r="H329">
        <v>1</v>
      </c>
      <c r="I329">
        <v>92.575901746749878</v>
      </c>
      <c r="J329" s="4">
        <f>ConfigSheet!$I$2</f>
        <v>3349.0920000000001</v>
      </c>
      <c r="K329">
        <f>IF(D329="",_xlfn.XLOOKUP(C329,ConfigSheet!$A$1:$H$1,ConfigSheet!$A$2:$H$2),_xlfn.XLOOKUP(D329,ConfigSheet!$A$1:$H$1,ConfigSheet!$A$2:$H$2))</f>
        <v>8.5265588246234003</v>
      </c>
      <c r="L329">
        <f>_xlfn.XLOOKUP(B329,CoinPixels_Config2!A:A,CoinPixels_Config2!I:I)</f>
        <v>0.72612716371396635</v>
      </c>
      <c r="M329">
        <f t="shared" si="41"/>
        <v>74590.686765353486</v>
      </c>
      <c r="N329">
        <f t="shared" si="42"/>
        <v>78690.40073168253</v>
      </c>
      <c r="O329">
        <f t="shared" si="43"/>
        <v>189.90277916338061</v>
      </c>
      <c r="P329">
        <f t="shared" si="44"/>
        <v>200.34037009788901</v>
      </c>
      <c r="Q329" s="9" cm="1">
        <f t="array" ref="Q329">IF(D329="",_xlfn.XLOOKUP(C329,ConfigSheet!$B$5:$H$5,_xlfn.XLOOKUP(G329,ConfigSheet!$A$6:$A$8,ConfigSheet!$B$6:$H$8)),_xlfn.XLOOKUP(D329,ConfigSheet!$B$5:$H$5,_xlfn.XLOOKUP(H329,ConfigSheet!$A$6:$A$8,ConfigSheet!$B$6:$H$8)))</f>
        <v>160.44</v>
      </c>
      <c r="R329">
        <f t="shared" si="45"/>
        <v>-10.437590934508393</v>
      </c>
      <c r="S329" s="9">
        <f t="shared" si="46"/>
        <v>108.94330451613178</v>
      </c>
      <c r="W329">
        <f t="shared" si="47"/>
        <v>-39.900370097889009</v>
      </c>
      <c r="X329">
        <f t="shared" si="40"/>
        <v>1592.0395339485153</v>
      </c>
    </row>
    <row r="330" spans="1:24" x14ac:dyDescent="0.3">
      <c r="A330" s="3">
        <v>328</v>
      </c>
      <c r="B330">
        <v>135</v>
      </c>
      <c r="C330" t="s">
        <v>9</v>
      </c>
      <c r="D330" t="s">
        <v>9</v>
      </c>
      <c r="E330">
        <v>591805</v>
      </c>
      <c r="F330">
        <v>553861</v>
      </c>
      <c r="G330">
        <v>1</v>
      </c>
      <c r="H330">
        <v>1</v>
      </c>
      <c r="I330">
        <v>93.052792549133301</v>
      </c>
      <c r="J330" s="4">
        <f>ConfigSheet!$I$2</f>
        <v>3349.0920000000001</v>
      </c>
      <c r="K330">
        <f>IF(D330="",_xlfn.XLOOKUP(C330,ConfigSheet!$A$1:$H$1,ConfigSheet!$A$2:$H$2),_xlfn.XLOOKUP(D330,ConfigSheet!$A$1:$H$1,ConfigSheet!$A$2:$H$2))</f>
        <v>2.6304883652667002</v>
      </c>
      <c r="L330">
        <f>_xlfn.XLOOKUP(B330,CoinPixels_Config2!A:A,CoinPixels_Config2!I:I)</f>
        <v>0.72612716371396635</v>
      </c>
      <c r="M330">
        <f t="shared" si="41"/>
        <v>429725.68612174387</v>
      </c>
      <c r="N330">
        <f t="shared" si="42"/>
        <v>402173.51702178112</v>
      </c>
      <c r="O330">
        <f t="shared" si="43"/>
        <v>337.52086165429228</v>
      </c>
      <c r="P330">
        <f t="shared" si="44"/>
        <v>315.88047069002118</v>
      </c>
      <c r="Q330" s="9" cm="1">
        <f t="array" ref="Q330">IF(D330="",_xlfn.XLOOKUP(C330,ConfigSheet!$B$5:$H$5,_xlfn.XLOOKUP(G330,ConfigSheet!$A$6:$A$8,ConfigSheet!$B$6:$H$8)),_xlfn.XLOOKUP(D330,ConfigSheet!$B$5:$H$5,_xlfn.XLOOKUP(H330,ConfigSheet!$A$6:$A$8,ConfigSheet!$B$6:$H$8)))</f>
        <v>468.8</v>
      </c>
      <c r="R330">
        <f t="shared" si="45"/>
        <v>21.640390964271091</v>
      </c>
      <c r="S330" s="9">
        <f t="shared" si="46"/>
        <v>468.30652108650588</v>
      </c>
      <c r="W330">
        <f t="shared" si="47"/>
        <v>152.91952930997883</v>
      </c>
      <c r="X330">
        <f t="shared" si="40"/>
        <v>23384.382444385472</v>
      </c>
    </row>
    <row r="331" spans="1:24" x14ac:dyDescent="0.3">
      <c r="A331" s="3">
        <v>329</v>
      </c>
      <c r="B331">
        <v>135</v>
      </c>
      <c r="C331" t="s">
        <v>10</v>
      </c>
      <c r="D331" t="s">
        <v>10</v>
      </c>
      <c r="E331">
        <v>205197</v>
      </c>
      <c r="F331">
        <v>212343</v>
      </c>
      <c r="G331">
        <v>2</v>
      </c>
      <c r="H331">
        <v>2</v>
      </c>
      <c r="I331">
        <v>83.614528179168701</v>
      </c>
      <c r="J331" s="4">
        <f>ConfigSheet!$I$2</f>
        <v>3349.0920000000001</v>
      </c>
      <c r="K331">
        <f>IF(D331="",_xlfn.XLOOKUP(C331,ConfigSheet!$A$1:$H$1,ConfigSheet!$A$2:$H$2),_xlfn.XLOOKUP(D331,ConfigSheet!$A$1:$H$1,ConfigSheet!$A$2:$H$2))</f>
        <v>3.5680999999999998</v>
      </c>
      <c r="L331">
        <f>_xlfn.XLOOKUP(B331,CoinPixels_Config2!A:A,CoinPixels_Config2!I:I)</f>
        <v>0.72612716371396635</v>
      </c>
      <c r="M331">
        <f t="shared" si="41"/>
        <v>148999.11561261475</v>
      </c>
      <c r="N331">
        <f t="shared" si="42"/>
        <v>154188.02032451474</v>
      </c>
      <c r="O331">
        <f t="shared" si="43"/>
        <v>158.74265156566935</v>
      </c>
      <c r="P331">
        <f t="shared" si="44"/>
        <v>164.27087560446265</v>
      </c>
      <c r="Q331" s="9" cm="1">
        <f t="array" ref="Q331">IF(D331="",_xlfn.XLOOKUP(C331,ConfigSheet!$B$5:$H$5,_xlfn.XLOOKUP(G331,ConfigSheet!$A$6:$A$8,ConfigSheet!$B$6:$H$8)),_xlfn.XLOOKUP(D331,ConfigSheet!$B$5:$H$5,_xlfn.XLOOKUP(H331,ConfigSheet!$A$6:$A$8,ConfigSheet!$B$6:$H$8)))</f>
        <v>193.28</v>
      </c>
      <c r="R331">
        <f t="shared" si="45"/>
        <v>-5.5282240387932973</v>
      </c>
      <c r="S331" s="9">
        <f t="shared" si="46"/>
        <v>30.561261023092076</v>
      </c>
      <c r="W331">
        <f t="shared" si="47"/>
        <v>29.009124395537356</v>
      </c>
      <c r="X331">
        <f t="shared" si="40"/>
        <v>841.52929819576059</v>
      </c>
    </row>
    <row r="332" spans="1:24" x14ac:dyDescent="0.3">
      <c r="A332" s="3">
        <v>330</v>
      </c>
      <c r="B332">
        <v>135</v>
      </c>
      <c r="C332" t="s">
        <v>11</v>
      </c>
      <c r="D332" t="s">
        <v>11</v>
      </c>
      <c r="E332">
        <v>245413</v>
      </c>
      <c r="F332">
        <v>160431</v>
      </c>
      <c r="G332">
        <v>1</v>
      </c>
      <c r="H332">
        <v>1</v>
      </c>
      <c r="I332">
        <v>64.645934104919434</v>
      </c>
      <c r="J332" s="4">
        <f>ConfigSheet!$I$2</f>
        <v>3349.0920000000001</v>
      </c>
      <c r="K332">
        <f>IF(D332="",_xlfn.XLOOKUP(C332,ConfigSheet!$A$1:$H$1,ConfigSheet!$A$2:$H$2),_xlfn.XLOOKUP(D332,ConfigSheet!$A$1:$H$1,ConfigSheet!$A$2:$H$2))</f>
        <v>5.6936084651916001</v>
      </c>
      <c r="L332">
        <f>_xlfn.XLOOKUP(B332,CoinPixels_Config2!A:A,CoinPixels_Config2!I:I)</f>
        <v>0.72612716371396635</v>
      </c>
      <c r="M332">
        <f t="shared" si="41"/>
        <v>178201.04562853562</v>
      </c>
      <c r="N332">
        <f t="shared" si="42"/>
        <v>116493.30700179533</v>
      </c>
      <c r="O332">
        <f t="shared" si="43"/>
        <v>302.94986876939333</v>
      </c>
      <c r="P332">
        <f t="shared" si="44"/>
        <v>198.04391127015495</v>
      </c>
      <c r="Q332" s="9" cm="1">
        <f t="array" ref="Q332">IF(D332="",_xlfn.XLOOKUP(C332,ConfigSheet!$B$5:$H$5,_xlfn.XLOOKUP(G332,ConfigSheet!$A$6:$A$8,ConfigSheet!$B$6:$H$8)),_xlfn.XLOOKUP(D332,ConfigSheet!$B$5:$H$5,_xlfn.XLOOKUP(H332,ConfigSheet!$A$6:$A$8,ConfigSheet!$B$6:$H$8)))</f>
        <v>369.42666666666668</v>
      </c>
      <c r="R332">
        <f t="shared" si="45"/>
        <v>104.90595749923838</v>
      </c>
      <c r="S332" s="9">
        <f t="shared" si="46"/>
        <v>11005.259918832009</v>
      </c>
      <c r="W332">
        <f t="shared" si="47"/>
        <v>171.38275539651173</v>
      </c>
      <c r="X332">
        <f t="shared" si="40"/>
        <v>29372.048847300568</v>
      </c>
    </row>
    <row r="333" spans="1:24" x14ac:dyDescent="0.3">
      <c r="A333" s="3">
        <v>331</v>
      </c>
      <c r="B333">
        <v>135</v>
      </c>
      <c r="C333" t="s">
        <v>13</v>
      </c>
      <c r="D333" t="s">
        <v>13</v>
      </c>
      <c r="E333">
        <v>138552</v>
      </c>
      <c r="F333">
        <v>115096</v>
      </c>
      <c r="G333">
        <v>1</v>
      </c>
      <c r="H333">
        <v>1</v>
      </c>
      <c r="I333">
        <v>79.910063743591309</v>
      </c>
      <c r="J333" s="4">
        <f>ConfigSheet!$I$2</f>
        <v>3349.0920000000001</v>
      </c>
      <c r="K333">
        <f>IF(D333="",_xlfn.XLOOKUP(C333,ConfigSheet!$A$1:$H$1,ConfigSheet!$A$2:$H$2),_xlfn.XLOOKUP(D333,ConfigSheet!$A$1:$H$1,ConfigSheet!$A$2:$H$2))</f>
        <v>6.6983512218829002</v>
      </c>
      <c r="L333">
        <f>_xlfn.XLOOKUP(B333,CoinPixels_Config2!A:A,CoinPixels_Config2!I:I)</f>
        <v>0.72612716371396635</v>
      </c>
      <c r="M333">
        <f t="shared" si="41"/>
        <v>100606.37078689746</v>
      </c>
      <c r="N333">
        <f t="shared" si="42"/>
        <v>83574.33203482267</v>
      </c>
      <c r="O333">
        <f t="shared" si="43"/>
        <v>201.21776490153712</v>
      </c>
      <c r="P333">
        <f t="shared" si="44"/>
        <v>167.15283697894881</v>
      </c>
      <c r="Q333" s="9" cm="1">
        <f t="array" ref="Q333">IF(D333="",_xlfn.XLOOKUP(C333,ConfigSheet!$B$5:$H$5,_xlfn.XLOOKUP(G333,ConfigSheet!$A$6:$A$8,ConfigSheet!$B$6:$H$8)),_xlfn.XLOOKUP(D333,ConfigSheet!$B$5:$H$5,_xlfn.XLOOKUP(H333,ConfigSheet!$A$6:$A$8,ConfigSheet!$B$6:$H$8)))</f>
        <v>207.95500000000001</v>
      </c>
      <c r="R333">
        <f t="shared" si="45"/>
        <v>34.064927922588311</v>
      </c>
      <c r="S333" s="9">
        <f t="shared" si="46"/>
        <v>1160.4193143711368</v>
      </c>
      <c r="W333">
        <f t="shared" si="47"/>
        <v>40.8021630210512</v>
      </c>
      <c r="X333">
        <f t="shared" si="40"/>
        <v>1664.8165071964379</v>
      </c>
    </row>
    <row r="334" spans="1:24" x14ac:dyDescent="0.3">
      <c r="A334" s="3">
        <v>332</v>
      </c>
      <c r="B334">
        <v>136</v>
      </c>
      <c r="C334" t="s">
        <v>8</v>
      </c>
      <c r="D334" t="s">
        <v>8</v>
      </c>
      <c r="E334">
        <v>16860</v>
      </c>
      <c r="F334">
        <v>24009</v>
      </c>
      <c r="G334">
        <v>1</v>
      </c>
      <c r="H334">
        <v>1</v>
      </c>
      <c r="I334">
        <v>70.223665237426758</v>
      </c>
      <c r="J334" s="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_xlfn.XLOOKUP(B334,CoinPixels_Config2!A:A,CoinPixels_Config2!I:I)</f>
        <v>0.70223666125203044</v>
      </c>
      <c r="M334">
        <f t="shared" si="41"/>
        <v>11839.710108709232</v>
      </c>
      <c r="N334">
        <f t="shared" si="42"/>
        <v>16860</v>
      </c>
      <c r="O334">
        <f t="shared" si="43"/>
        <v>0</v>
      </c>
      <c r="P334">
        <f t="shared" si="44"/>
        <v>0</v>
      </c>
      <c r="Q334" s="9" cm="1">
        <f t="array" ref="Q334">IF(D334="",_xlfn.XLOOKUP(C334,ConfigSheet!$B$5:$H$5,_xlfn.XLOOKUP(G334,ConfigSheet!$A$6:$A$8,ConfigSheet!$B$6:$H$8)),_xlfn.XLOOKUP(D334,ConfigSheet!$B$5:$H$5,_xlfn.XLOOKUP(H334,ConfigSheet!$A$6:$A$8,ConfigSheet!$B$6:$H$8)))</f>
        <v>0</v>
      </c>
      <c r="R334">
        <f t="shared" si="45"/>
        <v>0</v>
      </c>
      <c r="S334" s="9">
        <f t="shared" si="46"/>
        <v>0</v>
      </c>
      <c r="W334">
        <f t="shared" si="47"/>
        <v>0</v>
      </c>
      <c r="X334">
        <f t="shared" si="40"/>
        <v>0</v>
      </c>
    </row>
    <row r="335" spans="1:24" x14ac:dyDescent="0.3">
      <c r="A335" s="3">
        <v>333</v>
      </c>
      <c r="B335">
        <v>136</v>
      </c>
      <c r="C335" t="s">
        <v>9</v>
      </c>
      <c r="D335" t="s">
        <v>9</v>
      </c>
      <c r="E335">
        <v>579150</v>
      </c>
      <c r="F335">
        <v>567324</v>
      </c>
      <c r="G335">
        <v>1</v>
      </c>
      <c r="H335">
        <v>1</v>
      </c>
      <c r="I335">
        <v>96.001577377319336</v>
      </c>
      <c r="J335" s="4">
        <f>ConfigSheet!$I$2</f>
        <v>3349.0920000000001</v>
      </c>
      <c r="K335">
        <f>IF(D335="",_xlfn.XLOOKUP(C335,ConfigSheet!$A$1:$H$1,ConfigSheet!$A$2:$H$2),_xlfn.XLOOKUP(D335,ConfigSheet!$A$1:$H$1,ConfigSheet!$A$2:$H$2))</f>
        <v>2.6304883652667002</v>
      </c>
      <c r="L335">
        <f>_xlfn.XLOOKUP(B335,CoinPixels_Config2!A:A,CoinPixels_Config2!I:I)</f>
        <v>0.70223666125203044</v>
      </c>
      <c r="M335">
        <f t="shared" si="41"/>
        <v>406700.36236411345</v>
      </c>
      <c r="N335">
        <f t="shared" si="42"/>
        <v>398395.7116081469</v>
      </c>
      <c r="O335">
        <f t="shared" si="43"/>
        <v>319.43600574381094</v>
      </c>
      <c r="P335">
        <f t="shared" si="44"/>
        <v>312.91325653561563</v>
      </c>
      <c r="Q335" s="9" cm="1">
        <f t="array" ref="Q335">IF(D335="",_xlfn.XLOOKUP(C335,ConfigSheet!$B$5:$H$5,_xlfn.XLOOKUP(G335,ConfigSheet!$A$6:$A$8,ConfigSheet!$B$6:$H$8)),_xlfn.XLOOKUP(D335,ConfigSheet!$B$5:$H$5,_xlfn.XLOOKUP(H335,ConfigSheet!$A$6:$A$8,ConfigSheet!$B$6:$H$8)))</f>
        <v>468.8</v>
      </c>
      <c r="R335">
        <f t="shared" si="45"/>
        <v>6.5227492081953073</v>
      </c>
      <c r="S335" s="9">
        <f t="shared" si="46"/>
        <v>42.546257233012511</v>
      </c>
      <c r="W335">
        <f t="shared" si="47"/>
        <v>155.88674346438438</v>
      </c>
      <c r="X335">
        <f t="shared" si="40"/>
        <v>24300.676787930788</v>
      </c>
    </row>
    <row r="336" spans="1:24" x14ac:dyDescent="0.3">
      <c r="A336" s="3">
        <v>334</v>
      </c>
      <c r="B336">
        <v>136</v>
      </c>
      <c r="C336" t="s">
        <v>11</v>
      </c>
      <c r="D336" t="s">
        <v>11</v>
      </c>
      <c r="E336">
        <v>246680</v>
      </c>
      <c r="F336">
        <v>183022</v>
      </c>
      <c r="G336">
        <v>1</v>
      </c>
      <c r="H336">
        <v>1</v>
      </c>
      <c r="I336">
        <v>74.194097518920898</v>
      </c>
      <c r="J336" s="4">
        <f>ConfigSheet!$I$2</f>
        <v>3349.0920000000001</v>
      </c>
      <c r="K336">
        <f>IF(D336="",_xlfn.XLOOKUP(C336,ConfigSheet!$A$1:$H$1,ConfigSheet!$A$2:$H$2),_xlfn.XLOOKUP(D336,ConfigSheet!$A$1:$H$1,ConfigSheet!$A$2:$H$2))</f>
        <v>5.6936084651916001</v>
      </c>
      <c r="L336">
        <f>_xlfn.XLOOKUP(B336,CoinPixels_Config2!A:A,CoinPixels_Config2!I:I)</f>
        <v>0.70223666125203044</v>
      </c>
      <c r="M336">
        <f t="shared" si="41"/>
        <v>173227.73959765086</v>
      </c>
      <c r="N336">
        <f t="shared" si="42"/>
        <v>128524.75821566912</v>
      </c>
      <c r="O336">
        <f t="shared" si="43"/>
        <v>294.49502270441991</v>
      </c>
      <c r="P336">
        <f t="shared" si="44"/>
        <v>218.49792462059489</v>
      </c>
      <c r="Q336" s="9" cm="1">
        <f t="array" ref="Q336">IF(D336="",_xlfn.XLOOKUP(C336,ConfigSheet!$B$5:$H$5,_xlfn.XLOOKUP(G336,ConfigSheet!$A$6:$A$8,ConfigSheet!$B$6:$H$8)),_xlfn.XLOOKUP(D336,ConfigSheet!$B$5:$H$5,_xlfn.XLOOKUP(H336,ConfigSheet!$A$6:$A$8,ConfigSheet!$B$6:$H$8)))</f>
        <v>369.42666666666668</v>
      </c>
      <c r="R336">
        <f t="shared" si="45"/>
        <v>75.997098083825023</v>
      </c>
      <c r="S336" s="9">
        <f t="shared" si="46"/>
        <v>5775.5589171625206</v>
      </c>
      <c r="W336">
        <f t="shared" si="47"/>
        <v>150.92874204607179</v>
      </c>
      <c r="X336">
        <f t="shared" si="40"/>
        <v>22779.48517560968</v>
      </c>
    </row>
    <row r="337" spans="1:24" x14ac:dyDescent="0.3">
      <c r="A337" s="3">
        <v>335</v>
      </c>
      <c r="B337">
        <v>136</v>
      </c>
      <c r="C337" t="s">
        <v>13</v>
      </c>
      <c r="D337" t="s">
        <v>13</v>
      </c>
      <c r="E337">
        <v>161797</v>
      </c>
      <c r="F337">
        <v>86431</v>
      </c>
      <c r="G337">
        <v>1</v>
      </c>
      <c r="H337">
        <v>1</v>
      </c>
      <c r="I337">
        <v>53.189337253570557</v>
      </c>
      <c r="J337" s="4">
        <f>ConfigSheet!$I$2</f>
        <v>3349.0920000000001</v>
      </c>
      <c r="K337">
        <f>IF(D337="",_xlfn.XLOOKUP(C337,ConfigSheet!$A$1:$H$1,ConfigSheet!$A$2:$H$2),_xlfn.XLOOKUP(D337,ConfigSheet!$A$1:$H$1,ConfigSheet!$A$2:$H$2))</f>
        <v>6.6983512218829002</v>
      </c>
      <c r="L337">
        <f>_xlfn.XLOOKUP(B337,CoinPixels_Config2!A:A,CoinPixels_Config2!I:I)</f>
        <v>0.70223666125203044</v>
      </c>
      <c r="M337">
        <f t="shared" si="41"/>
        <v>113619.78508059477</v>
      </c>
      <c r="N337">
        <f t="shared" si="42"/>
        <v>60695.01686867424</v>
      </c>
      <c r="O337">
        <f t="shared" si="43"/>
        <v>227.24524325538817</v>
      </c>
      <c r="P337">
        <f t="shared" si="44"/>
        <v>121.39306427070004</v>
      </c>
      <c r="Q337" s="9" cm="1">
        <f t="array" ref="Q337">IF(D337="",_xlfn.XLOOKUP(C337,ConfigSheet!$B$5:$H$5,_xlfn.XLOOKUP(G337,ConfigSheet!$A$6:$A$8,ConfigSheet!$B$6:$H$8)),_xlfn.XLOOKUP(D337,ConfigSheet!$B$5:$H$5,_xlfn.XLOOKUP(H337,ConfigSheet!$A$6:$A$8,ConfigSheet!$B$6:$H$8)))</f>
        <v>207.95500000000001</v>
      </c>
      <c r="R337">
        <f t="shared" si="45"/>
        <v>105.85217898468814</v>
      </c>
      <c r="S337" s="9">
        <f t="shared" si="46"/>
        <v>11204.683795806453</v>
      </c>
      <c r="W337">
        <f t="shared" si="47"/>
        <v>86.561935729299975</v>
      </c>
      <c r="X337">
        <f t="shared" si="40"/>
        <v>7492.9687172034601</v>
      </c>
    </row>
    <row r="338" spans="1:24" x14ac:dyDescent="0.3">
      <c r="A338" s="3">
        <v>336</v>
      </c>
      <c r="B338">
        <v>137</v>
      </c>
      <c r="C338" t="s">
        <v>8</v>
      </c>
      <c r="D338" t="s">
        <v>8</v>
      </c>
      <c r="E338">
        <v>18660</v>
      </c>
      <c r="F338">
        <v>22244</v>
      </c>
      <c r="G338">
        <v>1</v>
      </c>
      <c r="H338">
        <v>1</v>
      </c>
      <c r="I338">
        <v>78.91697883605957</v>
      </c>
      <c r="J338" s="4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_xlfn.XLOOKUP(B338,CoinPixels_Config2!A:A,CoinPixels_Config2!I:I)</f>
        <v>0.83887789965833481</v>
      </c>
      <c r="M338">
        <f t="shared" si="41"/>
        <v>15653.461607624527</v>
      </c>
      <c r="N338">
        <f t="shared" si="42"/>
        <v>18660</v>
      </c>
      <c r="O338">
        <f t="shared" si="43"/>
        <v>0</v>
      </c>
      <c r="P338">
        <f t="shared" si="44"/>
        <v>0</v>
      </c>
      <c r="Q338" s="9" cm="1">
        <f t="array" ref="Q338">IF(D338="",_xlfn.XLOOKUP(C338,ConfigSheet!$B$5:$H$5,_xlfn.XLOOKUP(G338,ConfigSheet!$A$6:$A$8,ConfigSheet!$B$6:$H$8)),_xlfn.XLOOKUP(D338,ConfigSheet!$B$5:$H$5,_xlfn.XLOOKUP(H338,ConfigSheet!$A$6:$A$8,ConfigSheet!$B$6:$H$8)))</f>
        <v>0</v>
      </c>
      <c r="R338">
        <f t="shared" si="45"/>
        <v>0</v>
      </c>
      <c r="S338" s="9">
        <f t="shared" si="46"/>
        <v>0</v>
      </c>
      <c r="W338">
        <f t="shared" si="47"/>
        <v>0</v>
      </c>
      <c r="X338">
        <f t="shared" si="40"/>
        <v>0</v>
      </c>
    </row>
    <row r="339" spans="1:24" x14ac:dyDescent="0.3">
      <c r="A339" s="3">
        <v>337</v>
      </c>
      <c r="B339">
        <v>137</v>
      </c>
      <c r="C339" t="s">
        <v>13</v>
      </c>
      <c r="D339" t="s">
        <v>13</v>
      </c>
      <c r="E339">
        <v>130626</v>
      </c>
      <c r="F339">
        <v>76214</v>
      </c>
      <c r="G339">
        <v>1</v>
      </c>
      <c r="H339">
        <v>1</v>
      </c>
      <c r="I339">
        <v>57.098042964935303</v>
      </c>
      <c r="J339" s="4">
        <f>ConfigSheet!$I$2</f>
        <v>3349.0920000000001</v>
      </c>
      <c r="K339">
        <f>IF(D339="",_xlfn.XLOOKUP(C339,ConfigSheet!$A$1:$H$1,ConfigSheet!$A$2:$H$2),_xlfn.XLOOKUP(D339,ConfigSheet!$A$1:$H$1,ConfigSheet!$A$2:$H$2))</f>
        <v>6.6983512218829002</v>
      </c>
      <c r="L339">
        <f>_xlfn.XLOOKUP(B339,CoinPixels_Config2!A:A,CoinPixels_Config2!I:I)</f>
        <v>0.83887789965833481</v>
      </c>
      <c r="M339">
        <f t="shared" si="41"/>
        <v>109579.26452076965</v>
      </c>
      <c r="N339">
        <f t="shared" si="42"/>
        <v>63934.240244560329</v>
      </c>
      <c r="O339">
        <f t="shared" si="43"/>
        <v>219.16400039047204</v>
      </c>
      <c r="P339">
        <f t="shared" si="44"/>
        <v>127.8716727585583</v>
      </c>
      <c r="Q339" s="9" cm="1">
        <f t="array" ref="Q339">IF(D339="",_xlfn.XLOOKUP(C339,ConfigSheet!$B$5:$H$5,_xlfn.XLOOKUP(G339,ConfigSheet!$A$6:$A$8,ConfigSheet!$B$6:$H$8)),_xlfn.XLOOKUP(D339,ConfigSheet!$B$5:$H$5,_xlfn.XLOOKUP(H339,ConfigSheet!$A$6:$A$8,ConfigSheet!$B$6:$H$8)))</f>
        <v>207.95500000000001</v>
      </c>
      <c r="R339">
        <f t="shared" si="45"/>
        <v>91.292327631913736</v>
      </c>
      <c r="S339" s="9">
        <f t="shared" si="46"/>
        <v>8334.289084452681</v>
      </c>
      <c r="W339">
        <f t="shared" si="47"/>
        <v>80.083327241441708</v>
      </c>
      <c r="X339">
        <f t="shared" si="40"/>
        <v>6413.3393020598396</v>
      </c>
    </row>
    <row r="340" spans="1:24" x14ac:dyDescent="0.3">
      <c r="A340" s="3">
        <v>338</v>
      </c>
      <c r="B340">
        <v>138</v>
      </c>
      <c r="C340" t="s">
        <v>8</v>
      </c>
      <c r="D340" t="s">
        <v>8</v>
      </c>
      <c r="E340">
        <v>15204</v>
      </c>
      <c r="F340">
        <v>20002</v>
      </c>
      <c r="G340">
        <v>1</v>
      </c>
      <c r="H340">
        <v>1</v>
      </c>
      <c r="I340">
        <v>75.687408447265625</v>
      </c>
      <c r="J340" s="4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_xlfn.XLOOKUP(B340,CoinPixels_Config2!A:A,CoinPixels_Config2!I:I)</f>
        <v>0.76012398760123989</v>
      </c>
      <c r="M340">
        <f t="shared" si="41"/>
        <v>11556.925107489251</v>
      </c>
      <c r="N340">
        <f t="shared" si="42"/>
        <v>15204</v>
      </c>
      <c r="O340">
        <f t="shared" si="43"/>
        <v>0</v>
      </c>
      <c r="P340">
        <f t="shared" si="44"/>
        <v>0</v>
      </c>
      <c r="Q340" s="9" cm="1">
        <f t="array" ref="Q340">IF(D340="",_xlfn.XLOOKUP(C340,ConfigSheet!$B$5:$H$5,_xlfn.XLOOKUP(G340,ConfigSheet!$A$6:$A$8,ConfigSheet!$B$6:$H$8)),_xlfn.XLOOKUP(D340,ConfigSheet!$B$5:$H$5,_xlfn.XLOOKUP(H340,ConfigSheet!$A$6:$A$8,ConfigSheet!$B$6:$H$8)))</f>
        <v>0</v>
      </c>
      <c r="R340">
        <f t="shared" si="45"/>
        <v>0</v>
      </c>
      <c r="S340" s="9">
        <f t="shared" si="46"/>
        <v>0</v>
      </c>
      <c r="W340">
        <f t="shared" si="47"/>
        <v>0</v>
      </c>
      <c r="X340">
        <f t="shared" si="40"/>
        <v>0</v>
      </c>
    </row>
    <row r="341" spans="1:24" x14ac:dyDescent="0.3">
      <c r="A341" s="3">
        <v>339</v>
      </c>
      <c r="B341">
        <v>138</v>
      </c>
      <c r="C341" t="s">
        <v>12</v>
      </c>
      <c r="D341" t="s">
        <v>12</v>
      </c>
      <c r="E341">
        <v>182370</v>
      </c>
      <c r="F341">
        <v>155388</v>
      </c>
      <c r="G341">
        <v>1</v>
      </c>
      <c r="H341">
        <v>1</v>
      </c>
      <c r="I341">
        <v>84.613621234893799</v>
      </c>
      <c r="J341" s="4">
        <f>ConfigSheet!$I$2</f>
        <v>3349.0920000000001</v>
      </c>
      <c r="K341">
        <f>IF(D341="",_xlfn.XLOOKUP(C341,ConfigSheet!$A$1:$H$1,ConfigSheet!$A$2:$H$2),_xlfn.XLOOKUP(D341,ConfigSheet!$A$1:$H$1,ConfigSheet!$A$2:$H$2))</f>
        <v>4.4826302470744004</v>
      </c>
      <c r="L341">
        <f>_xlfn.XLOOKUP(B341,CoinPixels_Config2!A:A,CoinPixels_Config2!I:I)</f>
        <v>0.76012398760123989</v>
      </c>
      <c r="M341">
        <f t="shared" si="41"/>
        <v>138623.81161883811</v>
      </c>
      <c r="N341">
        <f t="shared" si="42"/>
        <v>118114.14618538147</v>
      </c>
      <c r="O341">
        <f t="shared" si="43"/>
        <v>185.5426160067706</v>
      </c>
      <c r="P341">
        <f t="shared" si="44"/>
        <v>158.09122123189161</v>
      </c>
      <c r="Q341" s="9" cm="1">
        <f t="array" ref="Q341">IF(D341="",_xlfn.XLOOKUP(C341,ConfigSheet!$B$5:$H$5,_xlfn.XLOOKUP(G341,ConfigSheet!$A$6:$A$8,ConfigSheet!$B$6:$H$8)),_xlfn.XLOOKUP(D341,ConfigSheet!$B$5:$H$5,_xlfn.XLOOKUP(H341,ConfigSheet!$A$6:$A$8,ConfigSheet!$B$6:$H$8)))</f>
        <v>236.29999999999998</v>
      </c>
      <c r="R341">
        <f t="shared" si="45"/>
        <v>27.451394774878992</v>
      </c>
      <c r="S341" s="9">
        <f t="shared" si="46"/>
        <v>753.57907508625362</v>
      </c>
      <c r="W341">
        <f t="shared" si="47"/>
        <v>78.208778768108374</v>
      </c>
      <c r="X341">
        <f t="shared" si="40"/>
        <v>6116.6130763989195</v>
      </c>
    </row>
    <row r="342" spans="1:24" x14ac:dyDescent="0.3">
      <c r="A342" s="3">
        <v>340</v>
      </c>
      <c r="B342">
        <v>138</v>
      </c>
      <c r="C342" t="s">
        <v>13</v>
      </c>
      <c r="D342" t="s">
        <v>13</v>
      </c>
      <c r="E342">
        <v>117043</v>
      </c>
      <c r="F342">
        <v>219895</v>
      </c>
      <c r="G342">
        <v>1</v>
      </c>
      <c r="H342">
        <v>2</v>
      </c>
      <c r="I342">
        <v>44.641557335853577</v>
      </c>
      <c r="J342" s="4">
        <f>ConfigSheet!$I$2</f>
        <v>3349.0920000000001</v>
      </c>
      <c r="K342">
        <f>IF(D342="",_xlfn.XLOOKUP(C342,ConfigSheet!$A$1:$H$1,ConfigSheet!$A$2:$H$2),_xlfn.XLOOKUP(D342,ConfigSheet!$A$1:$H$1,ConfigSheet!$A$2:$H$2))</f>
        <v>6.6983512218829002</v>
      </c>
      <c r="L342">
        <f>_xlfn.XLOOKUP(B342,CoinPixels_Config2!A:A,CoinPixels_Config2!I:I)</f>
        <v>0.76012398760123989</v>
      </c>
      <c r="M342">
        <f t="shared" si="41"/>
        <v>88967.191880811923</v>
      </c>
      <c r="N342">
        <f t="shared" si="42"/>
        <v>167147.46425357464</v>
      </c>
      <c r="O342">
        <f t="shared" si="43"/>
        <v>177.93882593918798</v>
      </c>
      <c r="P342">
        <f t="shared" si="44"/>
        <v>334.30327426584876</v>
      </c>
      <c r="Q342" s="9" cm="1">
        <f t="array" ref="Q342">IF(D342="",_xlfn.XLOOKUP(C342,ConfigSheet!$B$5:$H$5,_xlfn.XLOOKUP(G342,ConfigSheet!$A$6:$A$8,ConfigSheet!$B$6:$H$8)),_xlfn.XLOOKUP(D342,ConfigSheet!$B$5:$H$5,_xlfn.XLOOKUP(H342,ConfigSheet!$A$6:$A$8,ConfigSheet!$B$6:$H$8)))</f>
        <v>415.91</v>
      </c>
      <c r="R342">
        <f t="shared" si="45"/>
        <v>-156.36444832666078</v>
      </c>
      <c r="S342" s="9">
        <f t="shared" si="46"/>
        <v>24449.840700500969</v>
      </c>
      <c r="W342">
        <f t="shared" si="47"/>
        <v>81.606725734151269</v>
      </c>
      <c r="X342">
        <f t="shared" si="40"/>
        <v>6659.6576850489873</v>
      </c>
    </row>
    <row r="343" spans="1:24" x14ac:dyDescent="0.3">
      <c r="A343" s="3">
        <v>341</v>
      </c>
      <c r="B343">
        <v>139</v>
      </c>
      <c r="C343" t="s">
        <v>8</v>
      </c>
      <c r="D343" t="s">
        <v>8</v>
      </c>
      <c r="E343">
        <v>18660</v>
      </c>
      <c r="F343">
        <v>21021</v>
      </c>
      <c r="G343">
        <v>1</v>
      </c>
      <c r="H343">
        <v>1</v>
      </c>
      <c r="I343">
        <v>78.775453567504883</v>
      </c>
      <c r="J343" s="4">
        <f>ConfigSheet!$I$2</f>
        <v>3349.0920000000001</v>
      </c>
      <c r="K343">
        <f>IF(D343="",_xlfn.XLOOKUP(C343,ConfigSheet!$A$1:$H$1,ConfigSheet!$A$2:$H$2),_xlfn.XLOOKUP(D343,ConfigSheet!$A$1:$H$1,ConfigSheet!$A$2:$H$2))</f>
        <v>0</v>
      </c>
      <c r="L343">
        <f>_xlfn.XLOOKUP(B343,CoinPixels_Config2!A:A,CoinPixels_Config2!I:I)</f>
        <v>0.88768374482660195</v>
      </c>
      <c r="M343">
        <f t="shared" si="41"/>
        <v>16564.178678464392</v>
      </c>
      <c r="N343">
        <f t="shared" si="42"/>
        <v>18660</v>
      </c>
      <c r="O343">
        <f t="shared" si="43"/>
        <v>0</v>
      </c>
      <c r="P343">
        <f t="shared" si="44"/>
        <v>0</v>
      </c>
      <c r="Q343" s="9" cm="1">
        <f t="array" ref="Q343">IF(D343="",_xlfn.XLOOKUP(C343,ConfigSheet!$B$5:$H$5,_xlfn.XLOOKUP(G343,ConfigSheet!$A$6:$A$8,ConfigSheet!$B$6:$H$8)),_xlfn.XLOOKUP(D343,ConfigSheet!$B$5:$H$5,_xlfn.XLOOKUP(H343,ConfigSheet!$A$6:$A$8,ConfigSheet!$B$6:$H$8)))</f>
        <v>0</v>
      </c>
      <c r="R343">
        <f t="shared" si="45"/>
        <v>0</v>
      </c>
      <c r="S343" s="9">
        <f t="shared" si="46"/>
        <v>0</v>
      </c>
      <c r="W343">
        <f t="shared" si="47"/>
        <v>0</v>
      </c>
      <c r="X343">
        <f t="shared" si="40"/>
        <v>0</v>
      </c>
    </row>
    <row r="344" spans="1:24" x14ac:dyDescent="0.3">
      <c r="A344" s="3">
        <v>342</v>
      </c>
      <c r="B344">
        <v>139</v>
      </c>
      <c r="C344" t="s">
        <v>14</v>
      </c>
      <c r="D344" t="s">
        <v>14</v>
      </c>
      <c r="E344">
        <v>102692</v>
      </c>
      <c r="F344">
        <v>162806</v>
      </c>
      <c r="G344">
        <v>1</v>
      </c>
      <c r="H344">
        <v>2</v>
      </c>
      <c r="I344">
        <v>45.440247654914863</v>
      </c>
      <c r="J344" s="4">
        <f>ConfigSheet!$I$2</f>
        <v>3349.0920000000001</v>
      </c>
      <c r="K344">
        <f>IF(D344="",_xlfn.XLOOKUP(C344,ConfigSheet!$A$1:$H$1,ConfigSheet!$A$2:$H$2),_xlfn.XLOOKUP(D344,ConfigSheet!$A$1:$H$1,ConfigSheet!$A$2:$H$2))</f>
        <v>8.5265588246234003</v>
      </c>
      <c r="L344">
        <f>_xlfn.XLOOKUP(B344,CoinPixels_Config2!A:A,CoinPixels_Config2!I:I)</f>
        <v>0.88768374482660195</v>
      </c>
      <c r="M344">
        <f t="shared" si="41"/>
        <v>91158.019123733407</v>
      </c>
      <c r="N344">
        <f t="shared" si="42"/>
        <v>144520.23976023975</v>
      </c>
      <c r="O344">
        <f t="shared" si="43"/>
        <v>232.08207251238775</v>
      </c>
      <c r="P344">
        <f t="shared" si="44"/>
        <v>367.93863102726408</v>
      </c>
      <c r="Q344" s="9" cm="1">
        <f t="array" ref="Q344">IF(D344="",_xlfn.XLOOKUP(C344,ConfigSheet!$B$5:$H$5,_xlfn.XLOOKUP(G344,ConfigSheet!$A$6:$A$8,ConfigSheet!$B$6:$H$8)),_xlfn.XLOOKUP(D344,ConfigSheet!$B$5:$H$5,_xlfn.XLOOKUP(H344,ConfigSheet!$A$6:$A$8,ConfigSheet!$B$6:$H$8)))</f>
        <v>320.88</v>
      </c>
      <c r="R344">
        <f t="shared" si="45"/>
        <v>-135.85655851487633</v>
      </c>
      <c r="S344" s="9">
        <f t="shared" si="46"/>
        <v>18457.004491506013</v>
      </c>
      <c r="W344">
        <f t="shared" si="47"/>
        <v>-47.058631027264084</v>
      </c>
      <c r="X344">
        <f t="shared" si="40"/>
        <v>2214.5147541601818</v>
      </c>
    </row>
    <row r="345" spans="1:24" x14ac:dyDescent="0.3">
      <c r="A345" s="3">
        <v>343</v>
      </c>
      <c r="B345">
        <v>140</v>
      </c>
      <c r="C345" t="s">
        <v>8</v>
      </c>
      <c r="D345" t="s">
        <v>8</v>
      </c>
      <c r="E345">
        <v>15948</v>
      </c>
      <c r="F345">
        <v>18494</v>
      </c>
      <c r="G345">
        <v>1</v>
      </c>
      <c r="H345">
        <v>1</v>
      </c>
      <c r="I345">
        <v>83.348417282104492</v>
      </c>
      <c r="J345" s="4">
        <f>ConfigSheet!$I$2</f>
        <v>3349.0920000000001</v>
      </c>
      <c r="K345">
        <f>IF(D345="",_xlfn.XLOOKUP(C345,ConfigSheet!$A$1:$H$1,ConfigSheet!$A$2:$H$2),_xlfn.XLOOKUP(D345,ConfigSheet!$A$1:$H$1,ConfigSheet!$A$2:$H$2))</f>
        <v>0</v>
      </c>
      <c r="L345">
        <f>_xlfn.XLOOKUP(B345,CoinPixels_Config2!A:A,CoinPixels_Config2!I:I)</f>
        <v>0.86233372985833245</v>
      </c>
      <c r="M345">
        <f t="shared" si="41"/>
        <v>13752.498323780686</v>
      </c>
      <c r="N345">
        <f t="shared" si="42"/>
        <v>15948</v>
      </c>
      <c r="O345">
        <f t="shared" si="43"/>
        <v>0</v>
      </c>
      <c r="P345">
        <f t="shared" si="44"/>
        <v>0</v>
      </c>
      <c r="Q345" s="9" cm="1">
        <f t="array" ref="Q345">IF(D345="",_xlfn.XLOOKUP(C345,ConfigSheet!$B$5:$H$5,_xlfn.XLOOKUP(G345,ConfigSheet!$A$6:$A$8,ConfigSheet!$B$6:$H$8)),_xlfn.XLOOKUP(D345,ConfigSheet!$B$5:$H$5,_xlfn.XLOOKUP(H345,ConfigSheet!$A$6:$A$8,ConfigSheet!$B$6:$H$8)))</f>
        <v>0</v>
      </c>
      <c r="R345">
        <f t="shared" si="45"/>
        <v>0</v>
      </c>
      <c r="S345" s="9">
        <f t="shared" si="46"/>
        <v>0</v>
      </c>
      <c r="W345">
        <f t="shared" si="47"/>
        <v>0</v>
      </c>
      <c r="X345">
        <f t="shared" si="40"/>
        <v>0</v>
      </c>
    </row>
    <row r="346" spans="1:24" x14ac:dyDescent="0.3">
      <c r="A346" s="3">
        <v>344</v>
      </c>
      <c r="B346">
        <v>140</v>
      </c>
      <c r="C346" t="s">
        <v>10</v>
      </c>
      <c r="D346" t="s">
        <v>10</v>
      </c>
      <c r="E346">
        <v>203878</v>
      </c>
      <c r="F346">
        <v>164335</v>
      </c>
      <c r="G346">
        <v>2</v>
      </c>
      <c r="H346">
        <v>2</v>
      </c>
      <c r="I346">
        <v>80.281484127044678</v>
      </c>
      <c r="J346" s="4">
        <f>ConfigSheet!$I$2</f>
        <v>3349.0920000000001</v>
      </c>
      <c r="K346">
        <f>IF(D346="",_xlfn.XLOOKUP(C346,ConfigSheet!$A$1:$H$1,ConfigSheet!$A$2:$H$2),_xlfn.XLOOKUP(D346,ConfigSheet!$A$1:$H$1,ConfigSheet!$A$2:$H$2))</f>
        <v>3.5680999999999998</v>
      </c>
      <c r="L346">
        <f>_xlfn.XLOOKUP(B346,CoinPixels_Config2!A:A,CoinPixels_Config2!I:I)</f>
        <v>0.86233372985833245</v>
      </c>
      <c r="M346">
        <f t="shared" si="41"/>
        <v>175810.87617605709</v>
      </c>
      <c r="N346">
        <f t="shared" si="42"/>
        <v>141711.61349626907</v>
      </c>
      <c r="O346">
        <f t="shared" si="43"/>
        <v>187.30772020708577</v>
      </c>
      <c r="P346">
        <f t="shared" si="44"/>
        <v>150.97859602424708</v>
      </c>
      <c r="Q346" s="9" cm="1">
        <f t="array" ref="Q346">IF(D346="",_xlfn.XLOOKUP(C346,ConfigSheet!$B$5:$H$5,_xlfn.XLOOKUP(G346,ConfigSheet!$A$6:$A$8,ConfigSheet!$B$6:$H$8)),_xlfn.XLOOKUP(D346,ConfigSheet!$B$5:$H$5,_xlfn.XLOOKUP(H346,ConfigSheet!$A$6:$A$8,ConfigSheet!$B$6:$H$8)))</f>
        <v>193.28</v>
      </c>
      <c r="R346">
        <f t="shared" si="45"/>
        <v>36.329124182838683</v>
      </c>
      <c r="S346" s="9">
        <f t="shared" si="46"/>
        <v>1319.8052638921145</v>
      </c>
      <c r="W346">
        <f t="shared" si="47"/>
        <v>42.301403975752919</v>
      </c>
      <c r="X346">
        <f t="shared" si="40"/>
        <v>1789.4087783198449</v>
      </c>
    </row>
    <row r="347" spans="1:24" x14ac:dyDescent="0.3">
      <c r="A347" s="3">
        <v>345</v>
      </c>
      <c r="B347">
        <v>141</v>
      </c>
      <c r="C347" t="s">
        <v>8</v>
      </c>
      <c r="D347" t="s">
        <v>8</v>
      </c>
      <c r="E347">
        <v>19244</v>
      </c>
      <c r="F347">
        <v>22785</v>
      </c>
      <c r="G347">
        <v>1</v>
      </c>
      <c r="H347">
        <v>1</v>
      </c>
      <c r="I347">
        <v>77.990937232971191</v>
      </c>
      <c r="J347" s="4">
        <f>ConfigSheet!$I$2</f>
        <v>3349.0920000000001</v>
      </c>
      <c r="K347">
        <f>IF(D347="",_xlfn.XLOOKUP(C347,ConfigSheet!$A$1:$H$1,ConfigSheet!$A$2:$H$2),_xlfn.XLOOKUP(D347,ConfigSheet!$A$1:$H$1,ConfigSheet!$A$2:$H$2))</f>
        <v>0</v>
      </c>
      <c r="L347">
        <f>_xlfn.XLOOKUP(B347,CoinPixels_Config2!A:A,CoinPixels_Config2!I:I)</f>
        <v>0.84459073952161512</v>
      </c>
      <c r="M347">
        <f t="shared" si="41"/>
        <v>16253.304191353962</v>
      </c>
      <c r="N347">
        <f t="shared" si="42"/>
        <v>19244</v>
      </c>
      <c r="O347">
        <f t="shared" si="43"/>
        <v>0</v>
      </c>
      <c r="P347">
        <f t="shared" si="44"/>
        <v>0</v>
      </c>
      <c r="Q347" s="9" cm="1">
        <f t="array" ref="Q347">IF(D347="",_xlfn.XLOOKUP(C347,ConfigSheet!$B$5:$H$5,_xlfn.XLOOKUP(G347,ConfigSheet!$A$6:$A$8,ConfigSheet!$B$6:$H$8)),_xlfn.XLOOKUP(D347,ConfigSheet!$B$5:$H$5,_xlfn.XLOOKUP(H347,ConfigSheet!$A$6:$A$8,ConfigSheet!$B$6:$H$8)))</f>
        <v>0</v>
      </c>
      <c r="R347">
        <f t="shared" si="45"/>
        <v>0</v>
      </c>
      <c r="S347" s="9">
        <f t="shared" si="46"/>
        <v>0</v>
      </c>
      <c r="W347">
        <f t="shared" si="47"/>
        <v>0</v>
      </c>
      <c r="X347">
        <f t="shared" si="40"/>
        <v>0</v>
      </c>
    </row>
    <row r="348" spans="1:24" x14ac:dyDescent="0.3">
      <c r="A348" s="3">
        <v>346</v>
      </c>
      <c r="B348">
        <v>142</v>
      </c>
      <c r="C348" t="s">
        <v>8</v>
      </c>
      <c r="D348" t="s">
        <v>8</v>
      </c>
      <c r="E348">
        <v>15620</v>
      </c>
      <c r="F348">
        <v>20880</v>
      </c>
      <c r="G348">
        <v>1</v>
      </c>
      <c r="H348">
        <v>1</v>
      </c>
      <c r="I348">
        <v>70.457196235656738</v>
      </c>
      <c r="J348" s="4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_xlfn.XLOOKUP(B348,CoinPixels_Config2!A:A,CoinPixels_Config2!I:I)</f>
        <v>0.74808429118773945</v>
      </c>
      <c r="M348">
        <f t="shared" si="41"/>
        <v>11685.07662835249</v>
      </c>
      <c r="N348">
        <f t="shared" si="42"/>
        <v>15620</v>
      </c>
      <c r="O348">
        <f t="shared" si="43"/>
        <v>0</v>
      </c>
      <c r="P348">
        <f t="shared" si="44"/>
        <v>0</v>
      </c>
      <c r="Q348" s="9" cm="1">
        <f t="array" ref="Q348">IF(D348="",_xlfn.XLOOKUP(C348,ConfigSheet!$B$5:$H$5,_xlfn.XLOOKUP(G348,ConfigSheet!$A$6:$A$8,ConfigSheet!$B$6:$H$8)),_xlfn.XLOOKUP(D348,ConfigSheet!$B$5:$H$5,_xlfn.XLOOKUP(H348,ConfigSheet!$A$6:$A$8,ConfigSheet!$B$6:$H$8)))</f>
        <v>0</v>
      </c>
      <c r="R348">
        <f t="shared" si="45"/>
        <v>0</v>
      </c>
      <c r="S348" s="9">
        <f t="shared" si="46"/>
        <v>0</v>
      </c>
      <c r="W348">
        <f t="shared" si="47"/>
        <v>0</v>
      </c>
      <c r="X348">
        <f t="shared" si="40"/>
        <v>0</v>
      </c>
    </row>
    <row r="349" spans="1:24" x14ac:dyDescent="0.3">
      <c r="A349" s="3">
        <v>347</v>
      </c>
      <c r="B349">
        <v>142</v>
      </c>
      <c r="C349" t="s">
        <v>12</v>
      </c>
      <c r="D349" t="s">
        <v>12</v>
      </c>
      <c r="E349">
        <v>199658</v>
      </c>
      <c r="F349">
        <v>336857</v>
      </c>
      <c r="G349">
        <v>1</v>
      </c>
      <c r="H349">
        <v>2</v>
      </c>
      <c r="I349">
        <v>45.308548212051392</v>
      </c>
      <c r="J349" s="4">
        <f>ConfigSheet!$I$2</f>
        <v>3349.0920000000001</v>
      </c>
      <c r="K349">
        <f>IF(D349="",_xlfn.XLOOKUP(C349,ConfigSheet!$A$1:$H$1,ConfigSheet!$A$2:$H$2),_xlfn.XLOOKUP(D349,ConfigSheet!$A$1:$H$1,ConfigSheet!$A$2:$H$2))</f>
        <v>4.4826302470744004</v>
      </c>
      <c r="L349">
        <f>_xlfn.XLOOKUP(B349,CoinPixels_Config2!A:A,CoinPixels_Config2!I:I)</f>
        <v>0.74808429118773945</v>
      </c>
      <c r="M349">
        <f t="shared" si="41"/>
        <v>149361.01340996168</v>
      </c>
      <c r="N349">
        <f t="shared" si="42"/>
        <v>251997.43007662834</v>
      </c>
      <c r="O349">
        <f t="shared" si="43"/>
        <v>199.91394576356197</v>
      </c>
      <c r="P349">
        <f t="shared" si="44"/>
        <v>337.28882402947141</v>
      </c>
      <c r="Q349" s="9" cm="1">
        <f t="array" ref="Q349">IF(D349="",_xlfn.XLOOKUP(C349,ConfigSheet!$B$5:$H$5,_xlfn.XLOOKUP(G349,ConfigSheet!$A$6:$A$8,ConfigSheet!$B$6:$H$8)),_xlfn.XLOOKUP(D349,ConfigSheet!$B$5:$H$5,_xlfn.XLOOKUP(H349,ConfigSheet!$A$6:$A$8,ConfigSheet!$B$6:$H$8)))</f>
        <v>472.59999999999997</v>
      </c>
      <c r="R349">
        <f t="shared" si="45"/>
        <v>-137.37487826590944</v>
      </c>
      <c r="S349" s="9">
        <f t="shared" si="46"/>
        <v>18871.857178573438</v>
      </c>
      <c r="W349">
        <f t="shared" si="47"/>
        <v>135.31117597052855</v>
      </c>
      <c r="X349">
        <f t="shared" si="40"/>
        <v>18309.114342527344</v>
      </c>
    </row>
    <row r="350" spans="1:24" x14ac:dyDescent="0.3">
      <c r="A350" s="3">
        <v>348</v>
      </c>
      <c r="B350">
        <v>142</v>
      </c>
      <c r="C350" t="s">
        <v>11</v>
      </c>
      <c r="D350" t="s">
        <v>11</v>
      </c>
      <c r="E350">
        <v>232312</v>
      </c>
      <c r="F350">
        <v>158895</v>
      </c>
      <c r="G350">
        <v>1</v>
      </c>
      <c r="H350">
        <v>1</v>
      </c>
      <c r="I350">
        <v>68.397241830825806</v>
      </c>
      <c r="J350" s="4">
        <f>ConfigSheet!$I$2</f>
        <v>3349.0920000000001</v>
      </c>
      <c r="K350">
        <f>IF(D350="",_xlfn.XLOOKUP(C350,ConfigSheet!$A$1:$H$1,ConfigSheet!$A$2:$H$2),_xlfn.XLOOKUP(D350,ConfigSheet!$A$1:$H$1,ConfigSheet!$A$2:$H$2))</f>
        <v>5.6936084651916001</v>
      </c>
      <c r="L350">
        <f>_xlfn.XLOOKUP(B350,CoinPixels_Config2!A:A,CoinPixels_Config2!I:I)</f>
        <v>0.74808429118773945</v>
      </c>
      <c r="M350">
        <f t="shared" si="41"/>
        <v>173788.95785440612</v>
      </c>
      <c r="N350">
        <f t="shared" si="42"/>
        <v>118866.85344827586</v>
      </c>
      <c r="O350">
        <f t="shared" si="43"/>
        <v>295.44911922296336</v>
      </c>
      <c r="P350">
        <f t="shared" si="44"/>
        <v>202.07904799981389</v>
      </c>
      <c r="Q350" s="9" cm="1">
        <f t="array" ref="Q350">IF(D350="",_xlfn.XLOOKUP(C350,ConfigSheet!$B$5:$H$5,_xlfn.XLOOKUP(G350,ConfigSheet!$A$6:$A$8,ConfigSheet!$B$6:$H$8)),_xlfn.XLOOKUP(D350,ConfigSheet!$B$5:$H$5,_xlfn.XLOOKUP(H350,ConfigSheet!$A$6:$A$8,ConfigSheet!$B$6:$H$8)))</f>
        <v>369.42666666666668</v>
      </c>
      <c r="R350">
        <f t="shared" si="45"/>
        <v>93.370071223149466</v>
      </c>
      <c r="S350" s="9">
        <f t="shared" si="46"/>
        <v>8717.9702002160047</v>
      </c>
      <c r="W350">
        <f t="shared" si="47"/>
        <v>167.34761866685278</v>
      </c>
      <c r="X350">
        <f t="shared" si="40"/>
        <v>28005.225473466373</v>
      </c>
    </row>
    <row r="351" spans="1:24" x14ac:dyDescent="0.3">
      <c r="A351" s="3">
        <v>349</v>
      </c>
      <c r="B351">
        <v>143</v>
      </c>
      <c r="C351" t="s">
        <v>8</v>
      </c>
      <c r="D351" t="s">
        <v>8</v>
      </c>
      <c r="E351">
        <v>14728</v>
      </c>
      <c r="F351">
        <v>16637</v>
      </c>
      <c r="G351">
        <v>1</v>
      </c>
      <c r="H351">
        <v>1</v>
      </c>
      <c r="I351">
        <v>81.98433518409729</v>
      </c>
      <c r="J351" s="4">
        <f>ConfigSheet!$I$2</f>
        <v>3349.0920000000001</v>
      </c>
      <c r="K351">
        <f>IF(D351="",_xlfn.XLOOKUP(C351,ConfigSheet!$A$1:$H$1,ConfigSheet!$A$2:$H$2),_xlfn.XLOOKUP(D351,ConfigSheet!$A$1:$H$1,ConfigSheet!$A$2:$H$2))</f>
        <v>0</v>
      </c>
      <c r="L351">
        <f>_xlfn.XLOOKUP(B351,CoinPixels_Config2!A:A,CoinPixels_Config2!I:I)</f>
        <v>0.88525575524433486</v>
      </c>
      <c r="M351">
        <f t="shared" si="41"/>
        <v>13038.046763238564</v>
      </c>
      <c r="N351">
        <f t="shared" si="42"/>
        <v>14728</v>
      </c>
      <c r="O351">
        <f t="shared" si="43"/>
        <v>0</v>
      </c>
      <c r="P351">
        <f t="shared" si="44"/>
        <v>0</v>
      </c>
      <c r="Q351" s="9" cm="1">
        <f t="array" ref="Q351">IF(D351="",_xlfn.XLOOKUP(C351,ConfigSheet!$B$5:$H$5,_xlfn.XLOOKUP(G351,ConfigSheet!$A$6:$A$8,ConfigSheet!$B$6:$H$8)),_xlfn.XLOOKUP(D351,ConfigSheet!$B$5:$H$5,_xlfn.XLOOKUP(H351,ConfigSheet!$A$6:$A$8,ConfigSheet!$B$6:$H$8)))</f>
        <v>0</v>
      </c>
      <c r="R351">
        <f t="shared" si="45"/>
        <v>0</v>
      </c>
      <c r="S351" s="9">
        <f t="shared" si="46"/>
        <v>0</v>
      </c>
      <c r="W351">
        <f t="shared" si="47"/>
        <v>0</v>
      </c>
      <c r="X351">
        <f t="shared" si="40"/>
        <v>0</v>
      </c>
    </row>
    <row r="352" spans="1:24" x14ac:dyDescent="0.3">
      <c r="A352" s="3">
        <v>350</v>
      </c>
      <c r="B352">
        <v>143</v>
      </c>
      <c r="C352" t="s">
        <v>12</v>
      </c>
      <c r="D352" t="s">
        <v>12</v>
      </c>
      <c r="E352">
        <v>168234</v>
      </c>
      <c r="F352">
        <v>152122</v>
      </c>
      <c r="G352">
        <v>1</v>
      </c>
      <c r="H352">
        <v>1</v>
      </c>
      <c r="I352">
        <v>89.775365591049194</v>
      </c>
      <c r="J352" s="4">
        <f>ConfigSheet!$I$2</f>
        <v>3349.0920000000001</v>
      </c>
      <c r="K352">
        <f>IF(D352="",_xlfn.XLOOKUP(C352,ConfigSheet!$A$1:$H$1,ConfigSheet!$A$2:$H$2),_xlfn.XLOOKUP(D352,ConfigSheet!$A$1:$H$1,ConfigSheet!$A$2:$H$2))</f>
        <v>4.4826302470744004</v>
      </c>
      <c r="L352">
        <f>_xlfn.XLOOKUP(B352,CoinPixels_Config2!A:A,CoinPixels_Config2!I:I)</f>
        <v>0.88525575524433486</v>
      </c>
      <c r="M352">
        <f t="shared" si="41"/>
        <v>148930.11672777543</v>
      </c>
      <c r="N352">
        <f t="shared" si="42"/>
        <v>134666.87599927871</v>
      </c>
      <c r="O352">
        <f t="shared" si="43"/>
        <v>199.33720720250361</v>
      </c>
      <c r="P352">
        <f t="shared" si="44"/>
        <v>180.24641055945443</v>
      </c>
      <c r="Q352" s="9" cm="1">
        <f t="array" ref="Q352">IF(D352="",_xlfn.XLOOKUP(C352,ConfigSheet!$B$5:$H$5,_xlfn.XLOOKUP(G352,ConfigSheet!$A$6:$A$8,ConfigSheet!$B$6:$H$8)),_xlfn.XLOOKUP(D352,ConfigSheet!$B$5:$H$5,_xlfn.XLOOKUP(H352,ConfigSheet!$A$6:$A$8,ConfigSheet!$B$6:$H$8)))</f>
        <v>236.29999999999998</v>
      </c>
      <c r="R352">
        <f t="shared" si="45"/>
        <v>19.090796643049174</v>
      </c>
      <c r="S352" s="9">
        <f t="shared" si="46"/>
        <v>364.45851646625761</v>
      </c>
      <c r="W352">
        <f t="shared" si="47"/>
        <v>56.053589440545551</v>
      </c>
      <c r="X352">
        <f t="shared" si="40"/>
        <v>3142.0048891692395</v>
      </c>
    </row>
    <row r="353" spans="1:24" x14ac:dyDescent="0.3">
      <c r="A353" s="3">
        <v>351</v>
      </c>
      <c r="B353">
        <v>143</v>
      </c>
      <c r="C353" t="s">
        <v>11</v>
      </c>
      <c r="D353" t="s">
        <v>11</v>
      </c>
      <c r="E353">
        <v>187135</v>
      </c>
      <c r="F353">
        <v>162719</v>
      </c>
      <c r="G353">
        <v>1</v>
      </c>
      <c r="H353">
        <v>1</v>
      </c>
      <c r="I353">
        <v>86.8988037109375</v>
      </c>
      <c r="J353" s="4">
        <f>ConfigSheet!$I$2</f>
        <v>3349.0920000000001</v>
      </c>
      <c r="K353">
        <f>IF(D353="",_xlfn.XLOOKUP(C353,ConfigSheet!$A$1:$H$1,ConfigSheet!$A$2:$H$2),_xlfn.XLOOKUP(D353,ConfigSheet!$A$1:$H$1,ConfigSheet!$A$2:$H$2))</f>
        <v>5.6936084651916001</v>
      </c>
      <c r="L353">
        <f>_xlfn.XLOOKUP(B353,CoinPixels_Config2!A:A,CoinPixels_Config2!I:I)</f>
        <v>0.88525575524433486</v>
      </c>
      <c r="M353">
        <f t="shared" si="41"/>
        <v>165662.3357576486</v>
      </c>
      <c r="N353">
        <f t="shared" si="42"/>
        <v>144047.93123760293</v>
      </c>
      <c r="O353">
        <f t="shared" si="43"/>
        <v>281.6334926700016</v>
      </c>
      <c r="P353">
        <f t="shared" si="44"/>
        <v>244.88802358602078</v>
      </c>
      <c r="Q353" s="9" cm="1">
        <f t="array" ref="Q353">IF(D353="",_xlfn.XLOOKUP(C353,ConfigSheet!$B$5:$H$5,_xlfn.XLOOKUP(G353,ConfigSheet!$A$6:$A$8,ConfigSheet!$B$6:$H$8)),_xlfn.XLOOKUP(D353,ConfigSheet!$B$5:$H$5,_xlfn.XLOOKUP(H353,ConfigSheet!$A$6:$A$8,ConfigSheet!$B$6:$H$8)))</f>
        <v>369.42666666666668</v>
      </c>
      <c r="R353">
        <f t="shared" si="45"/>
        <v>36.745469083980822</v>
      </c>
      <c r="S353" s="9">
        <f t="shared" si="46"/>
        <v>1350.2294982017904</v>
      </c>
      <c r="W353">
        <f t="shared" si="47"/>
        <v>124.5386430806459</v>
      </c>
      <c r="X353">
        <f t="shared" si="40"/>
        <v>15509.873620368511</v>
      </c>
    </row>
    <row r="354" spans="1:24" x14ac:dyDescent="0.3">
      <c r="A354" s="3">
        <v>352</v>
      </c>
      <c r="B354">
        <v>144</v>
      </c>
      <c r="C354" t="s">
        <v>8</v>
      </c>
      <c r="D354" t="s">
        <v>8</v>
      </c>
      <c r="E354">
        <v>17404</v>
      </c>
      <c r="F354">
        <v>21671</v>
      </c>
      <c r="G354">
        <v>1</v>
      </c>
      <c r="H354">
        <v>1</v>
      </c>
      <c r="I354">
        <v>78.506165742874146</v>
      </c>
      <c r="J354" s="4">
        <f>ConfigSheet!$I$2</f>
        <v>3349.0920000000001</v>
      </c>
      <c r="K354">
        <f>IF(D354="",_xlfn.XLOOKUP(C354,ConfigSheet!$A$1:$H$1,ConfigSheet!$A$2:$H$2),_xlfn.XLOOKUP(D354,ConfigSheet!$A$1:$H$1,ConfigSheet!$A$2:$H$2))</f>
        <v>0</v>
      </c>
      <c r="L354">
        <f>_xlfn.XLOOKUP(B354,CoinPixels_Config2!A:A,CoinPixels_Config2!I:I)</f>
        <v>0.80310091827788288</v>
      </c>
      <c r="M354">
        <f t="shared" si="41"/>
        <v>13977.168381708274</v>
      </c>
      <c r="N354">
        <f t="shared" si="42"/>
        <v>17404</v>
      </c>
      <c r="O354">
        <f t="shared" si="43"/>
        <v>0</v>
      </c>
      <c r="P354">
        <f t="shared" si="44"/>
        <v>0</v>
      </c>
      <c r="Q354" s="9" cm="1">
        <f t="array" ref="Q354">IF(D354="",_xlfn.XLOOKUP(C354,ConfigSheet!$B$5:$H$5,_xlfn.XLOOKUP(G354,ConfigSheet!$A$6:$A$8,ConfigSheet!$B$6:$H$8)),_xlfn.XLOOKUP(D354,ConfigSheet!$B$5:$H$5,_xlfn.XLOOKUP(H354,ConfigSheet!$A$6:$A$8,ConfigSheet!$B$6:$H$8)))</f>
        <v>0</v>
      </c>
      <c r="R354">
        <f t="shared" si="45"/>
        <v>0</v>
      </c>
      <c r="S354" s="9">
        <f t="shared" si="46"/>
        <v>0</v>
      </c>
      <c r="W354">
        <f t="shared" si="47"/>
        <v>0</v>
      </c>
      <c r="X354">
        <f t="shared" si="40"/>
        <v>0</v>
      </c>
    </row>
    <row r="355" spans="1:24" x14ac:dyDescent="0.3">
      <c r="A355" s="3">
        <v>353</v>
      </c>
      <c r="B355">
        <v>144</v>
      </c>
      <c r="C355" t="s">
        <v>9</v>
      </c>
      <c r="D355" t="s">
        <v>9</v>
      </c>
      <c r="E355">
        <v>530264</v>
      </c>
      <c r="F355">
        <v>473523</v>
      </c>
      <c r="G355">
        <v>1</v>
      </c>
      <c r="H355">
        <v>1</v>
      </c>
      <c r="I355">
        <v>88.560551404953003</v>
      </c>
      <c r="J355" s="4">
        <f>ConfigSheet!$I$2</f>
        <v>3349.0920000000001</v>
      </c>
      <c r="K355">
        <f>IF(D355="",_xlfn.XLOOKUP(C355,ConfigSheet!$A$1:$H$1,ConfigSheet!$A$2:$H$2),_xlfn.XLOOKUP(D355,ConfigSheet!$A$1:$H$1,ConfigSheet!$A$2:$H$2))</f>
        <v>2.6304883652667002</v>
      </c>
      <c r="L355">
        <f>_xlfn.XLOOKUP(B355,CoinPixels_Config2!A:A,CoinPixels_Config2!I:I)</f>
        <v>0.80310091827788288</v>
      </c>
      <c r="M355">
        <f t="shared" si="41"/>
        <v>425855.50532970327</v>
      </c>
      <c r="N355">
        <f t="shared" si="42"/>
        <v>380286.75612569792</v>
      </c>
      <c r="O355">
        <f t="shared" si="43"/>
        <v>334.48109280203579</v>
      </c>
      <c r="P355">
        <f t="shared" si="44"/>
        <v>298.68987995960197</v>
      </c>
      <c r="Q355" s="9" cm="1">
        <f t="array" ref="Q355">IF(D355="",_xlfn.XLOOKUP(C355,ConfigSheet!$B$5:$H$5,_xlfn.XLOOKUP(G355,ConfigSheet!$A$6:$A$8,ConfigSheet!$B$6:$H$8)),_xlfn.XLOOKUP(D355,ConfigSheet!$B$5:$H$5,_xlfn.XLOOKUP(H355,ConfigSheet!$A$6:$A$8,ConfigSheet!$B$6:$H$8)))</f>
        <v>468.8</v>
      </c>
      <c r="R355">
        <f t="shared" si="45"/>
        <v>35.791212842433822</v>
      </c>
      <c r="S355" s="9">
        <f t="shared" si="46"/>
        <v>1281.0109167323997</v>
      </c>
      <c r="W355">
        <f t="shared" si="47"/>
        <v>170.11012004039804</v>
      </c>
      <c r="X355">
        <f t="shared" si="40"/>
        <v>28937.452940158633</v>
      </c>
    </row>
    <row r="356" spans="1:24" x14ac:dyDescent="0.3">
      <c r="A356" s="3">
        <v>354</v>
      </c>
      <c r="B356">
        <v>145</v>
      </c>
      <c r="C356" t="s">
        <v>8</v>
      </c>
      <c r="D356" t="s">
        <v>8</v>
      </c>
      <c r="E356">
        <v>14742</v>
      </c>
      <c r="F356">
        <v>17346</v>
      </c>
      <c r="G356">
        <v>1</v>
      </c>
      <c r="H356">
        <v>1</v>
      </c>
      <c r="I356">
        <v>79.25255298614502</v>
      </c>
      <c r="J356" s="4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_xlfn.XLOOKUP(B356,CoinPixels_Config2!A:A,CoinPixels_Config2!I:I)</f>
        <v>0.84987893462469732</v>
      </c>
      <c r="M356">
        <f t="shared" si="41"/>
        <v>12528.915254237289</v>
      </c>
      <c r="N356">
        <f t="shared" si="42"/>
        <v>14742</v>
      </c>
      <c r="O356">
        <f t="shared" si="43"/>
        <v>0</v>
      </c>
      <c r="P356">
        <f t="shared" si="44"/>
        <v>0</v>
      </c>
      <c r="Q356" s="9" cm="1">
        <f t="array" ref="Q356">IF(D356="",_xlfn.XLOOKUP(C356,ConfigSheet!$B$5:$H$5,_xlfn.XLOOKUP(G356,ConfigSheet!$A$6:$A$8,ConfigSheet!$B$6:$H$8)),_xlfn.XLOOKUP(D356,ConfigSheet!$B$5:$H$5,_xlfn.XLOOKUP(H356,ConfigSheet!$A$6:$A$8,ConfigSheet!$B$6:$H$8)))</f>
        <v>0</v>
      </c>
      <c r="R356">
        <f t="shared" si="45"/>
        <v>0</v>
      </c>
      <c r="S356" s="9">
        <f t="shared" si="46"/>
        <v>0</v>
      </c>
      <c r="W356">
        <f t="shared" si="47"/>
        <v>0</v>
      </c>
      <c r="X356">
        <f t="shared" si="40"/>
        <v>0</v>
      </c>
    </row>
    <row r="357" spans="1:24" x14ac:dyDescent="0.3">
      <c r="A357" s="3">
        <v>355</v>
      </c>
      <c r="B357">
        <v>145</v>
      </c>
      <c r="C357" t="s">
        <v>10</v>
      </c>
      <c r="D357" t="s">
        <v>10</v>
      </c>
      <c r="E357">
        <v>88470</v>
      </c>
      <c r="F357">
        <v>78486</v>
      </c>
      <c r="G357">
        <v>1</v>
      </c>
      <c r="H357">
        <v>1</v>
      </c>
      <c r="I357">
        <v>87.829488515853882</v>
      </c>
      <c r="J357" s="4">
        <f>ConfigSheet!$I$2</f>
        <v>3349.0920000000001</v>
      </c>
      <c r="K357">
        <f>IF(D357="",_xlfn.XLOOKUP(C357,ConfigSheet!$A$1:$H$1,ConfigSheet!$A$2:$H$2),_xlfn.XLOOKUP(D357,ConfigSheet!$A$1:$H$1,ConfigSheet!$A$2:$H$2))</f>
        <v>3.5680999999999998</v>
      </c>
      <c r="L357">
        <f>_xlfn.XLOOKUP(B357,CoinPixels_Config2!A:A,CoinPixels_Config2!I:I)</f>
        <v>0.84987893462469732</v>
      </c>
      <c r="M357">
        <f t="shared" si="41"/>
        <v>75188.789346246966</v>
      </c>
      <c r="N357">
        <f t="shared" si="42"/>
        <v>66703.598062953999</v>
      </c>
      <c r="O357">
        <f t="shared" si="43"/>
        <v>80.105628411027155</v>
      </c>
      <c r="P357">
        <f t="shared" si="44"/>
        <v>71.06556291927069</v>
      </c>
      <c r="Q357" s="9" cm="1">
        <f t="array" ref="Q357">IF(D357="",_xlfn.XLOOKUP(C357,ConfigSheet!$B$5:$H$5,_xlfn.XLOOKUP(G357,ConfigSheet!$A$6:$A$8,ConfigSheet!$B$6:$H$8)),_xlfn.XLOOKUP(D357,ConfigSheet!$B$5:$H$5,_xlfn.XLOOKUP(H357,ConfigSheet!$A$6:$A$8,ConfigSheet!$B$6:$H$8)))</f>
        <v>96.64</v>
      </c>
      <c r="R357">
        <f t="shared" si="45"/>
        <v>9.0400654917564651</v>
      </c>
      <c r="S357" s="9">
        <f t="shared" si="46"/>
        <v>81.722784095246055</v>
      </c>
      <c r="W357">
        <f t="shared" si="47"/>
        <v>25.574437080729311</v>
      </c>
      <c r="X357">
        <f t="shared" si="40"/>
        <v>654.05183199618239</v>
      </c>
    </row>
    <row r="358" spans="1:24" x14ac:dyDescent="0.3">
      <c r="A358" s="3">
        <v>356</v>
      </c>
      <c r="B358">
        <v>146</v>
      </c>
      <c r="C358" t="s">
        <v>8</v>
      </c>
      <c r="D358" t="s">
        <v>8</v>
      </c>
      <c r="E358">
        <v>14384</v>
      </c>
      <c r="F358">
        <v>17827</v>
      </c>
      <c r="G358">
        <v>1</v>
      </c>
      <c r="H358">
        <v>1</v>
      </c>
      <c r="I358">
        <v>75.594198703765869</v>
      </c>
      <c r="J358" s="4">
        <f>ConfigSheet!$I$2</f>
        <v>3349.0920000000001</v>
      </c>
      <c r="K358">
        <f>IF(D358="",_xlfn.XLOOKUP(C358,ConfigSheet!$A$1:$H$1,ConfigSheet!$A$2:$H$2),_xlfn.XLOOKUP(D358,ConfigSheet!$A$1:$H$1,ConfigSheet!$A$2:$H$2))</f>
        <v>0</v>
      </c>
      <c r="L358">
        <f>_xlfn.XLOOKUP(B358,CoinPixels_Config2!A:A,CoinPixels_Config2!I:I)</f>
        <v>0.80686598979076685</v>
      </c>
      <c r="M358">
        <f t="shared" si="41"/>
        <v>11605.960397150391</v>
      </c>
      <c r="N358">
        <f t="shared" si="42"/>
        <v>14384</v>
      </c>
      <c r="O358">
        <f t="shared" si="43"/>
        <v>0</v>
      </c>
      <c r="P358">
        <f t="shared" si="44"/>
        <v>0</v>
      </c>
      <c r="Q358" s="9" cm="1">
        <f t="array" ref="Q358">IF(D358="",_xlfn.XLOOKUP(C358,ConfigSheet!$B$5:$H$5,_xlfn.XLOOKUP(G358,ConfigSheet!$A$6:$A$8,ConfigSheet!$B$6:$H$8)),_xlfn.XLOOKUP(D358,ConfigSheet!$B$5:$H$5,_xlfn.XLOOKUP(H358,ConfigSheet!$A$6:$A$8,ConfigSheet!$B$6:$H$8)))</f>
        <v>0</v>
      </c>
      <c r="R358">
        <f t="shared" si="45"/>
        <v>0</v>
      </c>
      <c r="S358" s="9">
        <f t="shared" si="46"/>
        <v>0</v>
      </c>
      <c r="W358">
        <f t="shared" si="47"/>
        <v>0</v>
      </c>
      <c r="X358">
        <f t="shared" si="40"/>
        <v>0</v>
      </c>
    </row>
    <row r="359" spans="1:24" x14ac:dyDescent="0.3">
      <c r="A359" s="3">
        <v>357</v>
      </c>
      <c r="B359">
        <v>146</v>
      </c>
      <c r="C359" t="s">
        <v>10</v>
      </c>
      <c r="D359" t="s">
        <v>10</v>
      </c>
      <c r="E359">
        <v>90827</v>
      </c>
      <c r="F359">
        <v>86664</v>
      </c>
      <c r="G359">
        <v>1</v>
      </c>
      <c r="H359">
        <v>1</v>
      </c>
      <c r="I359">
        <v>93.682891130447388</v>
      </c>
      <c r="J359" s="4">
        <f>ConfigSheet!$I$2</f>
        <v>3349.0920000000001</v>
      </c>
      <c r="K359">
        <f>IF(D359="",_xlfn.XLOOKUP(C359,ConfigSheet!$A$1:$H$1,ConfigSheet!$A$2:$H$2),_xlfn.XLOOKUP(D359,ConfigSheet!$A$1:$H$1,ConfigSheet!$A$2:$H$2))</f>
        <v>3.5680999999999998</v>
      </c>
      <c r="L359">
        <f>_xlfn.XLOOKUP(B359,CoinPixels_Config2!A:A,CoinPixels_Config2!I:I)</f>
        <v>0.80686598979076685</v>
      </c>
      <c r="M359">
        <f t="shared" si="41"/>
        <v>73285.217254725983</v>
      </c>
      <c r="N359">
        <f t="shared" si="42"/>
        <v>69926.234139227017</v>
      </c>
      <c r="O359">
        <f t="shared" si="43"/>
        <v>78.077575559760007</v>
      </c>
      <c r="P359">
        <f t="shared" si="44"/>
        <v>74.498937632103235</v>
      </c>
      <c r="Q359" s="9" cm="1">
        <f t="array" ref="Q359">IF(D359="",_xlfn.XLOOKUP(C359,ConfigSheet!$B$5:$H$5,_xlfn.XLOOKUP(G359,ConfigSheet!$A$6:$A$8,ConfigSheet!$B$6:$H$8)),_xlfn.XLOOKUP(D359,ConfigSheet!$B$5:$H$5,_xlfn.XLOOKUP(H359,ConfigSheet!$A$6:$A$8,ConfigSheet!$B$6:$H$8)))</f>
        <v>96.64</v>
      </c>
      <c r="R359">
        <f t="shared" si="45"/>
        <v>3.5786379276567715</v>
      </c>
      <c r="S359" s="9">
        <f t="shared" si="46"/>
        <v>12.806649417263552</v>
      </c>
      <c r="W359">
        <f t="shared" si="47"/>
        <v>22.141062367896765</v>
      </c>
      <c r="X359">
        <f t="shared" si="40"/>
        <v>490.22664277909433</v>
      </c>
    </row>
    <row r="360" spans="1:24" x14ac:dyDescent="0.3">
      <c r="A360" s="3">
        <v>358</v>
      </c>
      <c r="B360">
        <v>147</v>
      </c>
      <c r="C360" t="s">
        <v>8</v>
      </c>
      <c r="D360" t="s">
        <v>8</v>
      </c>
      <c r="E360">
        <v>13492</v>
      </c>
      <c r="F360">
        <v>16798</v>
      </c>
      <c r="G360">
        <v>1</v>
      </c>
      <c r="H360">
        <v>1</v>
      </c>
      <c r="I360">
        <v>72.750085592269897</v>
      </c>
      <c r="J360" s="4">
        <f>ConfigSheet!$I$2</f>
        <v>3349.0920000000001</v>
      </c>
      <c r="K360">
        <f>IF(D360="",_xlfn.XLOOKUP(C360,ConfigSheet!$A$1:$H$1,ConfigSheet!$A$2:$H$2),_xlfn.XLOOKUP(D360,ConfigSheet!$A$1:$H$1,ConfigSheet!$A$2:$H$2))</f>
        <v>0</v>
      </c>
      <c r="L360">
        <f>_xlfn.XLOOKUP(B360,CoinPixels_Config2!A:A,CoinPixels_Config2!I:I)</f>
        <v>0.80319085605429219</v>
      </c>
      <c r="M360">
        <f t="shared" si="41"/>
        <v>10836.65102988451</v>
      </c>
      <c r="N360">
        <f t="shared" si="42"/>
        <v>13492</v>
      </c>
      <c r="O360">
        <f t="shared" si="43"/>
        <v>0</v>
      </c>
      <c r="P360">
        <f t="shared" si="44"/>
        <v>0</v>
      </c>
      <c r="Q360" s="9" cm="1">
        <f t="array" ref="Q360">IF(D360="",_xlfn.XLOOKUP(C360,ConfigSheet!$B$5:$H$5,_xlfn.XLOOKUP(G360,ConfigSheet!$A$6:$A$8,ConfigSheet!$B$6:$H$8)),_xlfn.XLOOKUP(D360,ConfigSheet!$B$5:$H$5,_xlfn.XLOOKUP(H360,ConfigSheet!$A$6:$A$8,ConfigSheet!$B$6:$H$8)))</f>
        <v>0</v>
      </c>
      <c r="R360">
        <f t="shared" si="45"/>
        <v>0</v>
      </c>
      <c r="S360" s="9">
        <f t="shared" si="46"/>
        <v>0</v>
      </c>
      <c r="W360">
        <f t="shared" si="47"/>
        <v>0</v>
      </c>
      <c r="X360">
        <f t="shared" si="40"/>
        <v>0</v>
      </c>
    </row>
    <row r="361" spans="1:24" x14ac:dyDescent="0.3">
      <c r="A361" s="3">
        <v>359</v>
      </c>
      <c r="B361">
        <v>147</v>
      </c>
      <c r="C361" t="s">
        <v>11</v>
      </c>
      <c r="D361" t="s">
        <v>11</v>
      </c>
      <c r="E361">
        <v>331302</v>
      </c>
      <c r="F361">
        <v>250152</v>
      </c>
      <c r="G361">
        <v>2</v>
      </c>
      <c r="H361">
        <v>2</v>
      </c>
      <c r="I361">
        <v>75.351884961128235</v>
      </c>
      <c r="J361" s="4">
        <f>ConfigSheet!$I$2</f>
        <v>3349.0920000000001</v>
      </c>
      <c r="K361">
        <f>IF(D361="",_xlfn.XLOOKUP(C361,ConfigSheet!$A$1:$H$1,ConfigSheet!$A$2:$H$2),_xlfn.XLOOKUP(D361,ConfigSheet!$A$1:$H$1,ConfigSheet!$A$2:$H$2))</f>
        <v>5.6936084651916001</v>
      </c>
      <c r="L361">
        <f>_xlfn.XLOOKUP(B361,CoinPixels_Config2!A:A,CoinPixels_Config2!I:I)</f>
        <v>0.80319085605429219</v>
      </c>
      <c r="M361">
        <f t="shared" si="41"/>
        <v>266098.73699249909</v>
      </c>
      <c r="N361">
        <f t="shared" si="42"/>
        <v>200919.79902369331</v>
      </c>
      <c r="O361">
        <f t="shared" si="43"/>
        <v>452.37993507412938</v>
      </c>
      <c r="P361">
        <f t="shared" si="44"/>
        <v>341.57278108391625</v>
      </c>
      <c r="Q361" s="9" cm="1">
        <f t="array" ref="Q361">IF(D361="",_xlfn.XLOOKUP(C361,ConfigSheet!$B$5:$H$5,_xlfn.XLOOKUP(G361,ConfigSheet!$A$6:$A$8,ConfigSheet!$B$6:$H$8)),_xlfn.XLOOKUP(D361,ConfigSheet!$B$5:$H$5,_xlfn.XLOOKUP(H361,ConfigSheet!$A$6:$A$8,ConfigSheet!$B$6:$H$8)))</f>
        <v>738.85333333333335</v>
      </c>
      <c r="R361">
        <f t="shared" si="45"/>
        <v>110.80715399021312</v>
      </c>
      <c r="S361" s="9">
        <f t="shared" si="46"/>
        <v>12278.225375410804</v>
      </c>
      <c r="W361">
        <f t="shared" si="47"/>
        <v>397.2805522494171</v>
      </c>
      <c r="X361">
        <f t="shared" si="40"/>
        <v>157831.83719560184</v>
      </c>
    </row>
    <row r="362" spans="1:24" x14ac:dyDescent="0.3">
      <c r="A362" s="3">
        <v>360</v>
      </c>
      <c r="B362">
        <v>148</v>
      </c>
      <c r="C362" t="s">
        <v>8</v>
      </c>
      <c r="D362" t="s">
        <v>8</v>
      </c>
      <c r="E362">
        <v>13455</v>
      </c>
      <c r="F362">
        <v>17556</v>
      </c>
      <c r="G362">
        <v>1</v>
      </c>
      <c r="H362">
        <v>1</v>
      </c>
      <c r="I362">
        <v>72.686266899108887</v>
      </c>
      <c r="J362" s="4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_xlfn.XLOOKUP(B362,CoinPixels_Config2!A:A,CoinPixels_Config2!I:I)</f>
        <v>0.76640464798359531</v>
      </c>
      <c r="M362">
        <f t="shared" si="41"/>
        <v>10311.974538619275</v>
      </c>
      <c r="N362">
        <f t="shared" si="42"/>
        <v>13455</v>
      </c>
      <c r="O362">
        <f t="shared" si="43"/>
        <v>0</v>
      </c>
      <c r="P362">
        <f t="shared" si="44"/>
        <v>0</v>
      </c>
      <c r="Q362" s="9" cm="1">
        <f t="array" ref="Q362">IF(D362="",_xlfn.XLOOKUP(C362,ConfigSheet!$B$5:$H$5,_xlfn.XLOOKUP(G362,ConfigSheet!$A$6:$A$8,ConfigSheet!$B$6:$H$8)),_xlfn.XLOOKUP(D362,ConfigSheet!$B$5:$H$5,_xlfn.XLOOKUP(H362,ConfigSheet!$A$6:$A$8,ConfigSheet!$B$6:$H$8)))</f>
        <v>0</v>
      </c>
      <c r="R362">
        <f t="shared" si="45"/>
        <v>0</v>
      </c>
      <c r="S362" s="9">
        <f t="shared" si="46"/>
        <v>0</v>
      </c>
      <c r="W362">
        <f t="shared" si="47"/>
        <v>0</v>
      </c>
      <c r="X362">
        <f t="shared" si="40"/>
        <v>0</v>
      </c>
    </row>
    <row r="363" spans="1:24" x14ac:dyDescent="0.3">
      <c r="A363" s="3">
        <v>361</v>
      </c>
      <c r="B363">
        <v>148</v>
      </c>
      <c r="C363" t="s">
        <v>11</v>
      </c>
      <c r="D363" t="s">
        <v>11</v>
      </c>
      <c r="E363">
        <v>355495</v>
      </c>
      <c r="F363">
        <v>314270</v>
      </c>
      <c r="G363">
        <v>2</v>
      </c>
      <c r="H363">
        <v>2</v>
      </c>
      <c r="I363">
        <v>88.349926471710205</v>
      </c>
      <c r="J363" s="4">
        <f>ConfigSheet!$I$2</f>
        <v>3349.0920000000001</v>
      </c>
      <c r="K363">
        <f>IF(D363="",_xlfn.XLOOKUP(C363,ConfigSheet!$A$1:$H$1,ConfigSheet!$A$2:$H$2),_xlfn.XLOOKUP(D363,ConfigSheet!$A$1:$H$1,ConfigSheet!$A$2:$H$2))</f>
        <v>5.6936084651916001</v>
      </c>
      <c r="L363">
        <f>_xlfn.XLOOKUP(B363,CoinPixels_Config2!A:A,CoinPixels_Config2!I:I)</f>
        <v>0.76640464798359531</v>
      </c>
      <c r="M363">
        <f t="shared" si="41"/>
        <v>272453.02033492824</v>
      </c>
      <c r="N363">
        <f t="shared" si="42"/>
        <v>240857.98872180449</v>
      </c>
      <c r="O363">
        <f t="shared" si="43"/>
        <v>463.18250527186666</v>
      </c>
      <c r="P363">
        <f t="shared" si="44"/>
        <v>409.46951696026531</v>
      </c>
      <c r="Q363" s="9" cm="1">
        <f t="array" ref="Q363">IF(D363="",_xlfn.XLOOKUP(C363,ConfigSheet!$B$5:$H$5,_xlfn.XLOOKUP(G363,ConfigSheet!$A$6:$A$8,ConfigSheet!$B$6:$H$8)),_xlfn.XLOOKUP(D363,ConfigSheet!$B$5:$H$5,_xlfn.XLOOKUP(H363,ConfigSheet!$A$6:$A$8,ConfigSheet!$B$6:$H$8)))</f>
        <v>738.85333333333335</v>
      </c>
      <c r="R363">
        <f t="shared" si="45"/>
        <v>53.71298831160135</v>
      </c>
      <c r="S363" s="9">
        <f t="shared" si="46"/>
        <v>2885.0851133622232</v>
      </c>
      <c r="W363">
        <f t="shared" si="47"/>
        <v>329.38381637306804</v>
      </c>
      <c r="X363">
        <f t="shared" si="40"/>
        <v>108493.698488487</v>
      </c>
    </row>
    <row r="364" spans="1:24" x14ac:dyDescent="0.3">
      <c r="A364" s="3">
        <v>362</v>
      </c>
      <c r="B364">
        <v>149</v>
      </c>
      <c r="C364" t="s">
        <v>8</v>
      </c>
      <c r="D364" t="s">
        <v>8</v>
      </c>
      <c r="E364">
        <v>16642</v>
      </c>
      <c r="F364">
        <v>23560</v>
      </c>
      <c r="G364">
        <v>1</v>
      </c>
      <c r="H364">
        <v>1</v>
      </c>
      <c r="I364">
        <v>70.636671781539917</v>
      </c>
      <c r="J364" s="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_xlfn.XLOOKUP(B364,CoinPixels_Config2!A:A,CoinPixels_Config2!I:I)</f>
        <v>0.70636672325976235</v>
      </c>
      <c r="M364">
        <f t="shared" si="41"/>
        <v>11755.355008488965</v>
      </c>
      <c r="N364">
        <f t="shared" si="42"/>
        <v>16642</v>
      </c>
      <c r="O364">
        <f t="shared" si="43"/>
        <v>0</v>
      </c>
      <c r="P364">
        <f t="shared" si="44"/>
        <v>0</v>
      </c>
      <c r="Q364" s="9" cm="1">
        <f t="array" ref="Q364">IF(D364="",_xlfn.XLOOKUP(C364,ConfigSheet!$B$5:$H$5,_xlfn.XLOOKUP(G364,ConfigSheet!$A$6:$A$8,ConfigSheet!$B$6:$H$8)),_xlfn.XLOOKUP(D364,ConfigSheet!$B$5:$H$5,_xlfn.XLOOKUP(H364,ConfigSheet!$A$6:$A$8,ConfigSheet!$B$6:$H$8)))</f>
        <v>0</v>
      </c>
      <c r="R364">
        <f t="shared" si="45"/>
        <v>0</v>
      </c>
      <c r="S364" s="9">
        <f t="shared" si="46"/>
        <v>0</v>
      </c>
      <c r="W364">
        <f t="shared" si="47"/>
        <v>0</v>
      </c>
      <c r="X364">
        <f t="shared" si="40"/>
        <v>0</v>
      </c>
    </row>
    <row r="365" spans="1:24" x14ac:dyDescent="0.3">
      <c r="A365" s="3">
        <v>363</v>
      </c>
      <c r="B365">
        <v>149</v>
      </c>
      <c r="C365" t="s">
        <v>12</v>
      </c>
      <c r="D365" t="s">
        <v>12</v>
      </c>
      <c r="E365">
        <v>386633</v>
      </c>
      <c r="F365">
        <v>361809</v>
      </c>
      <c r="G365">
        <v>2</v>
      </c>
      <c r="H365">
        <v>2</v>
      </c>
      <c r="I365">
        <v>91.60706102848053</v>
      </c>
      <c r="J365" s="4">
        <f>ConfigSheet!$I$2</f>
        <v>3349.0920000000001</v>
      </c>
      <c r="K365">
        <f>IF(D365="",_xlfn.XLOOKUP(C365,ConfigSheet!$A$1:$H$1,ConfigSheet!$A$2:$H$2),_xlfn.XLOOKUP(D365,ConfigSheet!$A$1:$H$1,ConfigSheet!$A$2:$H$2))</f>
        <v>4.4826302470744004</v>
      </c>
      <c r="L365">
        <f>_xlfn.XLOOKUP(B365,CoinPixels_Config2!A:A,CoinPixels_Config2!I:I)</f>
        <v>0.70636672325976235</v>
      </c>
      <c r="M365">
        <f t="shared" si="41"/>
        <v>273104.68531409168</v>
      </c>
      <c r="N365">
        <f t="shared" si="42"/>
        <v>255569.83777589136</v>
      </c>
      <c r="O365">
        <f t="shared" si="43"/>
        <v>365.54006966863949</v>
      </c>
      <c r="P365">
        <f t="shared" si="44"/>
        <v>342.07035371202352</v>
      </c>
      <c r="Q365" s="9" cm="1">
        <f t="array" ref="Q365">IF(D365="",_xlfn.XLOOKUP(C365,ConfigSheet!$B$5:$H$5,_xlfn.XLOOKUP(G365,ConfigSheet!$A$6:$A$8,ConfigSheet!$B$6:$H$8)),_xlfn.XLOOKUP(D365,ConfigSheet!$B$5:$H$5,_xlfn.XLOOKUP(H365,ConfigSheet!$A$6:$A$8,ConfigSheet!$B$6:$H$8)))</f>
        <v>472.59999999999997</v>
      </c>
      <c r="R365">
        <f t="shared" si="45"/>
        <v>23.469715956615971</v>
      </c>
      <c r="S365" s="9">
        <f t="shared" si="46"/>
        <v>550.82756708423437</v>
      </c>
      <c r="W365">
        <f t="shared" si="47"/>
        <v>130.52964628797645</v>
      </c>
      <c r="X365">
        <f t="shared" si="40"/>
        <v>17037.988560064245</v>
      </c>
    </row>
    <row r="366" spans="1:24" x14ac:dyDescent="0.3">
      <c r="A366" s="3">
        <v>364</v>
      </c>
      <c r="B366">
        <v>150</v>
      </c>
      <c r="C366" t="s">
        <v>8</v>
      </c>
      <c r="D366" t="s">
        <v>8</v>
      </c>
      <c r="E366">
        <v>17990</v>
      </c>
      <c r="F366">
        <v>22192</v>
      </c>
      <c r="G366">
        <v>1</v>
      </c>
      <c r="H366">
        <v>1</v>
      </c>
      <c r="I366">
        <v>79.712867736816406</v>
      </c>
      <c r="J366" s="4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_xlfn.XLOOKUP(B366,CoinPixels_Config2!A:A,CoinPixels_Config2!I:I)</f>
        <v>0.81065248738284068</v>
      </c>
      <c r="M366">
        <f t="shared" si="41"/>
        <v>14583.638248017303</v>
      </c>
      <c r="N366">
        <f t="shared" si="42"/>
        <v>17990</v>
      </c>
      <c r="O366">
        <f t="shared" si="43"/>
        <v>0</v>
      </c>
      <c r="P366">
        <f t="shared" si="44"/>
        <v>0</v>
      </c>
      <c r="Q366" s="9" cm="1">
        <f t="array" ref="Q366">IF(D366="",_xlfn.XLOOKUP(C366,ConfigSheet!$B$5:$H$5,_xlfn.XLOOKUP(G366,ConfigSheet!$A$6:$A$8,ConfigSheet!$B$6:$H$8)),_xlfn.XLOOKUP(D366,ConfigSheet!$B$5:$H$5,_xlfn.XLOOKUP(H366,ConfigSheet!$A$6:$A$8,ConfigSheet!$B$6:$H$8)))</f>
        <v>0</v>
      </c>
      <c r="R366">
        <f t="shared" si="45"/>
        <v>0</v>
      </c>
      <c r="S366" s="9">
        <f t="shared" si="46"/>
        <v>0</v>
      </c>
      <c r="W366">
        <f t="shared" si="47"/>
        <v>0</v>
      </c>
      <c r="X366">
        <f t="shared" si="40"/>
        <v>0</v>
      </c>
    </row>
    <row r="367" spans="1:24" x14ac:dyDescent="0.3">
      <c r="A367" s="3">
        <v>365</v>
      </c>
      <c r="B367">
        <v>150</v>
      </c>
      <c r="C367" t="s">
        <v>14</v>
      </c>
      <c r="D367" t="s">
        <v>14</v>
      </c>
      <c r="E367">
        <v>110260</v>
      </c>
      <c r="F367">
        <v>104551</v>
      </c>
      <c r="G367">
        <v>1</v>
      </c>
      <c r="H367">
        <v>1</v>
      </c>
      <c r="I367">
        <v>94.765710830688477</v>
      </c>
      <c r="J367" s="4">
        <f>ConfigSheet!$I$2</f>
        <v>3349.0920000000001</v>
      </c>
      <c r="K367">
        <f>IF(D367="",_xlfn.XLOOKUP(C367,ConfigSheet!$A$1:$H$1,ConfigSheet!$A$2:$H$2),_xlfn.XLOOKUP(D367,ConfigSheet!$A$1:$H$1,ConfigSheet!$A$2:$H$2))</f>
        <v>8.5265588246234003</v>
      </c>
      <c r="L367">
        <f>_xlfn.XLOOKUP(B367,CoinPixels_Config2!A:A,CoinPixels_Config2!I:I)</f>
        <v>0.81065248738284068</v>
      </c>
      <c r="M367">
        <f t="shared" si="41"/>
        <v>89382.543258832011</v>
      </c>
      <c r="N367">
        <f t="shared" si="42"/>
        <v>84754.528208363379</v>
      </c>
      <c r="O367">
        <f t="shared" si="43"/>
        <v>227.56183257756936</v>
      </c>
      <c r="P367">
        <f t="shared" si="44"/>
        <v>215.77922327060995</v>
      </c>
      <c r="Q367" s="9" cm="1">
        <f t="array" ref="Q367">IF(D367="",_xlfn.XLOOKUP(C367,ConfigSheet!$B$5:$H$5,_xlfn.XLOOKUP(G367,ConfigSheet!$A$6:$A$8,ConfigSheet!$B$6:$H$8)),_xlfn.XLOOKUP(D367,ConfigSheet!$B$5:$H$5,_xlfn.XLOOKUP(H367,ConfigSheet!$A$6:$A$8,ConfigSheet!$B$6:$H$8)))</f>
        <v>160.44</v>
      </c>
      <c r="R367">
        <f t="shared" si="45"/>
        <v>11.782609306959415</v>
      </c>
      <c r="S367" s="9">
        <f t="shared" si="46"/>
        <v>138.82988208044662</v>
      </c>
      <c r="W367">
        <f t="shared" si="47"/>
        <v>-55.339223270609949</v>
      </c>
      <c r="X367">
        <f t="shared" si="40"/>
        <v>3062.4296321944175</v>
      </c>
    </row>
    <row r="368" spans="1:24" x14ac:dyDescent="0.3">
      <c r="A368" s="3">
        <v>366</v>
      </c>
      <c r="B368">
        <v>151</v>
      </c>
      <c r="C368" t="s">
        <v>8</v>
      </c>
      <c r="D368" t="s">
        <v>8</v>
      </c>
      <c r="E368">
        <v>14692</v>
      </c>
      <c r="F368">
        <v>19027</v>
      </c>
      <c r="G368">
        <v>1</v>
      </c>
      <c r="H368">
        <v>1</v>
      </c>
      <c r="I368">
        <v>74.339485168457031</v>
      </c>
      <c r="J368" s="4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_xlfn.XLOOKUP(B368,CoinPixels_Config2!A:A,CoinPixels_Config2!I:I)</f>
        <v>0.77216586955379196</v>
      </c>
      <c r="M368">
        <f t="shared" si="41"/>
        <v>11344.660955484311</v>
      </c>
      <c r="N368">
        <f t="shared" si="42"/>
        <v>14692</v>
      </c>
      <c r="O368">
        <f t="shared" si="43"/>
        <v>0</v>
      </c>
      <c r="P368">
        <f t="shared" si="44"/>
        <v>0</v>
      </c>
      <c r="Q368" s="9" cm="1">
        <f t="array" ref="Q368">IF(D368="",_xlfn.XLOOKUP(C368,ConfigSheet!$B$5:$H$5,_xlfn.XLOOKUP(G368,ConfigSheet!$A$6:$A$8,ConfigSheet!$B$6:$H$8)),_xlfn.XLOOKUP(D368,ConfigSheet!$B$5:$H$5,_xlfn.XLOOKUP(H368,ConfigSheet!$A$6:$A$8,ConfigSheet!$B$6:$H$8)))</f>
        <v>0</v>
      </c>
      <c r="R368">
        <f t="shared" si="45"/>
        <v>0</v>
      </c>
      <c r="S368" s="9">
        <f t="shared" si="46"/>
        <v>0</v>
      </c>
      <c r="W368">
        <f t="shared" si="47"/>
        <v>0</v>
      </c>
      <c r="X368">
        <f t="shared" si="40"/>
        <v>0</v>
      </c>
    </row>
    <row r="369" spans="1:24" x14ac:dyDescent="0.3">
      <c r="A369" s="3">
        <v>367</v>
      </c>
      <c r="B369">
        <v>151</v>
      </c>
      <c r="C369" t="s">
        <v>14</v>
      </c>
      <c r="D369" t="s">
        <v>14</v>
      </c>
      <c r="E369">
        <v>86436</v>
      </c>
      <c r="F369">
        <v>82730</v>
      </c>
      <c r="G369">
        <v>1</v>
      </c>
      <c r="H369">
        <v>1</v>
      </c>
      <c r="I369">
        <v>94.609206914901733</v>
      </c>
      <c r="J369" s="4">
        <f>ConfigSheet!$I$2</f>
        <v>3349.0920000000001</v>
      </c>
      <c r="K369">
        <f>IF(D369="",_xlfn.XLOOKUP(C369,ConfigSheet!$A$1:$H$1,ConfigSheet!$A$2:$H$2),_xlfn.XLOOKUP(D369,ConfigSheet!$A$1:$H$1,ConfigSheet!$A$2:$H$2))</f>
        <v>8.5265588246234003</v>
      </c>
      <c r="L369">
        <f>_xlfn.XLOOKUP(B369,CoinPixels_Config2!A:A,CoinPixels_Config2!I:I)</f>
        <v>0.77216586955379196</v>
      </c>
      <c r="M369">
        <f t="shared" si="41"/>
        <v>66742.929100751557</v>
      </c>
      <c r="N369">
        <f t="shared" si="42"/>
        <v>63881.282388185209</v>
      </c>
      <c r="O369">
        <f t="shared" si="43"/>
        <v>169.92292570799103</v>
      </c>
      <c r="P369">
        <f t="shared" si="44"/>
        <v>162.63736919596118</v>
      </c>
      <c r="Q369" s="9" cm="1">
        <f t="array" ref="Q369">IF(D369="",_xlfn.XLOOKUP(C369,ConfigSheet!$B$5:$H$5,_xlfn.XLOOKUP(G369,ConfigSheet!$A$6:$A$8,ConfigSheet!$B$6:$H$8)),_xlfn.XLOOKUP(D369,ConfigSheet!$B$5:$H$5,_xlfn.XLOOKUP(H369,ConfigSheet!$A$6:$A$8,ConfigSheet!$B$6:$H$8)))</f>
        <v>160.44</v>
      </c>
      <c r="R369">
        <f t="shared" si="45"/>
        <v>7.2855565120298422</v>
      </c>
      <c r="S369" s="9">
        <f t="shared" si="46"/>
        <v>53.079333689980437</v>
      </c>
      <c r="W369">
        <f t="shared" si="47"/>
        <v>-2.197369195961187</v>
      </c>
      <c r="X369">
        <f t="shared" si="40"/>
        <v>4.8284313833591135</v>
      </c>
    </row>
    <row r="370" spans="1:24" x14ac:dyDescent="0.3">
      <c r="A370" s="3">
        <v>368</v>
      </c>
      <c r="B370">
        <v>152</v>
      </c>
      <c r="C370" t="s">
        <v>8</v>
      </c>
      <c r="D370" t="s">
        <v>8</v>
      </c>
      <c r="E370">
        <v>20566</v>
      </c>
      <c r="F370">
        <v>26720</v>
      </c>
      <c r="G370">
        <v>1</v>
      </c>
      <c r="H370">
        <v>1</v>
      </c>
      <c r="I370">
        <v>76.77009105682373</v>
      </c>
      <c r="J370" s="4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_xlfn.XLOOKUP(B370,CoinPixels_Config2!A:A,CoinPixels_Config2!I:I)</f>
        <v>0.769685628742515</v>
      </c>
      <c r="M370">
        <f t="shared" si="41"/>
        <v>15829.354640718564</v>
      </c>
      <c r="N370">
        <f t="shared" si="42"/>
        <v>20566</v>
      </c>
      <c r="O370">
        <f t="shared" si="43"/>
        <v>0</v>
      </c>
      <c r="P370">
        <f t="shared" si="44"/>
        <v>0</v>
      </c>
      <c r="Q370" s="9" cm="1">
        <f t="array" ref="Q370">IF(D370="",_xlfn.XLOOKUP(C370,ConfigSheet!$B$5:$H$5,_xlfn.XLOOKUP(G370,ConfigSheet!$A$6:$A$8,ConfigSheet!$B$6:$H$8)),_xlfn.XLOOKUP(D370,ConfigSheet!$B$5:$H$5,_xlfn.XLOOKUP(H370,ConfigSheet!$A$6:$A$8,ConfigSheet!$B$6:$H$8)))</f>
        <v>0</v>
      </c>
      <c r="R370">
        <f t="shared" si="45"/>
        <v>0</v>
      </c>
      <c r="S370" s="9">
        <f t="shared" si="46"/>
        <v>0</v>
      </c>
      <c r="W370">
        <f t="shared" si="47"/>
        <v>0</v>
      </c>
      <c r="X370">
        <f t="shared" si="40"/>
        <v>0</v>
      </c>
    </row>
    <row r="371" spans="1:24" x14ac:dyDescent="0.3">
      <c r="A371" s="3">
        <v>369</v>
      </c>
      <c r="B371">
        <v>152</v>
      </c>
      <c r="C371" t="s">
        <v>13</v>
      </c>
      <c r="D371" t="s">
        <v>13</v>
      </c>
      <c r="E371">
        <v>310371</v>
      </c>
      <c r="F371">
        <v>272422</v>
      </c>
      <c r="G371">
        <v>2</v>
      </c>
      <c r="H371">
        <v>2</v>
      </c>
      <c r="I371">
        <v>80.215373635292053</v>
      </c>
      <c r="J371" s="4">
        <f>ConfigSheet!$I$2</f>
        <v>3349.0920000000001</v>
      </c>
      <c r="K371">
        <f>IF(D371="",_xlfn.XLOOKUP(C371,ConfigSheet!$A$1:$H$1,ConfigSheet!$A$2:$H$2),_xlfn.XLOOKUP(D371,ConfigSheet!$A$1:$H$1,ConfigSheet!$A$2:$H$2))</f>
        <v>6.6983512218829002</v>
      </c>
      <c r="L371">
        <f>_xlfn.XLOOKUP(B371,CoinPixels_Config2!A:A,CoinPixels_Config2!I:I)</f>
        <v>0.769685628742515</v>
      </c>
      <c r="M371">
        <f t="shared" si="41"/>
        <v>238888.09827844313</v>
      </c>
      <c r="N371">
        <f t="shared" si="42"/>
        <v>209679.29835329342</v>
      </c>
      <c r="O371">
        <f t="shared" si="43"/>
        <v>477.78812436227247</v>
      </c>
      <c r="P371">
        <f t="shared" si="44"/>
        <v>419.36906610159775</v>
      </c>
      <c r="Q371" s="9" cm="1">
        <f t="array" ref="Q371">IF(D371="",_xlfn.XLOOKUP(C371,ConfigSheet!$B$5:$H$5,_xlfn.XLOOKUP(G371,ConfigSheet!$A$6:$A$8,ConfigSheet!$B$6:$H$8)),_xlfn.XLOOKUP(D371,ConfigSheet!$B$5:$H$5,_xlfn.XLOOKUP(H371,ConfigSheet!$A$6:$A$8,ConfigSheet!$B$6:$H$8)))</f>
        <v>415.91</v>
      </c>
      <c r="R371">
        <f t="shared" si="45"/>
        <v>58.419058260674717</v>
      </c>
      <c r="S371" s="9">
        <f t="shared" si="46"/>
        <v>3412.7863680641067</v>
      </c>
      <c r="W371">
        <f t="shared" si="47"/>
        <v>-3.4590661015977275</v>
      </c>
      <c r="X371">
        <f t="shared" si="40"/>
        <v>11.9651382952225</v>
      </c>
    </row>
    <row r="372" spans="1:24" x14ac:dyDescent="0.3">
      <c r="A372" s="3">
        <v>370</v>
      </c>
      <c r="B372">
        <v>153</v>
      </c>
      <c r="C372" t="s">
        <v>8</v>
      </c>
      <c r="D372" t="s">
        <v>8</v>
      </c>
      <c r="E372">
        <v>21532</v>
      </c>
      <c r="F372">
        <v>27158</v>
      </c>
      <c r="G372">
        <v>1</v>
      </c>
      <c r="H372">
        <v>1</v>
      </c>
      <c r="I372">
        <v>78.423541784286499</v>
      </c>
      <c r="J372" s="4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_xlfn.XLOOKUP(B372,CoinPixels_Config2!A:A,CoinPixels_Config2!I:I)</f>
        <v>0.79284188820973567</v>
      </c>
      <c r="M372">
        <f t="shared" si="41"/>
        <v>17071.471536932029</v>
      </c>
      <c r="N372">
        <f t="shared" si="42"/>
        <v>21532</v>
      </c>
      <c r="O372">
        <f t="shared" si="43"/>
        <v>0</v>
      </c>
      <c r="P372">
        <f t="shared" si="44"/>
        <v>0</v>
      </c>
      <c r="Q372" s="9" cm="1">
        <f t="array" ref="Q372">IF(D372="",_xlfn.XLOOKUP(C372,ConfigSheet!$B$5:$H$5,_xlfn.XLOOKUP(G372,ConfigSheet!$A$6:$A$8,ConfigSheet!$B$6:$H$8)),_xlfn.XLOOKUP(D372,ConfigSheet!$B$5:$H$5,_xlfn.XLOOKUP(H372,ConfigSheet!$A$6:$A$8,ConfigSheet!$B$6:$H$8)))</f>
        <v>0</v>
      </c>
      <c r="R372">
        <f t="shared" si="45"/>
        <v>0</v>
      </c>
      <c r="S372" s="9">
        <f t="shared" si="46"/>
        <v>0</v>
      </c>
      <c r="W372">
        <f t="shared" si="47"/>
        <v>0</v>
      </c>
      <c r="X372">
        <f t="shared" si="40"/>
        <v>0</v>
      </c>
    </row>
    <row r="373" spans="1:24" x14ac:dyDescent="0.3">
      <c r="A373" s="3">
        <v>371</v>
      </c>
      <c r="B373">
        <v>153</v>
      </c>
      <c r="C373" t="s">
        <v>14</v>
      </c>
      <c r="D373" t="s">
        <v>14</v>
      </c>
      <c r="E373">
        <v>102752</v>
      </c>
      <c r="F373">
        <v>106092</v>
      </c>
      <c r="G373">
        <v>1</v>
      </c>
      <c r="H373">
        <v>1</v>
      </c>
      <c r="I373">
        <v>93.510246276855469</v>
      </c>
      <c r="J373" s="4">
        <f>ConfigSheet!$I$2</f>
        <v>3349.0920000000001</v>
      </c>
      <c r="K373">
        <f>IF(D373="",_xlfn.XLOOKUP(C373,ConfigSheet!$A$1:$H$1,ConfigSheet!$A$2:$H$2),_xlfn.XLOOKUP(D373,ConfigSheet!$A$1:$H$1,ConfigSheet!$A$2:$H$2))</f>
        <v>8.5265588246234003</v>
      </c>
      <c r="L373">
        <f>_xlfn.XLOOKUP(B373,CoinPixels_Config2!A:A,CoinPixels_Config2!I:I)</f>
        <v>0.79284188820973567</v>
      </c>
      <c r="M373">
        <f t="shared" si="41"/>
        <v>81466.089697326766</v>
      </c>
      <c r="N373">
        <f t="shared" si="42"/>
        <v>84114.181603947276</v>
      </c>
      <c r="O373">
        <f t="shared" si="43"/>
        <v>207.40708407422161</v>
      </c>
      <c r="P373">
        <f t="shared" si="44"/>
        <v>214.14894467847162</v>
      </c>
      <c r="Q373" s="9" cm="1">
        <f t="array" ref="Q373">IF(D373="",_xlfn.XLOOKUP(C373,ConfigSheet!$B$5:$H$5,_xlfn.XLOOKUP(G373,ConfigSheet!$A$6:$A$8,ConfigSheet!$B$6:$H$8)),_xlfn.XLOOKUP(D373,ConfigSheet!$B$5:$H$5,_xlfn.XLOOKUP(H373,ConfigSheet!$A$6:$A$8,ConfigSheet!$B$6:$H$8)))</f>
        <v>160.44</v>
      </c>
      <c r="R373">
        <f t="shared" si="45"/>
        <v>-6.7418606042500073</v>
      </c>
      <c r="S373" s="9">
        <f t="shared" si="46"/>
        <v>45.452684407138271</v>
      </c>
      <c r="W373">
        <f t="shared" si="47"/>
        <v>-53.708944678471624</v>
      </c>
      <c r="X373">
        <f t="shared" si="40"/>
        <v>2884.6507384751253</v>
      </c>
    </row>
    <row r="374" spans="1:24" x14ac:dyDescent="0.3">
      <c r="A374" s="3">
        <v>372</v>
      </c>
      <c r="B374">
        <v>153</v>
      </c>
      <c r="C374" t="s">
        <v>9</v>
      </c>
      <c r="D374" t="s">
        <v>9</v>
      </c>
      <c r="E374">
        <v>591778</v>
      </c>
      <c r="F374">
        <v>548144</v>
      </c>
      <c r="G374">
        <v>1</v>
      </c>
      <c r="H374">
        <v>1</v>
      </c>
      <c r="I374">
        <v>91.579020023345947</v>
      </c>
      <c r="J374" s="4">
        <f>ConfigSheet!$I$2</f>
        <v>3349.0920000000001</v>
      </c>
      <c r="K374">
        <f>IF(D374="",_xlfn.XLOOKUP(C374,ConfigSheet!$A$1:$H$1,ConfigSheet!$A$2:$H$2),_xlfn.XLOOKUP(D374,ConfigSheet!$A$1:$H$1,ConfigSheet!$A$2:$H$2))</f>
        <v>2.6304883652667002</v>
      </c>
      <c r="L374">
        <f>_xlfn.XLOOKUP(B374,CoinPixels_Config2!A:A,CoinPixels_Config2!I:I)</f>
        <v>0.79284188820973567</v>
      </c>
      <c r="M374">
        <f t="shared" si="41"/>
        <v>469186.38692098093</v>
      </c>
      <c r="N374">
        <f t="shared" si="42"/>
        <v>434591.52397083736</v>
      </c>
      <c r="O374">
        <f t="shared" si="43"/>
        <v>368.51460991133132</v>
      </c>
      <c r="P374">
        <f t="shared" si="44"/>
        <v>341.3426527096932</v>
      </c>
      <c r="Q374" s="9" cm="1">
        <f t="array" ref="Q374">IF(D374="",_xlfn.XLOOKUP(C374,ConfigSheet!$B$5:$H$5,_xlfn.XLOOKUP(G374,ConfigSheet!$A$6:$A$8,ConfigSheet!$B$6:$H$8)),_xlfn.XLOOKUP(D374,ConfigSheet!$B$5:$H$5,_xlfn.XLOOKUP(H374,ConfigSheet!$A$6:$A$8,ConfigSheet!$B$6:$H$8)))</f>
        <v>468.8</v>
      </c>
      <c r="R374">
        <f t="shared" si="45"/>
        <v>27.171957201638122</v>
      </c>
      <c r="S374" s="9">
        <f t="shared" si="46"/>
        <v>738.31525816765384</v>
      </c>
      <c r="W374">
        <f t="shared" si="47"/>
        <v>127.45734729030681</v>
      </c>
      <c r="X374">
        <f t="shared" si="40"/>
        <v>16245.375378281882</v>
      </c>
    </row>
    <row r="375" spans="1:24" x14ac:dyDescent="0.3">
      <c r="A375" s="3">
        <v>373</v>
      </c>
      <c r="B375">
        <v>153</v>
      </c>
      <c r="C375" t="s">
        <v>10</v>
      </c>
      <c r="D375" t="s">
        <v>10</v>
      </c>
      <c r="E375">
        <v>205115</v>
      </c>
      <c r="F375">
        <v>217756</v>
      </c>
      <c r="G375">
        <v>2</v>
      </c>
      <c r="H375">
        <v>2</v>
      </c>
      <c r="I375">
        <v>82.505771517753601</v>
      </c>
      <c r="J375" s="4">
        <f>ConfigSheet!$I$2</f>
        <v>3349.0920000000001</v>
      </c>
      <c r="K375">
        <f>IF(D375="",_xlfn.XLOOKUP(C375,ConfigSheet!$A$1:$H$1,ConfigSheet!$A$2:$H$2),_xlfn.XLOOKUP(D375,ConfigSheet!$A$1:$H$1,ConfigSheet!$A$2:$H$2))</f>
        <v>3.5680999999999998</v>
      </c>
      <c r="L375">
        <f>_xlfn.XLOOKUP(B375,CoinPixels_Config2!A:A,CoinPixels_Config2!I:I)</f>
        <v>0.79284188820973567</v>
      </c>
      <c r="M375">
        <f t="shared" si="41"/>
        <v>162623.76390013992</v>
      </c>
      <c r="N375">
        <f t="shared" si="42"/>
        <v>172646.07820899921</v>
      </c>
      <c r="O375">
        <f t="shared" si="43"/>
        <v>173.25825984239586</v>
      </c>
      <c r="P375">
        <f t="shared" si="44"/>
        <v>183.93596582522369</v>
      </c>
      <c r="Q375" s="9" cm="1">
        <f t="array" ref="Q375">IF(D375="",_xlfn.XLOOKUP(C375,ConfigSheet!$B$5:$H$5,_xlfn.XLOOKUP(G375,ConfigSheet!$A$6:$A$8,ConfigSheet!$B$6:$H$8)),_xlfn.XLOOKUP(D375,ConfigSheet!$B$5:$H$5,_xlfn.XLOOKUP(H375,ConfigSheet!$A$6:$A$8,ConfigSheet!$B$6:$H$8)))</f>
        <v>193.28</v>
      </c>
      <c r="R375">
        <f t="shared" si="45"/>
        <v>-10.677705982827831</v>
      </c>
      <c r="S375" s="9">
        <f t="shared" si="46"/>
        <v>114.01340505571726</v>
      </c>
      <c r="W375">
        <f t="shared" si="47"/>
        <v>9.3440341747763114</v>
      </c>
      <c r="X375">
        <f t="shared" si="40"/>
        <v>87.310974659387625</v>
      </c>
    </row>
    <row r="376" spans="1:24" x14ac:dyDescent="0.3">
      <c r="A376" s="3">
        <v>374</v>
      </c>
      <c r="B376">
        <v>153</v>
      </c>
      <c r="C376" t="s">
        <v>11</v>
      </c>
      <c r="D376" t="s">
        <v>11</v>
      </c>
      <c r="E376">
        <v>245521</v>
      </c>
      <c r="F376">
        <v>139588</v>
      </c>
      <c r="G376">
        <v>1</v>
      </c>
      <c r="H376">
        <v>1</v>
      </c>
      <c r="I376">
        <v>56.327861547470093</v>
      </c>
      <c r="J376" s="4">
        <f>ConfigSheet!$I$2</f>
        <v>3349.0920000000001</v>
      </c>
      <c r="K376">
        <f>IF(D376="",_xlfn.XLOOKUP(C376,ConfigSheet!$A$1:$H$1,ConfigSheet!$A$2:$H$2),_xlfn.XLOOKUP(D376,ConfigSheet!$A$1:$H$1,ConfigSheet!$A$2:$H$2))</f>
        <v>5.6936084651916001</v>
      </c>
      <c r="L376">
        <f>_xlfn.XLOOKUP(B376,CoinPixels_Config2!A:A,CoinPixels_Config2!I:I)</f>
        <v>0.79284188820973567</v>
      </c>
      <c r="M376">
        <f t="shared" si="41"/>
        <v>194659.33323514252</v>
      </c>
      <c r="N376">
        <f t="shared" si="42"/>
        <v>110671.21349142058</v>
      </c>
      <c r="O376">
        <f t="shared" si="43"/>
        <v>330.92970498754886</v>
      </c>
      <c r="P376">
        <f t="shared" si="44"/>
        <v>188.14608795093687</v>
      </c>
      <c r="Q376" s="9" cm="1">
        <f t="array" ref="Q376">IF(D376="",_xlfn.XLOOKUP(C376,ConfigSheet!$B$5:$H$5,_xlfn.XLOOKUP(G376,ConfigSheet!$A$6:$A$8,ConfigSheet!$B$6:$H$8)),_xlfn.XLOOKUP(D376,ConfigSheet!$B$5:$H$5,_xlfn.XLOOKUP(H376,ConfigSheet!$A$6:$A$8,ConfigSheet!$B$6:$H$8)))</f>
        <v>369.42666666666668</v>
      </c>
      <c r="R376">
        <f t="shared" si="45"/>
        <v>142.78361703661199</v>
      </c>
      <c r="S376" s="9">
        <f t="shared" si="46"/>
        <v>20387.161294057874</v>
      </c>
      <c r="W376">
        <f t="shared" si="47"/>
        <v>181.2805787157298</v>
      </c>
      <c r="X376">
        <f t="shared" si="40"/>
        <v>32862.648219509909</v>
      </c>
    </row>
    <row r="377" spans="1:24" x14ac:dyDescent="0.3">
      <c r="A377" s="3">
        <v>375</v>
      </c>
      <c r="B377">
        <v>153</v>
      </c>
      <c r="C377" t="s">
        <v>13</v>
      </c>
      <c r="D377" t="s">
        <v>13</v>
      </c>
      <c r="E377">
        <v>138625</v>
      </c>
      <c r="F377">
        <v>96834</v>
      </c>
      <c r="G377">
        <v>1</v>
      </c>
      <c r="H377">
        <v>1</v>
      </c>
      <c r="I377">
        <v>69.575518369674683</v>
      </c>
      <c r="J377" s="4">
        <f>ConfigSheet!$I$2</f>
        <v>3349.0920000000001</v>
      </c>
      <c r="K377">
        <f>IF(D377="",_xlfn.XLOOKUP(C377,ConfigSheet!$A$1:$H$1,ConfigSheet!$A$2:$H$2),_xlfn.XLOOKUP(D377,ConfigSheet!$A$1:$H$1,ConfigSheet!$A$2:$H$2))</f>
        <v>6.6983512218829002</v>
      </c>
      <c r="L377">
        <f>_xlfn.XLOOKUP(B377,CoinPixels_Config2!A:A,CoinPixels_Config2!I:I)</f>
        <v>0.79284188820973567</v>
      </c>
      <c r="M377">
        <f t="shared" si="41"/>
        <v>109907.70675307461</v>
      </c>
      <c r="N377">
        <f t="shared" si="42"/>
        <v>76774.051402901547</v>
      </c>
      <c r="O377">
        <f t="shared" si="43"/>
        <v>219.82090125437131</v>
      </c>
      <c r="P377">
        <f t="shared" si="44"/>
        <v>153.55193617360354</v>
      </c>
      <c r="Q377" s="9" cm="1">
        <f t="array" ref="Q377">IF(D377="",_xlfn.XLOOKUP(C377,ConfigSheet!$B$5:$H$5,_xlfn.XLOOKUP(G377,ConfigSheet!$A$6:$A$8,ConfigSheet!$B$6:$H$8)),_xlfn.XLOOKUP(D377,ConfigSheet!$B$5:$H$5,_xlfn.XLOOKUP(H377,ConfigSheet!$A$6:$A$8,ConfigSheet!$B$6:$H$8)))</f>
        <v>207.95500000000001</v>
      </c>
      <c r="R377">
        <f t="shared" si="45"/>
        <v>66.268965080767771</v>
      </c>
      <c r="S377" s="9">
        <f t="shared" si="46"/>
        <v>4391.5757328760183</v>
      </c>
      <c r="W377">
        <f t="shared" si="47"/>
        <v>54.403063826396476</v>
      </c>
      <c r="X377">
        <f t="shared" si="40"/>
        <v>2959.6933536989686</v>
      </c>
    </row>
    <row r="378" spans="1:24" x14ac:dyDescent="0.3">
      <c r="A378" s="3">
        <v>376</v>
      </c>
      <c r="B378">
        <v>154</v>
      </c>
      <c r="C378" t="s">
        <v>8</v>
      </c>
      <c r="D378" t="s">
        <v>8</v>
      </c>
      <c r="E378">
        <v>16888</v>
      </c>
      <c r="F378">
        <v>22880</v>
      </c>
      <c r="G378">
        <v>1</v>
      </c>
      <c r="H378">
        <v>1</v>
      </c>
      <c r="I378">
        <v>72.987079620361328</v>
      </c>
      <c r="J378" s="4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_xlfn.XLOOKUP(B378,CoinPixels_Config2!A:A,CoinPixels_Config2!I:I)</f>
        <v>0.7381118881118881</v>
      </c>
      <c r="M378">
        <f t="shared" si="41"/>
        <v>12465.233566433566</v>
      </c>
      <c r="N378">
        <f t="shared" si="42"/>
        <v>16888</v>
      </c>
      <c r="O378">
        <f t="shared" si="43"/>
        <v>0</v>
      </c>
      <c r="P378">
        <f t="shared" si="44"/>
        <v>0</v>
      </c>
      <c r="Q378" s="9" cm="1">
        <f t="array" ref="Q378">IF(D378="",_xlfn.XLOOKUP(C378,ConfigSheet!$B$5:$H$5,_xlfn.XLOOKUP(G378,ConfigSheet!$A$6:$A$8,ConfigSheet!$B$6:$H$8)),_xlfn.XLOOKUP(D378,ConfigSheet!$B$5:$H$5,_xlfn.XLOOKUP(H378,ConfigSheet!$A$6:$A$8,ConfigSheet!$B$6:$H$8)))</f>
        <v>0</v>
      </c>
      <c r="R378">
        <f t="shared" si="45"/>
        <v>0</v>
      </c>
      <c r="S378" s="9">
        <f t="shared" si="46"/>
        <v>0</v>
      </c>
      <c r="W378">
        <f t="shared" si="47"/>
        <v>0</v>
      </c>
      <c r="X378">
        <f t="shared" si="40"/>
        <v>0</v>
      </c>
    </row>
    <row r="379" spans="1:24" x14ac:dyDescent="0.3">
      <c r="A379" s="3">
        <v>377</v>
      </c>
      <c r="B379">
        <v>154</v>
      </c>
      <c r="C379" t="s">
        <v>9</v>
      </c>
      <c r="D379" t="s">
        <v>9</v>
      </c>
      <c r="E379">
        <v>579209</v>
      </c>
      <c r="F379">
        <v>520008</v>
      </c>
      <c r="G379">
        <v>1</v>
      </c>
      <c r="H379">
        <v>1</v>
      </c>
      <c r="I379">
        <v>88.049817085266113</v>
      </c>
      <c r="J379" s="4">
        <f>ConfigSheet!$I$2</f>
        <v>3349.0920000000001</v>
      </c>
      <c r="K379">
        <f>IF(D379="",_xlfn.XLOOKUP(C379,ConfigSheet!$A$1:$H$1,ConfigSheet!$A$2:$H$2),_xlfn.XLOOKUP(D379,ConfigSheet!$A$1:$H$1,ConfigSheet!$A$2:$H$2))</f>
        <v>2.6304883652667002</v>
      </c>
      <c r="L379">
        <f>_xlfn.XLOOKUP(B379,CoinPixels_Config2!A:A,CoinPixels_Config2!I:I)</f>
        <v>0.7381118881118881</v>
      </c>
      <c r="M379">
        <f t="shared" si="41"/>
        <v>427521.04860139859</v>
      </c>
      <c r="N379">
        <f t="shared" si="42"/>
        <v>383824.0867132867</v>
      </c>
      <c r="O379">
        <f t="shared" si="43"/>
        <v>335.78926594211157</v>
      </c>
      <c r="P379">
        <f t="shared" si="44"/>
        <v>301.4682171789899</v>
      </c>
      <c r="Q379" s="9" cm="1">
        <f t="array" ref="Q379">IF(D379="",_xlfn.XLOOKUP(C379,ConfigSheet!$B$5:$H$5,_xlfn.XLOOKUP(G379,ConfigSheet!$A$6:$A$8,ConfigSheet!$B$6:$H$8)),_xlfn.XLOOKUP(D379,ConfigSheet!$B$5:$H$5,_xlfn.XLOOKUP(H379,ConfigSheet!$A$6:$A$8,ConfigSheet!$B$6:$H$8)))</f>
        <v>468.8</v>
      </c>
      <c r="R379">
        <f t="shared" si="45"/>
        <v>34.321048763121667</v>
      </c>
      <c r="S379" s="9">
        <f t="shared" si="46"/>
        <v>1177.9343882005753</v>
      </c>
      <c r="W379">
        <f t="shared" si="47"/>
        <v>167.33178282101011</v>
      </c>
      <c r="X379">
        <f t="shared" si="40"/>
        <v>27999.925542057692</v>
      </c>
    </row>
    <row r="380" spans="1:24" x14ac:dyDescent="0.3">
      <c r="A380" s="3">
        <v>378</v>
      </c>
      <c r="B380">
        <v>154</v>
      </c>
      <c r="C380" t="s">
        <v>11</v>
      </c>
      <c r="D380" t="s">
        <v>11</v>
      </c>
      <c r="E380">
        <v>246787</v>
      </c>
      <c r="F380">
        <v>177200</v>
      </c>
      <c r="G380">
        <v>1</v>
      </c>
      <c r="H380">
        <v>1</v>
      </c>
      <c r="I380">
        <v>71.802806854248047</v>
      </c>
      <c r="J380" s="4">
        <f>ConfigSheet!$I$2</f>
        <v>3349.0920000000001</v>
      </c>
      <c r="K380">
        <f>IF(D380="",_xlfn.XLOOKUP(C380,ConfigSheet!$A$1:$H$1,ConfigSheet!$A$2:$H$2),_xlfn.XLOOKUP(D380,ConfigSheet!$A$1:$H$1,ConfigSheet!$A$2:$H$2))</f>
        <v>5.6936084651916001</v>
      </c>
      <c r="L380">
        <f>_xlfn.XLOOKUP(B380,CoinPixels_Config2!A:A,CoinPixels_Config2!I:I)</f>
        <v>0.7381118881118881</v>
      </c>
      <c r="M380">
        <f t="shared" si="41"/>
        <v>182156.41853146852</v>
      </c>
      <c r="N380">
        <f t="shared" si="42"/>
        <v>130793.42657342658</v>
      </c>
      <c r="O380">
        <f t="shared" si="43"/>
        <v>309.67418229769538</v>
      </c>
      <c r="P380">
        <f t="shared" si="44"/>
        <v>222.35476383744535</v>
      </c>
      <c r="Q380" s="9" cm="1">
        <f t="array" ref="Q380">IF(D380="",_xlfn.XLOOKUP(C380,ConfigSheet!$B$5:$H$5,_xlfn.XLOOKUP(G380,ConfigSheet!$A$6:$A$8,ConfigSheet!$B$6:$H$8)),_xlfn.XLOOKUP(D380,ConfigSheet!$B$5:$H$5,_xlfn.XLOOKUP(H380,ConfigSheet!$A$6:$A$8,ConfigSheet!$B$6:$H$8)))</f>
        <v>369.42666666666668</v>
      </c>
      <c r="R380">
        <f t="shared" si="45"/>
        <v>87.319418460250034</v>
      </c>
      <c r="S380" s="9">
        <f t="shared" si="46"/>
        <v>7624.6808402362549</v>
      </c>
      <c r="W380">
        <f t="shared" si="47"/>
        <v>147.07190282922133</v>
      </c>
      <c r="X380">
        <f t="shared" si="40"/>
        <v>21630.144601807922</v>
      </c>
    </row>
    <row r="381" spans="1:24" x14ac:dyDescent="0.3">
      <c r="A381" s="3">
        <v>379</v>
      </c>
      <c r="B381">
        <v>154</v>
      </c>
      <c r="C381" t="s">
        <v>13</v>
      </c>
      <c r="D381" t="s">
        <v>13</v>
      </c>
      <c r="E381">
        <v>161669</v>
      </c>
      <c r="F381">
        <v>111984</v>
      </c>
      <c r="G381">
        <v>1</v>
      </c>
      <c r="H381">
        <v>1</v>
      </c>
      <c r="I381">
        <v>68.140065670013428</v>
      </c>
      <c r="J381" s="4">
        <f>ConfigSheet!$I$2</f>
        <v>3349.0920000000001</v>
      </c>
      <c r="K381">
        <f>IF(D381="",_xlfn.XLOOKUP(C381,ConfigSheet!$A$1:$H$1,ConfigSheet!$A$2:$H$2),_xlfn.XLOOKUP(D381,ConfigSheet!$A$1:$H$1,ConfigSheet!$A$2:$H$2))</f>
        <v>6.6983512218829002</v>
      </c>
      <c r="L381">
        <f>_xlfn.XLOOKUP(B381,CoinPixels_Config2!A:A,CoinPixels_Config2!I:I)</f>
        <v>0.7381118881118881</v>
      </c>
      <c r="M381">
        <f t="shared" si="41"/>
        <v>119329.81083916084</v>
      </c>
      <c r="N381">
        <f t="shared" si="42"/>
        <v>82656.721678321672</v>
      </c>
      <c r="O381">
        <f t="shared" si="43"/>
        <v>238.66557987703783</v>
      </c>
      <c r="P381">
        <f t="shared" si="44"/>
        <v>165.31757044919064</v>
      </c>
      <c r="Q381" s="9" cm="1">
        <f t="array" ref="Q381">IF(D381="",_xlfn.XLOOKUP(C381,ConfigSheet!$B$5:$H$5,_xlfn.XLOOKUP(G381,ConfigSheet!$A$6:$A$8,ConfigSheet!$B$6:$H$8)),_xlfn.XLOOKUP(D381,ConfigSheet!$B$5:$H$5,_xlfn.XLOOKUP(H381,ConfigSheet!$A$6:$A$8,ConfigSheet!$B$6:$H$8)))</f>
        <v>207.95500000000001</v>
      </c>
      <c r="R381">
        <f t="shared" si="45"/>
        <v>73.348009427847188</v>
      </c>
      <c r="S381" s="9">
        <f t="shared" si="46"/>
        <v>5379.93048702756</v>
      </c>
      <c r="W381">
        <f t="shared" si="47"/>
        <v>42.637429550809372</v>
      </c>
      <c r="X381">
        <f t="shared" si="40"/>
        <v>1817.9503987002324</v>
      </c>
    </row>
    <row r="382" spans="1:24" x14ac:dyDescent="0.3">
      <c r="A382" s="3">
        <v>380</v>
      </c>
      <c r="B382">
        <v>155</v>
      </c>
      <c r="C382" t="s">
        <v>8</v>
      </c>
      <c r="D382" t="s">
        <v>8</v>
      </c>
      <c r="E382">
        <v>18659</v>
      </c>
      <c r="F382">
        <v>21762</v>
      </c>
      <c r="G382">
        <v>1</v>
      </c>
      <c r="H382">
        <v>1</v>
      </c>
      <c r="I382">
        <v>79.62493896484375</v>
      </c>
      <c r="J382" s="4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_xlfn.XLOOKUP(B382,CoinPixels_Config2!A:A,CoinPixels_Config2!I:I)</f>
        <v>0.85741200257329286</v>
      </c>
      <c r="M382">
        <f t="shared" si="41"/>
        <v>15998.450556015072</v>
      </c>
      <c r="N382">
        <f t="shared" si="42"/>
        <v>18659</v>
      </c>
      <c r="O382">
        <f t="shared" si="43"/>
        <v>0</v>
      </c>
      <c r="P382">
        <f t="shared" si="44"/>
        <v>0</v>
      </c>
      <c r="Q382" s="9" cm="1">
        <f t="array" ref="Q382">IF(D382="",_xlfn.XLOOKUP(C382,ConfigSheet!$B$5:$H$5,_xlfn.XLOOKUP(G382,ConfigSheet!$A$6:$A$8,ConfigSheet!$B$6:$H$8)),_xlfn.XLOOKUP(D382,ConfigSheet!$B$5:$H$5,_xlfn.XLOOKUP(H382,ConfigSheet!$A$6:$A$8,ConfigSheet!$B$6:$H$8)))</f>
        <v>0</v>
      </c>
      <c r="R382">
        <f t="shared" si="45"/>
        <v>0</v>
      </c>
      <c r="S382" s="9">
        <f t="shared" si="46"/>
        <v>0</v>
      </c>
      <c r="W382">
        <f t="shared" si="47"/>
        <v>0</v>
      </c>
      <c r="X382">
        <f t="shared" si="40"/>
        <v>0</v>
      </c>
    </row>
    <row r="383" spans="1:24" x14ac:dyDescent="0.3">
      <c r="A383" s="3">
        <v>381</v>
      </c>
      <c r="B383">
        <v>155</v>
      </c>
      <c r="C383" t="s">
        <v>13</v>
      </c>
      <c r="D383" t="s">
        <v>13</v>
      </c>
      <c r="E383">
        <v>130619</v>
      </c>
      <c r="F383">
        <v>86013</v>
      </c>
      <c r="G383">
        <v>1</v>
      </c>
      <c r="H383">
        <v>1</v>
      </c>
      <c r="I383">
        <v>65.306109189987183</v>
      </c>
      <c r="J383" s="4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_xlfn.XLOOKUP(B383,CoinPixels_Config2!A:A,CoinPixels_Config2!I:I)</f>
        <v>0.85741200257329286</v>
      </c>
      <c r="M383">
        <f t="shared" si="41"/>
        <v>111994.29836412094</v>
      </c>
      <c r="N383">
        <f t="shared" si="42"/>
        <v>73748.578577336637</v>
      </c>
      <c r="O383">
        <f t="shared" si="43"/>
        <v>223.99418866105427</v>
      </c>
      <c r="P383">
        <f t="shared" si="44"/>
        <v>147.50083945906232</v>
      </c>
      <c r="Q383" s="9" cm="1">
        <f t="array" ref="Q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R383">
        <f t="shared" si="45"/>
        <v>76.493349201991947</v>
      </c>
      <c r="S383" s="9">
        <f t="shared" si="46"/>
        <v>5851.2324721378818</v>
      </c>
      <c r="W383">
        <f t="shared" si="47"/>
        <v>60.454160540937693</v>
      </c>
      <c r="X383">
        <f t="shared" si="40"/>
        <v>3654.7055267094679</v>
      </c>
    </row>
    <row r="384" spans="1:24" x14ac:dyDescent="0.3">
      <c r="A384" s="3">
        <v>382</v>
      </c>
      <c r="B384">
        <v>156</v>
      </c>
      <c r="C384" t="s">
        <v>8</v>
      </c>
      <c r="D384" t="s">
        <v>8</v>
      </c>
      <c r="E384">
        <v>15288</v>
      </c>
      <c r="F384">
        <v>17875</v>
      </c>
      <c r="G384">
        <v>1</v>
      </c>
      <c r="H384">
        <v>1</v>
      </c>
      <c r="I384">
        <v>80.361121892929077</v>
      </c>
      <c r="J384" s="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_xlfn.XLOOKUP(B384,CoinPixels_Config2!A:A,CoinPixels_Config2!I:I)</f>
        <v>0.8552727272727273</v>
      </c>
      <c r="M384">
        <f t="shared" si="41"/>
        <v>13075.409454545455</v>
      </c>
      <c r="N384">
        <f t="shared" si="42"/>
        <v>15288</v>
      </c>
      <c r="O384">
        <f t="shared" si="43"/>
        <v>0</v>
      </c>
      <c r="P384">
        <f t="shared" si="44"/>
        <v>0</v>
      </c>
      <c r="Q384" s="9" cm="1">
        <f t="array" ref="Q384">IF(D384="",_xlfn.XLOOKUP(C384,ConfigSheet!$B$5:$H$5,_xlfn.XLOOKUP(G384,ConfigSheet!$A$6:$A$8,ConfigSheet!$B$6:$H$8)),_xlfn.XLOOKUP(D384,ConfigSheet!$B$5:$H$5,_xlfn.XLOOKUP(H384,ConfigSheet!$A$6:$A$8,ConfigSheet!$B$6:$H$8)))</f>
        <v>0</v>
      </c>
      <c r="R384">
        <f t="shared" si="45"/>
        <v>0</v>
      </c>
      <c r="S384" s="9">
        <f t="shared" si="46"/>
        <v>0</v>
      </c>
      <c r="W384">
        <f t="shared" si="47"/>
        <v>0</v>
      </c>
      <c r="X384">
        <f t="shared" si="40"/>
        <v>0</v>
      </c>
    </row>
    <row r="385" spans="1:24" x14ac:dyDescent="0.3">
      <c r="A385" s="3">
        <v>383</v>
      </c>
      <c r="B385">
        <v>156</v>
      </c>
      <c r="C385" t="s">
        <v>12</v>
      </c>
      <c r="D385" t="s">
        <v>12</v>
      </c>
      <c r="E385">
        <v>182414</v>
      </c>
      <c r="F385">
        <v>161391</v>
      </c>
      <c r="G385">
        <v>1</v>
      </c>
      <c r="H385">
        <v>1</v>
      </c>
      <c r="I385">
        <v>88.260447978973389</v>
      </c>
      <c r="J385" s="4">
        <f>ConfigSheet!$I$2</f>
        <v>3349.0920000000001</v>
      </c>
      <c r="K385">
        <f>IF(D385="",_xlfn.XLOOKUP(C385,ConfigSheet!$A$1:$H$1,ConfigSheet!$A$2:$H$2),_xlfn.XLOOKUP(D385,ConfigSheet!$A$1:$H$1,ConfigSheet!$A$2:$H$2))</f>
        <v>4.4826302470744004</v>
      </c>
      <c r="L385">
        <f>_xlfn.XLOOKUP(B385,CoinPixels_Config2!A:A,CoinPixels_Config2!I:I)</f>
        <v>0.8552727272727273</v>
      </c>
      <c r="M385">
        <f t="shared" si="41"/>
        <v>156013.71927272726</v>
      </c>
      <c r="N385">
        <f t="shared" si="42"/>
        <v>138033.32072727274</v>
      </c>
      <c r="O385">
        <f t="shared" si="43"/>
        <v>208.81833552810778</v>
      </c>
      <c r="P385">
        <f t="shared" si="44"/>
        <v>184.75226676251191</v>
      </c>
      <c r="Q385" s="9" cm="1">
        <f t="array" ref="Q385">IF(D385="",_xlfn.XLOOKUP(C385,ConfigSheet!$B$5:$H$5,_xlfn.XLOOKUP(G385,ConfigSheet!$A$6:$A$8,ConfigSheet!$B$6:$H$8)),_xlfn.XLOOKUP(D385,ConfigSheet!$B$5:$H$5,_xlfn.XLOOKUP(H385,ConfigSheet!$A$6:$A$8,ConfigSheet!$B$6:$H$8)))</f>
        <v>236.29999999999998</v>
      </c>
      <c r="R385">
        <f t="shared" si="45"/>
        <v>24.066068765595872</v>
      </c>
      <c r="S385" s="9">
        <f t="shared" si="46"/>
        <v>579.17566583038922</v>
      </c>
      <c r="W385">
        <f t="shared" si="47"/>
        <v>51.547733237488075</v>
      </c>
      <c r="X385">
        <f t="shared" si="40"/>
        <v>2657.1688019232329</v>
      </c>
    </row>
    <row r="386" spans="1:24" x14ac:dyDescent="0.3">
      <c r="A386" s="3">
        <v>384</v>
      </c>
      <c r="B386">
        <v>156</v>
      </c>
      <c r="C386" t="s">
        <v>13</v>
      </c>
      <c r="D386" t="s">
        <v>13</v>
      </c>
      <c r="E386">
        <v>117149</v>
      </c>
      <c r="F386">
        <v>209934</v>
      </c>
      <c r="G386">
        <v>1</v>
      </c>
      <c r="H386">
        <v>2</v>
      </c>
      <c r="I386">
        <v>53.948923945426941</v>
      </c>
      <c r="J386" s="4">
        <f>ConfigSheet!$I$2</f>
        <v>3349.0920000000001</v>
      </c>
      <c r="K386">
        <f>IF(D386="",_xlfn.XLOOKUP(C386,ConfigSheet!$A$1:$H$1,ConfigSheet!$A$2:$H$2),_xlfn.XLOOKUP(D386,ConfigSheet!$A$1:$H$1,ConfigSheet!$A$2:$H$2))</f>
        <v>6.6983512218829002</v>
      </c>
      <c r="L386">
        <f>_xlfn.XLOOKUP(B386,CoinPixels_Config2!A:A,CoinPixels_Config2!I:I)</f>
        <v>0.8552727272727273</v>
      </c>
      <c r="M386">
        <f t="shared" si="41"/>
        <v>100194.34472727274</v>
      </c>
      <c r="N386">
        <f t="shared" si="42"/>
        <v>179550.82472727273</v>
      </c>
      <c r="O386">
        <f t="shared" si="43"/>
        <v>200.39369220961498</v>
      </c>
      <c r="P386">
        <f t="shared" si="44"/>
        <v>359.110614519401</v>
      </c>
      <c r="Q386" s="9" cm="1">
        <f t="array" ref="Q386">IF(D386="",_xlfn.XLOOKUP(C386,ConfigSheet!$B$5:$H$5,_xlfn.XLOOKUP(G386,ConfigSheet!$A$6:$A$8,ConfigSheet!$B$6:$H$8)),_xlfn.XLOOKUP(D386,ConfigSheet!$B$5:$H$5,_xlfn.XLOOKUP(H386,ConfigSheet!$A$6:$A$8,ConfigSheet!$B$6:$H$8)))</f>
        <v>415.91</v>
      </c>
      <c r="R386">
        <f t="shared" si="45"/>
        <v>-158.71692230978601</v>
      </c>
      <c r="S386" s="9">
        <f t="shared" si="46"/>
        <v>25191.061427490651</v>
      </c>
      <c r="W386">
        <f t="shared" si="47"/>
        <v>56.799385480599028</v>
      </c>
      <c r="X386">
        <f t="shared" ref="X386:X449" si="48">W386*W386</f>
        <v>3226.1701909736835</v>
      </c>
    </row>
    <row r="387" spans="1:24" x14ac:dyDescent="0.3">
      <c r="A387" s="3">
        <v>385</v>
      </c>
      <c r="B387">
        <v>157</v>
      </c>
      <c r="C387" t="s">
        <v>8</v>
      </c>
      <c r="D387" t="s">
        <v>8</v>
      </c>
      <c r="E387">
        <v>18680</v>
      </c>
      <c r="F387">
        <v>20892</v>
      </c>
      <c r="G387">
        <v>1</v>
      </c>
      <c r="H387">
        <v>1</v>
      </c>
      <c r="I387">
        <v>79.440438747406006</v>
      </c>
      <c r="J387" s="4">
        <f>ConfigSheet!$I$2</f>
        <v>3349.0920000000001</v>
      </c>
      <c r="K387">
        <f>IF(D387="",_xlfn.XLOOKUP(C387,ConfigSheet!$A$1:$H$1,ConfigSheet!$A$2:$H$2),_xlfn.XLOOKUP(D387,ConfigSheet!$A$1:$H$1,ConfigSheet!$A$2:$H$2))</f>
        <v>0</v>
      </c>
      <c r="L387">
        <f>_xlfn.XLOOKUP(B387,CoinPixels_Config2!A:A,CoinPixels_Config2!I:I)</f>
        <v>0.89412215201991196</v>
      </c>
      <c r="M387">
        <f t="shared" ref="M387:M450" si="49">E387*L387</f>
        <v>16702.201799731956</v>
      </c>
      <c r="N387">
        <f t="shared" ref="N387:N450" si="50">L387*F387</f>
        <v>18680</v>
      </c>
      <c r="O387">
        <f t="shared" ref="O387:O450" si="51">(M387/J387)*K387</f>
        <v>0</v>
      </c>
      <c r="P387">
        <f t="shared" ref="P387:P450" si="52">(N387/J387)*K387</f>
        <v>0</v>
      </c>
      <c r="Q387" s="9" cm="1">
        <f t="array" ref="Q387">IF(D387="",_xlfn.XLOOKUP(C387,ConfigSheet!$B$5:$H$5,_xlfn.XLOOKUP(G387,ConfigSheet!$A$6:$A$8,ConfigSheet!$B$6:$H$8)),_xlfn.XLOOKUP(D387,ConfigSheet!$B$5:$H$5,_xlfn.XLOOKUP(H387,ConfigSheet!$A$6:$A$8,ConfigSheet!$B$6:$H$8)))</f>
        <v>0</v>
      </c>
      <c r="R387">
        <f t="shared" ref="R387:R450" si="53">O387-P387</f>
        <v>0</v>
      </c>
      <c r="S387" s="9">
        <f t="shared" ref="S387:S450" si="54">R387*R387</f>
        <v>0</v>
      </c>
      <c r="W387">
        <f t="shared" ref="W387:W450" si="55">Q387-P387</f>
        <v>0</v>
      </c>
      <c r="X387">
        <f t="shared" si="48"/>
        <v>0</v>
      </c>
    </row>
    <row r="388" spans="1:24" x14ac:dyDescent="0.3">
      <c r="A388" s="3">
        <v>386</v>
      </c>
      <c r="B388">
        <v>157</v>
      </c>
      <c r="C388" t="s">
        <v>14</v>
      </c>
      <c r="D388" t="s">
        <v>14</v>
      </c>
      <c r="E388">
        <v>102835</v>
      </c>
      <c r="F388">
        <v>92548</v>
      </c>
      <c r="G388">
        <v>1</v>
      </c>
      <c r="H388">
        <v>1</v>
      </c>
      <c r="I388">
        <v>89.996594190597534</v>
      </c>
      <c r="J388" s="4">
        <f>ConfigSheet!$I$2</f>
        <v>3349.0920000000001</v>
      </c>
      <c r="K388">
        <f>IF(D388="",_xlfn.XLOOKUP(C388,ConfigSheet!$A$1:$H$1,ConfigSheet!$A$2:$H$2),_xlfn.XLOOKUP(D388,ConfigSheet!$A$1:$H$1,ConfigSheet!$A$2:$H$2))</f>
        <v>8.5265588246234003</v>
      </c>
      <c r="L388">
        <f>_xlfn.XLOOKUP(B388,CoinPixels_Config2!A:A,CoinPixels_Config2!I:I)</f>
        <v>0.89412215201991196</v>
      </c>
      <c r="M388">
        <f t="shared" si="49"/>
        <v>91947.051502967646</v>
      </c>
      <c r="N388">
        <f t="shared" si="50"/>
        <v>82749.216925138811</v>
      </c>
      <c r="O388">
        <f t="shared" si="51"/>
        <v>234.09089490247837</v>
      </c>
      <c r="P388">
        <f t="shared" si="52"/>
        <v>210.67383810409459</v>
      </c>
      <c r="Q388" s="9" cm="1">
        <f t="array" ref="Q388">IF(D388="",_xlfn.XLOOKUP(C388,ConfigSheet!$B$5:$H$5,_xlfn.XLOOKUP(G388,ConfigSheet!$A$6:$A$8,ConfigSheet!$B$6:$H$8)),_xlfn.XLOOKUP(D388,ConfigSheet!$B$5:$H$5,_xlfn.XLOOKUP(H388,ConfigSheet!$A$6:$A$8,ConfigSheet!$B$6:$H$8)))</f>
        <v>160.44</v>
      </c>
      <c r="R388">
        <f t="shared" si="53"/>
        <v>23.417056798383783</v>
      </c>
      <c r="S388" s="9">
        <f t="shared" si="54"/>
        <v>548.35854909873217</v>
      </c>
      <c r="W388">
        <f t="shared" si="55"/>
        <v>-50.233838104094588</v>
      </c>
      <c r="X388">
        <f t="shared" si="48"/>
        <v>2523.4384906683854</v>
      </c>
    </row>
    <row r="389" spans="1:24" x14ac:dyDescent="0.3">
      <c r="A389" s="3">
        <v>387</v>
      </c>
      <c r="B389">
        <v>158</v>
      </c>
      <c r="C389" t="s">
        <v>8</v>
      </c>
      <c r="D389" t="s">
        <v>8</v>
      </c>
      <c r="E389">
        <v>15978</v>
      </c>
      <c r="F389">
        <v>19008</v>
      </c>
      <c r="G389">
        <v>1</v>
      </c>
      <c r="H389">
        <v>1</v>
      </c>
      <c r="I389">
        <v>79.360198974609375</v>
      </c>
      <c r="J389" s="4">
        <f>ConfigSheet!$I$2</f>
        <v>3349.0920000000001</v>
      </c>
      <c r="K389">
        <f>IF(D389="",_xlfn.XLOOKUP(C389,ConfigSheet!$A$1:$H$1,ConfigSheet!$A$2:$H$2),_xlfn.XLOOKUP(D389,ConfigSheet!$A$1:$H$1,ConfigSheet!$A$2:$H$2))</f>
        <v>0</v>
      </c>
      <c r="L389">
        <f>_xlfn.XLOOKUP(B389,CoinPixels_Config2!A:A,CoinPixels_Config2!I:I)</f>
        <v>0.84059343434343436</v>
      </c>
      <c r="M389">
        <f t="shared" si="49"/>
        <v>13431.001893939394</v>
      </c>
      <c r="N389">
        <f t="shared" si="50"/>
        <v>15978</v>
      </c>
      <c r="O389">
        <f t="shared" si="51"/>
        <v>0</v>
      </c>
      <c r="P389">
        <f t="shared" si="52"/>
        <v>0</v>
      </c>
      <c r="Q389" s="9" cm="1">
        <f t="array" ref="Q389">IF(D389="",_xlfn.XLOOKUP(C389,ConfigSheet!$B$5:$H$5,_xlfn.XLOOKUP(G389,ConfigSheet!$A$6:$A$8,ConfigSheet!$B$6:$H$8)),_xlfn.XLOOKUP(D389,ConfigSheet!$B$5:$H$5,_xlfn.XLOOKUP(H389,ConfigSheet!$A$6:$A$8,ConfigSheet!$B$6:$H$8)))</f>
        <v>0</v>
      </c>
      <c r="R389">
        <f t="shared" si="53"/>
        <v>0</v>
      </c>
      <c r="S389" s="9">
        <f t="shared" si="54"/>
        <v>0</v>
      </c>
      <c r="W389">
        <f t="shared" si="55"/>
        <v>0</v>
      </c>
      <c r="X389">
        <f t="shared" si="48"/>
        <v>0</v>
      </c>
    </row>
    <row r="390" spans="1:24" x14ac:dyDescent="0.3">
      <c r="A390" s="3">
        <v>388</v>
      </c>
      <c r="B390">
        <v>158</v>
      </c>
      <c r="C390" t="s">
        <v>10</v>
      </c>
      <c r="D390" t="s">
        <v>10</v>
      </c>
      <c r="E390">
        <v>203814</v>
      </c>
      <c r="F390">
        <v>193227</v>
      </c>
      <c r="G390">
        <v>2</v>
      </c>
      <c r="H390">
        <v>2</v>
      </c>
      <c r="I390">
        <v>94.474855065345764</v>
      </c>
      <c r="J390" s="4">
        <f>ConfigSheet!$I$2</f>
        <v>3349.0920000000001</v>
      </c>
      <c r="K390">
        <f>IF(D390="",_xlfn.XLOOKUP(C390,ConfigSheet!$A$1:$H$1,ConfigSheet!$A$2:$H$2),_xlfn.XLOOKUP(D390,ConfigSheet!$A$1:$H$1,ConfigSheet!$A$2:$H$2))</f>
        <v>3.5680999999999998</v>
      </c>
      <c r="L390">
        <f>_xlfn.XLOOKUP(B390,CoinPixels_Config2!A:A,CoinPixels_Config2!I:I)</f>
        <v>0.84059343434343436</v>
      </c>
      <c r="M390">
        <f t="shared" si="49"/>
        <v>171324.71022727274</v>
      </c>
      <c r="N390">
        <f t="shared" si="50"/>
        <v>162425.34753787878</v>
      </c>
      <c r="O390">
        <f t="shared" si="51"/>
        <v>182.52818930084089</v>
      </c>
      <c r="P390">
        <f t="shared" si="52"/>
        <v>173.04686838997114</v>
      </c>
      <c r="Q390" s="9" cm="1">
        <f t="array" ref="Q390">IF(D390="",_xlfn.XLOOKUP(C390,ConfigSheet!$B$5:$H$5,_xlfn.XLOOKUP(G390,ConfigSheet!$A$6:$A$8,ConfigSheet!$B$6:$H$8)),_xlfn.XLOOKUP(D390,ConfigSheet!$B$5:$H$5,_xlfn.XLOOKUP(H390,ConfigSheet!$A$6:$A$8,ConfigSheet!$B$6:$H$8)))</f>
        <v>193.28</v>
      </c>
      <c r="R390">
        <f t="shared" si="53"/>
        <v>9.4813209108697549</v>
      </c>
      <c r="S390" s="9">
        <f t="shared" si="54"/>
        <v>89.895446214896083</v>
      </c>
      <c r="W390">
        <f t="shared" si="55"/>
        <v>20.233131610028863</v>
      </c>
      <c r="X390">
        <f t="shared" si="48"/>
        <v>409.37961474874919</v>
      </c>
    </row>
    <row r="391" spans="1:24" x14ac:dyDescent="0.3">
      <c r="A391" s="3">
        <v>389</v>
      </c>
      <c r="B391">
        <v>159</v>
      </c>
      <c r="C391" t="s">
        <v>8</v>
      </c>
      <c r="D391" t="s">
        <v>8</v>
      </c>
      <c r="E391">
        <v>19260</v>
      </c>
      <c r="F391">
        <v>54713</v>
      </c>
      <c r="G391">
        <v>1</v>
      </c>
      <c r="H391">
        <v>3</v>
      </c>
      <c r="I391">
        <v>25.619252522786461</v>
      </c>
      <c r="J391" s="4">
        <f>ConfigSheet!$I$2</f>
        <v>3349.0920000000001</v>
      </c>
      <c r="K391">
        <f>IF(D391="",_xlfn.XLOOKUP(C391,ConfigSheet!$A$1:$H$1,ConfigSheet!$A$2:$H$2),_xlfn.XLOOKUP(D391,ConfigSheet!$A$1:$H$1,ConfigSheet!$A$2:$H$2))</f>
        <v>0</v>
      </c>
      <c r="L391">
        <f>_xlfn.XLOOKUP(B391,CoinPixels_Config2!A:A,CoinPixels_Config2!I:I)</f>
        <v>0.35201871584449768</v>
      </c>
      <c r="M391">
        <f t="shared" si="49"/>
        <v>6779.880467165025</v>
      </c>
      <c r="N391">
        <f t="shared" si="50"/>
        <v>19260</v>
      </c>
      <c r="O391">
        <f t="shared" si="51"/>
        <v>0</v>
      </c>
      <c r="P391">
        <f t="shared" si="52"/>
        <v>0</v>
      </c>
      <c r="Q391" s="9" cm="1">
        <f t="array" ref="Q391">IF(D391="",_xlfn.XLOOKUP(C391,ConfigSheet!$B$5:$H$5,_xlfn.XLOOKUP(G391,ConfigSheet!$A$6:$A$8,ConfigSheet!$B$6:$H$8)),_xlfn.XLOOKUP(D391,ConfigSheet!$B$5:$H$5,_xlfn.XLOOKUP(H391,ConfigSheet!$A$6:$A$8,ConfigSheet!$B$6:$H$8)))</f>
        <v>0</v>
      </c>
      <c r="R391">
        <f t="shared" si="53"/>
        <v>0</v>
      </c>
      <c r="S391" s="9">
        <f t="shared" si="54"/>
        <v>0</v>
      </c>
      <c r="W391">
        <f t="shared" si="55"/>
        <v>0</v>
      </c>
      <c r="X391">
        <f t="shared" si="48"/>
        <v>0</v>
      </c>
    </row>
    <row r="392" spans="1:24" x14ac:dyDescent="0.3">
      <c r="A392" s="3">
        <v>390</v>
      </c>
      <c r="B392">
        <v>160</v>
      </c>
      <c r="C392" t="s">
        <v>8</v>
      </c>
      <c r="D392" t="s">
        <v>8</v>
      </c>
      <c r="E392">
        <v>15649</v>
      </c>
      <c r="F392">
        <v>19498</v>
      </c>
      <c r="G392">
        <v>1</v>
      </c>
      <c r="H392">
        <v>1</v>
      </c>
      <c r="I392">
        <v>75.235581398010254</v>
      </c>
      <c r="J392" s="4">
        <f>ConfigSheet!$I$2</f>
        <v>3349.0920000000001</v>
      </c>
      <c r="K392">
        <f>IF(D392="",_xlfn.XLOOKUP(C392,ConfigSheet!$A$1:$H$1,ConfigSheet!$A$2:$H$2),_xlfn.XLOOKUP(D392,ConfigSheet!$A$1:$H$1,ConfigSheet!$A$2:$H$2))</f>
        <v>0</v>
      </c>
      <c r="L392">
        <f>_xlfn.XLOOKUP(B392,CoinPixels_Config2!A:A,CoinPixels_Config2!I:I)</f>
        <v>0.80259513796286797</v>
      </c>
      <c r="M392">
        <f t="shared" si="49"/>
        <v>12559.811313980921</v>
      </c>
      <c r="N392">
        <f t="shared" si="50"/>
        <v>15649</v>
      </c>
      <c r="O392">
        <f t="shared" si="51"/>
        <v>0</v>
      </c>
      <c r="P392">
        <f t="shared" si="52"/>
        <v>0</v>
      </c>
      <c r="Q392" s="9" cm="1">
        <f t="array" ref="Q392">IF(D392="",_xlfn.XLOOKUP(C392,ConfigSheet!$B$5:$H$5,_xlfn.XLOOKUP(G392,ConfigSheet!$A$6:$A$8,ConfigSheet!$B$6:$H$8)),_xlfn.XLOOKUP(D392,ConfigSheet!$B$5:$H$5,_xlfn.XLOOKUP(H392,ConfigSheet!$A$6:$A$8,ConfigSheet!$B$6:$H$8)))</f>
        <v>0</v>
      </c>
      <c r="R392">
        <f t="shared" si="53"/>
        <v>0</v>
      </c>
      <c r="S392" s="9">
        <f t="shared" si="54"/>
        <v>0</v>
      </c>
      <c r="W392">
        <f t="shared" si="55"/>
        <v>0</v>
      </c>
      <c r="X392">
        <f t="shared" si="48"/>
        <v>0</v>
      </c>
    </row>
    <row r="393" spans="1:24" x14ac:dyDescent="0.3">
      <c r="A393" s="3">
        <v>391</v>
      </c>
      <c r="B393">
        <v>160</v>
      </c>
      <c r="C393" t="s">
        <v>12</v>
      </c>
      <c r="D393" t="s">
        <v>12</v>
      </c>
      <c r="E393">
        <v>199772</v>
      </c>
      <c r="F393">
        <v>346726</v>
      </c>
      <c r="G393">
        <v>1</v>
      </c>
      <c r="H393">
        <v>2</v>
      </c>
      <c r="I393">
        <v>45.406836271286011</v>
      </c>
      <c r="J393" s="4">
        <f>ConfigSheet!$I$2</f>
        <v>3349.0920000000001</v>
      </c>
      <c r="K393">
        <f>IF(D393="",_xlfn.XLOOKUP(C393,ConfigSheet!$A$1:$H$1,ConfigSheet!$A$2:$H$2),_xlfn.XLOOKUP(D393,ConfigSheet!$A$1:$H$1,ConfigSheet!$A$2:$H$2))</f>
        <v>4.4826302470744004</v>
      </c>
      <c r="L393">
        <f>_xlfn.XLOOKUP(B393,CoinPixels_Config2!A:A,CoinPixels_Config2!I:I)</f>
        <v>0.80259513796286797</v>
      </c>
      <c r="M393">
        <f t="shared" si="49"/>
        <v>160336.03590111807</v>
      </c>
      <c r="N393">
        <f t="shared" si="50"/>
        <v>278280.60180531337</v>
      </c>
      <c r="O393">
        <f t="shared" si="51"/>
        <v>214.60358933894884</v>
      </c>
      <c r="P393">
        <f t="shared" si="52"/>
        <v>372.46783391634654</v>
      </c>
      <c r="Q393" s="9" cm="1">
        <f t="array" ref="Q393">IF(D393="",_xlfn.XLOOKUP(C393,ConfigSheet!$B$5:$H$5,_xlfn.XLOOKUP(G393,ConfigSheet!$A$6:$A$8,ConfigSheet!$B$6:$H$8)),_xlfn.XLOOKUP(D393,ConfigSheet!$B$5:$H$5,_xlfn.XLOOKUP(H393,ConfigSheet!$A$6:$A$8,ConfigSheet!$B$6:$H$8)))</f>
        <v>472.59999999999997</v>
      </c>
      <c r="R393">
        <f t="shared" si="53"/>
        <v>-157.8642445773977</v>
      </c>
      <c r="S393" s="9">
        <f t="shared" si="54"/>
        <v>24921.119715992438</v>
      </c>
      <c r="W393">
        <f t="shared" si="55"/>
        <v>100.13216608365343</v>
      </c>
      <c r="X393">
        <f t="shared" si="48"/>
        <v>10026.450684604355</v>
      </c>
    </row>
    <row r="394" spans="1:24" x14ac:dyDescent="0.3">
      <c r="A394" s="3">
        <v>392</v>
      </c>
      <c r="B394">
        <v>160</v>
      </c>
      <c r="C394" t="s">
        <v>11</v>
      </c>
      <c r="D394" t="s">
        <v>11</v>
      </c>
      <c r="E394">
        <v>232401</v>
      </c>
      <c r="F394">
        <v>177844</v>
      </c>
      <c r="G394">
        <v>1</v>
      </c>
      <c r="H394">
        <v>1</v>
      </c>
      <c r="I394">
        <v>76.524627208709717</v>
      </c>
      <c r="J394" s="4">
        <f>ConfigSheet!$I$2</f>
        <v>3349.0920000000001</v>
      </c>
      <c r="K394">
        <f>IF(D394="",_xlfn.XLOOKUP(C394,ConfigSheet!$A$1:$H$1,ConfigSheet!$A$2:$H$2),_xlfn.XLOOKUP(D394,ConfigSheet!$A$1:$H$1,ConfigSheet!$A$2:$H$2))</f>
        <v>5.6936084651916001</v>
      </c>
      <c r="L394">
        <f>_xlfn.XLOOKUP(B394,CoinPixels_Config2!A:A,CoinPixels_Config2!I:I)</f>
        <v>0.80259513796286797</v>
      </c>
      <c r="M394">
        <f t="shared" si="49"/>
        <v>186523.91265770848</v>
      </c>
      <c r="N394">
        <f t="shared" si="50"/>
        <v>142736.72971586828</v>
      </c>
      <c r="O394">
        <f t="shared" si="51"/>
        <v>317.0991206179429</v>
      </c>
      <c r="P394">
        <f t="shared" si="52"/>
        <v>242.65892146409624</v>
      </c>
      <c r="Q394" s="9" cm="1">
        <f t="array" ref="Q394">IF(D394="",_xlfn.XLOOKUP(C394,ConfigSheet!$B$5:$H$5,_xlfn.XLOOKUP(G394,ConfigSheet!$A$6:$A$8,ConfigSheet!$B$6:$H$8)),_xlfn.XLOOKUP(D394,ConfigSheet!$B$5:$H$5,_xlfn.XLOOKUP(H394,ConfigSheet!$A$6:$A$8,ConfigSheet!$B$6:$H$8)))</f>
        <v>369.42666666666668</v>
      </c>
      <c r="R394">
        <f t="shared" si="53"/>
        <v>74.440199153846663</v>
      </c>
      <c r="S394" s="9">
        <f t="shared" si="54"/>
        <v>5541.3432500643539</v>
      </c>
      <c r="W394">
        <f t="shared" si="55"/>
        <v>126.76774520257044</v>
      </c>
      <c r="X394">
        <f t="shared" si="48"/>
        <v>16070.06122374382</v>
      </c>
    </row>
    <row r="395" spans="1:24" x14ac:dyDescent="0.3">
      <c r="A395" s="3">
        <v>393</v>
      </c>
      <c r="B395">
        <v>161</v>
      </c>
      <c r="C395" t="s">
        <v>8</v>
      </c>
      <c r="D395" t="s">
        <v>8</v>
      </c>
      <c r="E395">
        <v>14730</v>
      </c>
      <c r="F395">
        <v>15621</v>
      </c>
      <c r="G395">
        <v>1</v>
      </c>
      <c r="H395">
        <v>1</v>
      </c>
      <c r="I395">
        <v>83.068943023681641</v>
      </c>
      <c r="J395" s="4">
        <f>ConfigSheet!$I$2</f>
        <v>3349.0920000000001</v>
      </c>
      <c r="K395">
        <f>IF(D395="",_xlfn.XLOOKUP(C395,ConfigSheet!$A$1:$H$1,ConfigSheet!$A$2:$H$2),_xlfn.XLOOKUP(D395,ConfigSheet!$A$1:$H$1,ConfigSheet!$A$2:$H$2))</f>
        <v>0</v>
      </c>
      <c r="L395">
        <f>_xlfn.XLOOKUP(B395,CoinPixels_Config2!A:A,CoinPixels_Config2!I:I)</f>
        <v>0.94296139811791824</v>
      </c>
      <c r="M395">
        <f t="shared" si="49"/>
        <v>13889.821394276936</v>
      </c>
      <c r="N395">
        <f t="shared" si="50"/>
        <v>14730</v>
      </c>
      <c r="O395">
        <f t="shared" si="51"/>
        <v>0</v>
      </c>
      <c r="P395">
        <f t="shared" si="52"/>
        <v>0</v>
      </c>
      <c r="Q395" s="9" cm="1">
        <f t="array" ref="Q395">IF(D395="",_xlfn.XLOOKUP(C395,ConfigSheet!$B$5:$H$5,_xlfn.XLOOKUP(G395,ConfigSheet!$A$6:$A$8,ConfigSheet!$B$6:$H$8)),_xlfn.XLOOKUP(D395,ConfigSheet!$B$5:$H$5,_xlfn.XLOOKUP(H395,ConfigSheet!$A$6:$A$8,ConfigSheet!$B$6:$H$8)))</f>
        <v>0</v>
      </c>
      <c r="R395">
        <f t="shared" si="53"/>
        <v>0</v>
      </c>
      <c r="S395" s="9">
        <f t="shared" si="54"/>
        <v>0</v>
      </c>
      <c r="W395">
        <f t="shared" si="55"/>
        <v>0</v>
      </c>
      <c r="X395">
        <f t="shared" si="48"/>
        <v>0</v>
      </c>
    </row>
    <row r="396" spans="1:24" x14ac:dyDescent="0.3">
      <c r="A396" s="3">
        <v>394</v>
      </c>
      <c r="B396">
        <v>161</v>
      </c>
      <c r="C396" t="s">
        <v>12</v>
      </c>
      <c r="D396" t="s">
        <v>12</v>
      </c>
      <c r="E396">
        <v>168208</v>
      </c>
      <c r="F396">
        <v>154188</v>
      </c>
      <c r="G396">
        <v>1</v>
      </c>
      <c r="H396">
        <v>1</v>
      </c>
      <c r="I396">
        <v>91.144627332687378</v>
      </c>
      <c r="J396" s="4">
        <f>ConfigSheet!$I$2</f>
        <v>3349.0920000000001</v>
      </c>
      <c r="K396">
        <f>IF(D396="",_xlfn.XLOOKUP(C396,ConfigSheet!$A$1:$H$1,ConfigSheet!$A$2:$H$2),_xlfn.XLOOKUP(D396,ConfigSheet!$A$1:$H$1,ConfigSheet!$A$2:$H$2))</f>
        <v>4.4826302470744004</v>
      </c>
      <c r="L396">
        <f>_xlfn.XLOOKUP(B396,CoinPixels_Config2!A:A,CoinPixels_Config2!I:I)</f>
        <v>0.94296139811791824</v>
      </c>
      <c r="M396">
        <f t="shared" si="49"/>
        <v>158613.65085461878</v>
      </c>
      <c r="N396">
        <f t="shared" si="50"/>
        <v>145393.33205300558</v>
      </c>
      <c r="O396">
        <f t="shared" si="51"/>
        <v>212.29824349997327</v>
      </c>
      <c r="P396">
        <f t="shared" si="52"/>
        <v>194.60335756191074</v>
      </c>
      <c r="Q396" s="9" cm="1">
        <f t="array" ref="Q396">IF(D396="",_xlfn.XLOOKUP(C396,ConfigSheet!$B$5:$H$5,_xlfn.XLOOKUP(G396,ConfigSheet!$A$6:$A$8,ConfigSheet!$B$6:$H$8)),_xlfn.XLOOKUP(D396,ConfigSheet!$B$5:$H$5,_xlfn.XLOOKUP(H396,ConfigSheet!$A$6:$A$8,ConfigSheet!$B$6:$H$8)))</f>
        <v>236.29999999999998</v>
      </c>
      <c r="R396">
        <f t="shared" si="53"/>
        <v>17.694885938062527</v>
      </c>
      <c r="S396" s="9">
        <f t="shared" si="54"/>
        <v>313.10898836104292</v>
      </c>
      <c r="W396">
        <f t="shared" si="55"/>
        <v>41.696642438089242</v>
      </c>
      <c r="X396">
        <f t="shared" si="48"/>
        <v>1738.6099906098648</v>
      </c>
    </row>
    <row r="397" spans="1:24" x14ac:dyDescent="0.3">
      <c r="A397" s="3">
        <v>395</v>
      </c>
      <c r="B397">
        <v>161</v>
      </c>
      <c r="C397" t="s">
        <v>11</v>
      </c>
      <c r="D397" t="s">
        <v>11</v>
      </c>
      <c r="E397">
        <v>187079</v>
      </c>
      <c r="F397">
        <v>167802</v>
      </c>
      <c r="G397">
        <v>1</v>
      </c>
      <c r="H397">
        <v>1</v>
      </c>
      <c r="I397">
        <v>89.689713716506958</v>
      </c>
      <c r="J397" s="4">
        <f>ConfigSheet!$I$2</f>
        <v>3349.0920000000001</v>
      </c>
      <c r="K397">
        <f>IF(D397="",_xlfn.XLOOKUP(C397,ConfigSheet!$A$1:$H$1,ConfigSheet!$A$2:$H$2),_xlfn.XLOOKUP(D397,ConfigSheet!$A$1:$H$1,ConfigSheet!$A$2:$H$2))</f>
        <v>5.6936084651916001</v>
      </c>
      <c r="L397">
        <f>_xlfn.XLOOKUP(B397,CoinPixels_Config2!A:A,CoinPixels_Config2!I:I)</f>
        <v>0.94296139811791824</v>
      </c>
      <c r="M397">
        <f t="shared" si="49"/>
        <v>176408.27539850204</v>
      </c>
      <c r="N397">
        <f t="shared" si="50"/>
        <v>158230.8085269829</v>
      </c>
      <c r="O397">
        <f t="shared" si="51"/>
        <v>299.90207797778089</v>
      </c>
      <c r="P397">
        <f t="shared" si="52"/>
        <v>268.99955895010982</v>
      </c>
      <c r="Q397" s="9" cm="1">
        <f t="array" ref="Q397">IF(D397="",_xlfn.XLOOKUP(C397,ConfigSheet!$B$5:$H$5,_xlfn.XLOOKUP(G397,ConfigSheet!$A$6:$A$8,ConfigSheet!$B$6:$H$8)),_xlfn.XLOOKUP(D397,ConfigSheet!$B$5:$H$5,_xlfn.XLOOKUP(H397,ConfigSheet!$A$6:$A$8,ConfigSheet!$B$6:$H$8)))</f>
        <v>369.42666666666668</v>
      </c>
      <c r="R397">
        <f t="shared" si="53"/>
        <v>30.902519027671076</v>
      </c>
      <c r="S397" s="9">
        <f t="shared" si="54"/>
        <v>954.96568225557291</v>
      </c>
      <c r="W397">
        <f t="shared" si="55"/>
        <v>100.42710771655686</v>
      </c>
      <c r="X397">
        <f t="shared" si="48"/>
        <v>10085.603964312915</v>
      </c>
    </row>
    <row r="398" spans="1:24" x14ac:dyDescent="0.3">
      <c r="A398" s="3">
        <v>396</v>
      </c>
      <c r="B398">
        <v>162</v>
      </c>
      <c r="C398" t="s">
        <v>8</v>
      </c>
      <c r="D398" t="s">
        <v>8</v>
      </c>
      <c r="E398">
        <v>17398</v>
      </c>
      <c r="F398">
        <v>21016</v>
      </c>
      <c r="G398">
        <v>1</v>
      </c>
      <c r="H398">
        <v>1</v>
      </c>
      <c r="I398">
        <v>79.286849498748779</v>
      </c>
      <c r="J398" s="4">
        <f>ConfigSheet!$I$2</f>
        <v>3349.0920000000001</v>
      </c>
      <c r="K398">
        <f>IF(D398="",_xlfn.XLOOKUP(C398,ConfigSheet!$A$1:$H$1,ConfigSheet!$A$2:$H$2),_xlfn.XLOOKUP(D398,ConfigSheet!$A$1:$H$1,ConfigSheet!$A$2:$H$2))</f>
        <v>0</v>
      </c>
      <c r="L398">
        <f>_xlfn.XLOOKUP(B398,CoinPixels_Config2!A:A,CoinPixels_Config2!I:I)</f>
        <v>0.82784545108488772</v>
      </c>
      <c r="M398">
        <f t="shared" si="49"/>
        <v>14402.855157974876</v>
      </c>
      <c r="N398">
        <f t="shared" si="50"/>
        <v>17398</v>
      </c>
      <c r="O398">
        <f t="shared" si="51"/>
        <v>0</v>
      </c>
      <c r="P398">
        <f t="shared" si="52"/>
        <v>0</v>
      </c>
      <c r="Q398" s="9" cm="1">
        <f t="array" ref="Q398">IF(D398="",_xlfn.XLOOKUP(C398,ConfigSheet!$B$5:$H$5,_xlfn.XLOOKUP(G398,ConfigSheet!$A$6:$A$8,ConfigSheet!$B$6:$H$8)),_xlfn.XLOOKUP(D398,ConfigSheet!$B$5:$H$5,_xlfn.XLOOKUP(H398,ConfigSheet!$A$6:$A$8,ConfigSheet!$B$6:$H$8)))</f>
        <v>0</v>
      </c>
      <c r="R398">
        <f t="shared" si="53"/>
        <v>0</v>
      </c>
      <c r="S398" s="9">
        <f t="shared" si="54"/>
        <v>0</v>
      </c>
      <c r="W398">
        <f t="shared" si="55"/>
        <v>0</v>
      </c>
      <c r="X398">
        <f t="shared" si="48"/>
        <v>0</v>
      </c>
    </row>
    <row r="399" spans="1:24" x14ac:dyDescent="0.3">
      <c r="A399" s="3">
        <v>397</v>
      </c>
      <c r="B399">
        <v>162</v>
      </c>
      <c r="C399" t="s">
        <v>9</v>
      </c>
      <c r="D399" t="s">
        <v>9</v>
      </c>
      <c r="E399">
        <v>530812</v>
      </c>
      <c r="F399">
        <v>447544</v>
      </c>
      <c r="G399">
        <v>1</v>
      </c>
      <c r="H399">
        <v>1</v>
      </c>
      <c r="I399">
        <v>83.649158477783203</v>
      </c>
      <c r="J399" s="4">
        <f>ConfigSheet!$I$2</f>
        <v>3349.0920000000001</v>
      </c>
      <c r="K399">
        <f>IF(D399="",_xlfn.XLOOKUP(C399,ConfigSheet!$A$1:$H$1,ConfigSheet!$A$2:$H$2),_xlfn.XLOOKUP(D399,ConfigSheet!$A$1:$H$1,ConfigSheet!$A$2:$H$2))</f>
        <v>2.6304883652667002</v>
      </c>
      <c r="L399">
        <f>_xlfn.XLOOKUP(B399,CoinPixels_Config2!A:A,CoinPixels_Config2!I:I)</f>
        <v>0.82784545108488772</v>
      </c>
      <c r="M399">
        <f t="shared" si="49"/>
        <v>439430.29958127142</v>
      </c>
      <c r="N399">
        <f t="shared" si="50"/>
        <v>370497.26456033497</v>
      </c>
      <c r="O399">
        <f t="shared" si="51"/>
        <v>345.14318818181016</v>
      </c>
      <c r="P399">
        <f t="shared" si="52"/>
        <v>291.00088734173312</v>
      </c>
      <c r="Q399" s="9" cm="1">
        <f t="array" ref="Q399">IF(D399="",_xlfn.XLOOKUP(C399,ConfigSheet!$B$5:$H$5,_xlfn.XLOOKUP(G399,ConfigSheet!$A$6:$A$8,ConfigSheet!$B$6:$H$8)),_xlfn.XLOOKUP(D399,ConfigSheet!$B$5:$H$5,_xlfn.XLOOKUP(H399,ConfigSheet!$A$6:$A$8,ConfigSheet!$B$6:$H$8)))</f>
        <v>468.8</v>
      </c>
      <c r="R399">
        <f t="shared" si="53"/>
        <v>54.142300840077041</v>
      </c>
      <c r="S399" s="9">
        <f t="shared" si="54"/>
        <v>2931.3887402574069</v>
      </c>
      <c r="W399">
        <f t="shared" si="55"/>
        <v>177.79911265826689</v>
      </c>
      <c r="X399">
        <f t="shared" si="48"/>
        <v>31612.524462067082</v>
      </c>
    </row>
    <row r="400" spans="1:24" x14ac:dyDescent="0.3">
      <c r="A400" s="3">
        <v>398</v>
      </c>
      <c r="B400">
        <v>163</v>
      </c>
      <c r="C400" t="s">
        <v>8</v>
      </c>
      <c r="D400" t="s">
        <v>8</v>
      </c>
      <c r="E400">
        <v>14814</v>
      </c>
      <c r="F400">
        <v>15670</v>
      </c>
      <c r="G400">
        <v>1</v>
      </c>
      <c r="H400">
        <v>1</v>
      </c>
      <c r="I400">
        <v>82.091867923736572</v>
      </c>
      <c r="J400" s="4">
        <f>ConfigSheet!$I$2</f>
        <v>3349.0920000000001</v>
      </c>
      <c r="K400">
        <f>IF(D400="",_xlfn.XLOOKUP(C400,ConfigSheet!$A$1:$H$1,ConfigSheet!$A$2:$H$2),_xlfn.XLOOKUP(D400,ConfigSheet!$A$1:$H$1,ConfigSheet!$A$2:$H$2))</f>
        <v>0</v>
      </c>
      <c r="L400">
        <f>_xlfn.XLOOKUP(B400,CoinPixels_Config2!A:A,CoinPixels_Config2!I:I)</f>
        <v>0.94537332482450542</v>
      </c>
      <c r="M400">
        <f t="shared" si="49"/>
        <v>14004.760433950223</v>
      </c>
      <c r="N400">
        <f t="shared" si="50"/>
        <v>14814</v>
      </c>
      <c r="O400">
        <f t="shared" si="51"/>
        <v>0</v>
      </c>
      <c r="P400">
        <f t="shared" si="52"/>
        <v>0</v>
      </c>
      <c r="Q400" s="9" cm="1">
        <f t="array" ref="Q400">IF(D400="",_xlfn.XLOOKUP(C400,ConfigSheet!$B$5:$H$5,_xlfn.XLOOKUP(G400,ConfigSheet!$A$6:$A$8,ConfigSheet!$B$6:$H$8)),_xlfn.XLOOKUP(D400,ConfigSheet!$B$5:$H$5,_xlfn.XLOOKUP(H400,ConfigSheet!$A$6:$A$8,ConfigSheet!$B$6:$H$8)))</f>
        <v>0</v>
      </c>
      <c r="R400">
        <f t="shared" si="53"/>
        <v>0</v>
      </c>
      <c r="S400" s="9">
        <f t="shared" si="54"/>
        <v>0</v>
      </c>
      <c r="W400">
        <f t="shared" si="55"/>
        <v>0</v>
      </c>
      <c r="X400">
        <f t="shared" si="48"/>
        <v>0</v>
      </c>
    </row>
    <row r="401" spans="1:24" x14ac:dyDescent="0.3">
      <c r="A401" s="3">
        <v>399</v>
      </c>
      <c r="B401">
        <v>163</v>
      </c>
      <c r="C401" t="s">
        <v>10</v>
      </c>
      <c r="D401" t="s">
        <v>10</v>
      </c>
      <c r="E401">
        <v>88478</v>
      </c>
      <c r="F401">
        <v>83401</v>
      </c>
      <c r="G401">
        <v>1</v>
      </c>
      <c r="H401">
        <v>1</v>
      </c>
      <c r="I401">
        <v>92.834305763244629</v>
      </c>
      <c r="J401" s="4">
        <f>ConfigSheet!$I$2</f>
        <v>3349.0920000000001</v>
      </c>
      <c r="K401">
        <f>IF(D401="",_xlfn.XLOOKUP(C401,ConfigSheet!$A$1:$H$1,ConfigSheet!$A$2:$H$2),_xlfn.XLOOKUP(D401,ConfigSheet!$A$1:$H$1,ConfigSheet!$A$2:$H$2))</f>
        <v>3.5680999999999998</v>
      </c>
      <c r="L401">
        <f>_xlfn.XLOOKUP(B401,CoinPixels_Config2!A:A,CoinPixels_Config2!I:I)</f>
        <v>0.94537332482450542</v>
      </c>
      <c r="M401">
        <f t="shared" si="49"/>
        <v>83644.741033822589</v>
      </c>
      <c r="N401">
        <f t="shared" si="50"/>
        <v>78845.080663688583</v>
      </c>
      <c r="O401">
        <f t="shared" si="51"/>
        <v>89.114542234964688</v>
      </c>
      <c r="P401">
        <f t="shared" si="52"/>
        <v>84.001016489277461</v>
      </c>
      <c r="Q401" s="9" cm="1">
        <f t="array" ref="Q401">IF(D401="",_xlfn.XLOOKUP(C401,ConfigSheet!$B$5:$H$5,_xlfn.XLOOKUP(G401,ConfigSheet!$A$6:$A$8,ConfigSheet!$B$6:$H$8)),_xlfn.XLOOKUP(D401,ConfigSheet!$B$5:$H$5,_xlfn.XLOOKUP(H401,ConfigSheet!$A$6:$A$8,ConfigSheet!$B$6:$H$8)))</f>
        <v>96.64</v>
      </c>
      <c r="R401">
        <f t="shared" si="53"/>
        <v>5.1135257456872267</v>
      </c>
      <c r="S401" s="9">
        <f t="shared" si="54"/>
        <v>26.14814555180611</v>
      </c>
      <c r="W401">
        <f t="shared" si="55"/>
        <v>12.638983510722539</v>
      </c>
      <c r="X401">
        <f t="shared" si="48"/>
        <v>159.74390418431625</v>
      </c>
    </row>
    <row r="402" spans="1:24" x14ac:dyDescent="0.3">
      <c r="A402" s="3">
        <v>400</v>
      </c>
      <c r="B402">
        <v>164</v>
      </c>
      <c r="C402" t="s">
        <v>8</v>
      </c>
      <c r="D402" t="s">
        <v>8</v>
      </c>
      <c r="E402">
        <v>14404</v>
      </c>
      <c r="F402">
        <v>16948</v>
      </c>
      <c r="G402">
        <v>1</v>
      </c>
      <c r="H402">
        <v>1</v>
      </c>
      <c r="I402">
        <v>82.056790590286255</v>
      </c>
      <c r="J402" s="4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_xlfn.XLOOKUP(B402,CoinPixels_Config2!A:A,CoinPixels_Config2!I:I)</f>
        <v>0.84989379277790889</v>
      </c>
      <c r="M402">
        <f t="shared" si="49"/>
        <v>12241.870191173</v>
      </c>
      <c r="N402">
        <f t="shared" si="50"/>
        <v>14404</v>
      </c>
      <c r="O402">
        <f t="shared" si="51"/>
        <v>0</v>
      </c>
      <c r="P402">
        <f t="shared" si="52"/>
        <v>0</v>
      </c>
      <c r="Q402" s="9" cm="1">
        <f t="array" ref="Q402">IF(D402="",_xlfn.XLOOKUP(C402,ConfigSheet!$B$5:$H$5,_xlfn.XLOOKUP(G402,ConfigSheet!$A$6:$A$8,ConfigSheet!$B$6:$H$8)),_xlfn.XLOOKUP(D402,ConfigSheet!$B$5:$H$5,_xlfn.XLOOKUP(H402,ConfigSheet!$A$6:$A$8,ConfigSheet!$B$6:$H$8)))</f>
        <v>0</v>
      </c>
      <c r="R402">
        <f t="shared" si="53"/>
        <v>0</v>
      </c>
      <c r="S402" s="9">
        <f t="shared" si="54"/>
        <v>0</v>
      </c>
      <c r="W402">
        <f t="shared" si="55"/>
        <v>0</v>
      </c>
      <c r="X402">
        <f t="shared" si="48"/>
        <v>0</v>
      </c>
    </row>
    <row r="403" spans="1:24" x14ac:dyDescent="0.3">
      <c r="A403" s="3">
        <v>401</v>
      </c>
      <c r="B403">
        <v>164</v>
      </c>
      <c r="C403" t="s">
        <v>10</v>
      </c>
      <c r="D403" t="s">
        <v>10</v>
      </c>
      <c r="E403">
        <v>90879</v>
      </c>
      <c r="F403">
        <v>85586</v>
      </c>
      <c r="G403">
        <v>1</v>
      </c>
      <c r="H403">
        <v>1</v>
      </c>
      <c r="I403">
        <v>92.925393581390381</v>
      </c>
      <c r="J403" s="4">
        <f>ConfigSheet!$I$2</f>
        <v>3349.0920000000001</v>
      </c>
      <c r="K403">
        <f>IF(D403="",_xlfn.XLOOKUP(C403,ConfigSheet!$A$1:$H$1,ConfigSheet!$A$2:$H$2),_xlfn.XLOOKUP(D403,ConfigSheet!$A$1:$H$1,ConfigSheet!$A$2:$H$2))</f>
        <v>3.5680999999999998</v>
      </c>
      <c r="L403">
        <f>_xlfn.XLOOKUP(B403,CoinPixels_Config2!A:A,CoinPixels_Config2!I:I)</f>
        <v>0.84989379277790889</v>
      </c>
      <c r="M403">
        <f t="shared" si="49"/>
        <v>77237.497993863581</v>
      </c>
      <c r="N403">
        <f t="shared" si="50"/>
        <v>72739.010148690111</v>
      </c>
      <c r="O403">
        <f t="shared" si="51"/>
        <v>82.288308769034899</v>
      </c>
      <c r="P403">
        <f t="shared" si="52"/>
        <v>77.495650197588233</v>
      </c>
      <c r="Q403" s="9" cm="1">
        <f t="array" ref="Q403">IF(D403="",_xlfn.XLOOKUP(C403,ConfigSheet!$B$5:$H$5,_xlfn.XLOOKUP(G403,ConfigSheet!$A$6:$A$8,ConfigSheet!$B$6:$H$8)),_xlfn.XLOOKUP(D403,ConfigSheet!$B$5:$H$5,_xlfn.XLOOKUP(H403,ConfigSheet!$A$6:$A$8,ConfigSheet!$B$6:$H$8)))</f>
        <v>96.64</v>
      </c>
      <c r="R403">
        <f t="shared" si="53"/>
        <v>4.7926585714466654</v>
      </c>
      <c r="S403" s="9">
        <f t="shared" si="54"/>
        <v>22.969576182461193</v>
      </c>
      <c r="W403">
        <f t="shared" si="55"/>
        <v>19.144349802411767</v>
      </c>
      <c r="X403">
        <f t="shared" si="48"/>
        <v>366.50612935710348</v>
      </c>
    </row>
    <row r="404" spans="1:24" x14ac:dyDescent="0.3">
      <c r="A404" s="3">
        <v>402</v>
      </c>
      <c r="B404">
        <v>165</v>
      </c>
      <c r="C404" t="s">
        <v>8</v>
      </c>
      <c r="D404" t="s">
        <v>8</v>
      </c>
      <c r="E404">
        <v>13447</v>
      </c>
      <c r="F404">
        <v>14268</v>
      </c>
      <c r="G404">
        <v>1</v>
      </c>
      <c r="H404">
        <v>1</v>
      </c>
      <c r="I404">
        <v>78.151315450668335</v>
      </c>
      <c r="J404" s="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_xlfn.XLOOKUP(B404,CoinPixels_Config2!A:A,CoinPixels_Config2!I:I)</f>
        <v>0.94245864872441831</v>
      </c>
      <c r="M404">
        <f t="shared" si="49"/>
        <v>12673.241449397254</v>
      </c>
      <c r="N404">
        <f t="shared" si="50"/>
        <v>13447</v>
      </c>
      <c r="O404">
        <f t="shared" si="51"/>
        <v>0</v>
      </c>
      <c r="P404">
        <f t="shared" si="52"/>
        <v>0</v>
      </c>
      <c r="Q404" s="9" cm="1">
        <f t="array" ref="Q404">IF(D404="",_xlfn.XLOOKUP(C404,ConfigSheet!$B$5:$H$5,_xlfn.XLOOKUP(G404,ConfigSheet!$A$6:$A$8,ConfigSheet!$B$6:$H$8)),_xlfn.XLOOKUP(D404,ConfigSheet!$B$5:$H$5,_xlfn.XLOOKUP(H404,ConfigSheet!$A$6:$A$8,ConfigSheet!$B$6:$H$8)))</f>
        <v>0</v>
      </c>
      <c r="R404">
        <f t="shared" si="53"/>
        <v>0</v>
      </c>
      <c r="S404" s="9">
        <f t="shared" si="54"/>
        <v>0</v>
      </c>
      <c r="W404">
        <f t="shared" si="55"/>
        <v>0</v>
      </c>
      <c r="X404">
        <f t="shared" si="48"/>
        <v>0</v>
      </c>
    </row>
    <row r="405" spans="1:24" x14ac:dyDescent="0.3">
      <c r="A405" s="3">
        <v>403</v>
      </c>
      <c r="B405">
        <v>165</v>
      </c>
      <c r="C405" t="s">
        <v>11</v>
      </c>
      <c r="D405" t="s">
        <v>11</v>
      </c>
      <c r="E405">
        <v>331342</v>
      </c>
      <c r="F405">
        <v>230901</v>
      </c>
      <c r="G405">
        <v>2</v>
      </c>
      <c r="H405">
        <v>2</v>
      </c>
      <c r="I405">
        <v>69.635817408561707</v>
      </c>
      <c r="J405" s="4">
        <f>ConfigSheet!$I$2</f>
        <v>3349.0920000000001</v>
      </c>
      <c r="K405">
        <f>IF(D405="",_xlfn.XLOOKUP(C405,ConfigSheet!$A$1:$H$1,ConfigSheet!$A$2:$H$2),_xlfn.XLOOKUP(D405,ConfigSheet!$A$1:$H$1,ConfigSheet!$A$2:$H$2))</f>
        <v>5.6936084651916001</v>
      </c>
      <c r="L405">
        <f>_xlfn.XLOOKUP(B405,CoinPixels_Config2!A:A,CoinPixels_Config2!I:I)</f>
        <v>0.94245864872441831</v>
      </c>
      <c r="M405">
        <f t="shared" si="49"/>
        <v>312276.13358564622</v>
      </c>
      <c r="N405">
        <f t="shared" si="50"/>
        <v>217614.64444911692</v>
      </c>
      <c r="O405">
        <f t="shared" si="51"/>
        <v>530.88360596261271</v>
      </c>
      <c r="P405">
        <f t="shared" si="52"/>
        <v>369.95477633494465</v>
      </c>
      <c r="Q405" s="9" cm="1">
        <f t="array" ref="Q405">IF(D405="",_xlfn.XLOOKUP(C405,ConfigSheet!$B$5:$H$5,_xlfn.XLOOKUP(G405,ConfigSheet!$A$6:$A$8,ConfigSheet!$B$6:$H$8)),_xlfn.XLOOKUP(D405,ConfigSheet!$B$5:$H$5,_xlfn.XLOOKUP(H405,ConfigSheet!$A$6:$A$8,ConfigSheet!$B$6:$H$8)))</f>
        <v>738.85333333333335</v>
      </c>
      <c r="R405">
        <f t="shared" si="53"/>
        <v>160.92882962766805</v>
      </c>
      <c r="S405" s="9">
        <f t="shared" si="54"/>
        <v>25898.088205331009</v>
      </c>
      <c r="W405">
        <f t="shared" si="55"/>
        <v>368.8985569983887</v>
      </c>
      <c r="X405">
        <f t="shared" si="48"/>
        <v>136086.14535549344</v>
      </c>
    </row>
    <row r="406" spans="1:24" x14ac:dyDescent="0.3">
      <c r="A406" s="3">
        <v>404</v>
      </c>
      <c r="B406">
        <v>166</v>
      </c>
      <c r="C406" t="s">
        <v>8</v>
      </c>
      <c r="D406" t="s">
        <v>8</v>
      </c>
      <c r="E406">
        <v>13445</v>
      </c>
      <c r="F406">
        <v>17810</v>
      </c>
      <c r="G406">
        <v>1</v>
      </c>
      <c r="H406">
        <v>1</v>
      </c>
      <c r="I406">
        <v>74.560177326202393</v>
      </c>
      <c r="J406" s="4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_xlfn.XLOOKUP(B406,CoinPixels_Config2!A:A,CoinPixels_Config2!I:I)</f>
        <v>0.75491297024143744</v>
      </c>
      <c r="M406">
        <f t="shared" si="49"/>
        <v>10149.804884896126</v>
      </c>
      <c r="N406">
        <f t="shared" si="50"/>
        <v>13445</v>
      </c>
      <c r="O406">
        <f t="shared" si="51"/>
        <v>0</v>
      </c>
      <c r="P406">
        <f t="shared" si="52"/>
        <v>0</v>
      </c>
      <c r="Q406" s="9" cm="1">
        <f t="array" ref="Q406">IF(D406="",_xlfn.XLOOKUP(C406,ConfigSheet!$B$5:$H$5,_xlfn.XLOOKUP(G406,ConfigSheet!$A$6:$A$8,ConfigSheet!$B$6:$H$8)),_xlfn.XLOOKUP(D406,ConfigSheet!$B$5:$H$5,_xlfn.XLOOKUP(H406,ConfigSheet!$A$6:$A$8,ConfigSheet!$B$6:$H$8)))</f>
        <v>0</v>
      </c>
      <c r="R406">
        <f t="shared" si="53"/>
        <v>0</v>
      </c>
      <c r="S406" s="9">
        <f t="shared" si="54"/>
        <v>0</v>
      </c>
      <c r="W406">
        <f t="shared" si="55"/>
        <v>0</v>
      </c>
      <c r="X406">
        <f t="shared" si="48"/>
        <v>0</v>
      </c>
    </row>
    <row r="407" spans="1:24" x14ac:dyDescent="0.3">
      <c r="A407" s="3">
        <v>405</v>
      </c>
      <c r="B407">
        <v>166</v>
      </c>
      <c r="C407" t="s">
        <v>11</v>
      </c>
      <c r="D407" t="s">
        <v>11</v>
      </c>
      <c r="E407">
        <v>355548</v>
      </c>
      <c r="F407">
        <v>283933</v>
      </c>
      <c r="G407">
        <v>2</v>
      </c>
      <c r="H407">
        <v>2</v>
      </c>
      <c r="I407">
        <v>79.736748337745667</v>
      </c>
      <c r="J407" s="4">
        <f>ConfigSheet!$I$2</f>
        <v>3349.0920000000001</v>
      </c>
      <c r="K407">
        <f>IF(D407="",_xlfn.XLOOKUP(C407,ConfigSheet!$A$1:$H$1,ConfigSheet!$A$2:$H$2),_xlfn.XLOOKUP(D407,ConfigSheet!$A$1:$H$1,ConfigSheet!$A$2:$H$2))</f>
        <v>5.6936084651916001</v>
      </c>
      <c r="L407">
        <f>_xlfn.XLOOKUP(B407,CoinPixels_Config2!A:A,CoinPixels_Config2!I:I)</f>
        <v>0.75491297024143744</v>
      </c>
      <c r="M407">
        <f t="shared" si="49"/>
        <v>268407.79674340261</v>
      </c>
      <c r="N407">
        <f t="shared" si="50"/>
        <v>214344.70437956206</v>
      </c>
      <c r="O407">
        <f t="shared" si="51"/>
        <v>456.30544149329535</v>
      </c>
      <c r="P407">
        <f t="shared" si="52"/>
        <v>364.39572974539539</v>
      </c>
      <c r="Q407" s="9" cm="1">
        <f t="array" ref="Q407">IF(D407="",_xlfn.XLOOKUP(C407,ConfigSheet!$B$5:$H$5,_xlfn.XLOOKUP(G407,ConfigSheet!$A$6:$A$8,ConfigSheet!$B$6:$H$8)),_xlfn.XLOOKUP(D407,ConfigSheet!$B$5:$H$5,_xlfn.XLOOKUP(H407,ConfigSheet!$A$6:$A$8,ConfigSheet!$B$6:$H$8)))</f>
        <v>738.85333333333335</v>
      </c>
      <c r="R407">
        <f t="shared" si="53"/>
        <v>91.909711747899962</v>
      </c>
      <c r="S407" s="9">
        <f t="shared" si="54"/>
        <v>8447.3951135820607</v>
      </c>
      <c r="W407">
        <f t="shared" si="55"/>
        <v>374.45760358793797</v>
      </c>
      <c r="X407">
        <f t="shared" si="48"/>
        <v>140218.4968848213</v>
      </c>
    </row>
    <row r="408" spans="1:24" x14ac:dyDescent="0.3">
      <c r="A408" s="3">
        <v>406</v>
      </c>
      <c r="B408">
        <v>167</v>
      </c>
      <c r="C408" t="s">
        <v>8</v>
      </c>
      <c r="D408" t="s">
        <v>8</v>
      </c>
      <c r="E408">
        <v>16698</v>
      </c>
      <c r="F408">
        <v>21164</v>
      </c>
      <c r="G408">
        <v>1</v>
      </c>
      <c r="H408">
        <v>1</v>
      </c>
      <c r="I408">
        <v>77.64744758605957</v>
      </c>
      <c r="J408" s="4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_xlfn.XLOOKUP(B408,CoinPixels_Config2!A:A,CoinPixels_Config2!I:I)</f>
        <v>0.78898128898128894</v>
      </c>
      <c r="M408">
        <f t="shared" si="49"/>
        <v>13174.409563409563</v>
      </c>
      <c r="N408">
        <f t="shared" si="50"/>
        <v>16698</v>
      </c>
      <c r="O408">
        <f t="shared" si="51"/>
        <v>0</v>
      </c>
      <c r="P408">
        <f t="shared" si="52"/>
        <v>0</v>
      </c>
      <c r="Q408" s="9" cm="1">
        <f t="array" ref="Q408">IF(D408="",_xlfn.XLOOKUP(C408,ConfigSheet!$B$5:$H$5,_xlfn.XLOOKUP(G408,ConfigSheet!$A$6:$A$8,ConfigSheet!$B$6:$H$8)),_xlfn.XLOOKUP(D408,ConfigSheet!$B$5:$H$5,_xlfn.XLOOKUP(H408,ConfigSheet!$A$6:$A$8,ConfigSheet!$B$6:$H$8)))</f>
        <v>0</v>
      </c>
      <c r="R408">
        <f t="shared" si="53"/>
        <v>0</v>
      </c>
      <c r="S408" s="9">
        <f t="shared" si="54"/>
        <v>0</v>
      </c>
      <c r="W408">
        <f t="shared" si="55"/>
        <v>0</v>
      </c>
      <c r="X408">
        <f t="shared" si="48"/>
        <v>0</v>
      </c>
    </row>
    <row r="409" spans="1:24" x14ac:dyDescent="0.3">
      <c r="A409" s="3">
        <v>407</v>
      </c>
      <c r="B409">
        <v>167</v>
      </c>
      <c r="C409" t="s">
        <v>12</v>
      </c>
      <c r="D409" t="s">
        <v>12</v>
      </c>
      <c r="E409">
        <v>386805</v>
      </c>
      <c r="F409">
        <v>352287</v>
      </c>
      <c r="G409">
        <v>2</v>
      </c>
      <c r="H409">
        <v>2</v>
      </c>
      <c r="I409">
        <v>89.84820544719696</v>
      </c>
      <c r="J409" s="4">
        <f>ConfigSheet!$I$2</f>
        <v>3349.0920000000001</v>
      </c>
      <c r="K409">
        <f>IF(D409="",_xlfn.XLOOKUP(C409,ConfigSheet!$A$1:$H$1,ConfigSheet!$A$2:$H$2),_xlfn.XLOOKUP(D409,ConfigSheet!$A$1:$H$1,ConfigSheet!$A$2:$H$2))</f>
        <v>4.4826302470744004</v>
      </c>
      <c r="L409">
        <f>_xlfn.XLOOKUP(B409,CoinPixels_Config2!A:A,CoinPixels_Config2!I:I)</f>
        <v>0.78898128898128894</v>
      </c>
      <c r="M409">
        <f t="shared" si="49"/>
        <v>305181.90748440748</v>
      </c>
      <c r="N409">
        <f t="shared" si="50"/>
        <v>277947.85135135136</v>
      </c>
      <c r="O409">
        <f t="shared" si="51"/>
        <v>408.47419221373025</v>
      </c>
      <c r="P409">
        <f t="shared" si="52"/>
        <v>372.02246028980596</v>
      </c>
      <c r="Q409" s="9" cm="1">
        <f t="array" ref="Q409">IF(D409="",_xlfn.XLOOKUP(C409,ConfigSheet!$B$5:$H$5,_xlfn.XLOOKUP(G409,ConfigSheet!$A$6:$A$8,ConfigSheet!$B$6:$H$8)),_xlfn.XLOOKUP(D409,ConfigSheet!$B$5:$H$5,_xlfn.XLOOKUP(H409,ConfigSheet!$A$6:$A$8,ConfigSheet!$B$6:$H$8)))</f>
        <v>472.59999999999997</v>
      </c>
      <c r="R409">
        <f t="shared" si="53"/>
        <v>36.451731923924285</v>
      </c>
      <c r="S409" s="9">
        <f t="shared" si="54"/>
        <v>1328.7287602536408</v>
      </c>
      <c r="W409">
        <f t="shared" si="55"/>
        <v>100.577539710194</v>
      </c>
      <c r="X409">
        <f t="shared" si="48"/>
        <v>10115.841494155651</v>
      </c>
    </row>
    <row r="410" spans="1:24" x14ac:dyDescent="0.3">
      <c r="A410" s="3">
        <v>408</v>
      </c>
      <c r="B410">
        <v>168</v>
      </c>
      <c r="C410" t="s">
        <v>8</v>
      </c>
      <c r="D410" t="s">
        <v>8</v>
      </c>
      <c r="E410">
        <v>17964</v>
      </c>
      <c r="F410">
        <v>24178</v>
      </c>
      <c r="G410">
        <v>1</v>
      </c>
      <c r="H410">
        <v>1</v>
      </c>
      <c r="I410">
        <v>72.769761085510254</v>
      </c>
      <c r="J410" s="4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_xlfn.XLOOKUP(B410,CoinPixels_Config2!A:A,CoinPixels_Config2!I:I)</f>
        <v>0.74298949458185126</v>
      </c>
      <c r="M410">
        <f t="shared" si="49"/>
        <v>13347.063280668375</v>
      </c>
      <c r="N410">
        <f t="shared" si="50"/>
        <v>17964</v>
      </c>
      <c r="O410">
        <f t="shared" si="51"/>
        <v>0</v>
      </c>
      <c r="P410">
        <f t="shared" si="52"/>
        <v>0</v>
      </c>
      <c r="Q410" s="9" cm="1">
        <f t="array" ref="Q410">IF(D410="",_xlfn.XLOOKUP(C410,ConfigSheet!$B$5:$H$5,_xlfn.XLOOKUP(G410,ConfigSheet!$A$6:$A$8,ConfigSheet!$B$6:$H$8)),_xlfn.XLOOKUP(D410,ConfigSheet!$B$5:$H$5,_xlfn.XLOOKUP(H410,ConfigSheet!$A$6:$A$8,ConfigSheet!$B$6:$H$8)))</f>
        <v>0</v>
      </c>
      <c r="R410">
        <f t="shared" si="53"/>
        <v>0</v>
      </c>
      <c r="S410" s="9">
        <f t="shared" si="54"/>
        <v>0</v>
      </c>
      <c r="W410">
        <f t="shared" si="55"/>
        <v>0</v>
      </c>
      <c r="X410">
        <f t="shared" si="48"/>
        <v>0</v>
      </c>
    </row>
    <row r="411" spans="1:24" x14ac:dyDescent="0.3">
      <c r="A411" s="3">
        <v>409</v>
      </c>
      <c r="B411">
        <v>168</v>
      </c>
      <c r="C411" t="s">
        <v>14</v>
      </c>
      <c r="D411" t="s">
        <v>14</v>
      </c>
      <c r="E411">
        <v>110171</v>
      </c>
      <c r="F411">
        <v>102935</v>
      </c>
      <c r="G411">
        <v>1</v>
      </c>
      <c r="H411">
        <v>1</v>
      </c>
      <c r="I411">
        <v>93.402183055877686</v>
      </c>
      <c r="J411" s="4">
        <f>ConfigSheet!$I$2</f>
        <v>3349.0920000000001</v>
      </c>
      <c r="K411">
        <f>IF(D411="",_xlfn.XLOOKUP(C411,ConfigSheet!$A$1:$H$1,ConfigSheet!$A$2:$H$2),_xlfn.XLOOKUP(D411,ConfigSheet!$A$1:$H$1,ConfigSheet!$A$2:$H$2))</f>
        <v>8.5265588246234003</v>
      </c>
      <c r="L411">
        <f>_xlfn.XLOOKUP(B411,CoinPixels_Config2!A:A,CoinPixels_Config2!I:I)</f>
        <v>0.74298949458185126</v>
      </c>
      <c r="M411">
        <f t="shared" si="49"/>
        <v>81855.895607577142</v>
      </c>
      <c r="N411">
        <f t="shared" si="50"/>
        <v>76479.623624782864</v>
      </c>
      <c r="O411">
        <f t="shared" si="51"/>
        <v>208.3995032206457</v>
      </c>
      <c r="P411">
        <f t="shared" si="52"/>
        <v>194.7118830183729</v>
      </c>
      <c r="Q411" s="9" cm="1">
        <f t="array" ref="Q411">IF(D411="",_xlfn.XLOOKUP(C411,ConfigSheet!$B$5:$H$5,_xlfn.XLOOKUP(G411,ConfigSheet!$A$6:$A$8,ConfigSheet!$B$6:$H$8)),_xlfn.XLOOKUP(D411,ConfigSheet!$B$5:$H$5,_xlfn.XLOOKUP(H411,ConfigSheet!$A$6:$A$8,ConfigSheet!$B$6:$H$8)))</f>
        <v>160.44</v>
      </c>
      <c r="R411">
        <f t="shared" si="53"/>
        <v>13.687620202272797</v>
      </c>
      <c r="S411" s="9">
        <f t="shared" si="54"/>
        <v>187.3509468016664</v>
      </c>
      <c r="W411">
        <f t="shared" si="55"/>
        <v>-34.271883018372904</v>
      </c>
      <c r="X411">
        <f t="shared" si="48"/>
        <v>1174.5619656250369</v>
      </c>
    </row>
    <row r="412" spans="1:24" x14ac:dyDescent="0.3">
      <c r="A412" s="3">
        <v>410</v>
      </c>
      <c r="B412">
        <v>169</v>
      </c>
      <c r="C412" t="s">
        <v>8</v>
      </c>
      <c r="D412" t="s">
        <v>8</v>
      </c>
      <c r="E412">
        <v>14643</v>
      </c>
      <c r="F412">
        <v>18591</v>
      </c>
      <c r="G412">
        <v>1</v>
      </c>
      <c r="H412">
        <v>1</v>
      </c>
      <c r="I412">
        <v>74.548321962356567</v>
      </c>
      <c r="J412" s="4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_xlfn.XLOOKUP(B412,CoinPixels_Config2!A:A,CoinPixels_Config2!I:I)</f>
        <v>0.78763918024850732</v>
      </c>
      <c r="M412">
        <f t="shared" si="49"/>
        <v>11533.400516378893</v>
      </c>
      <c r="N412">
        <f t="shared" si="50"/>
        <v>14643</v>
      </c>
      <c r="O412">
        <f t="shared" si="51"/>
        <v>0</v>
      </c>
      <c r="P412">
        <f t="shared" si="52"/>
        <v>0</v>
      </c>
      <c r="Q412" s="9" cm="1">
        <f t="array" ref="Q412">IF(D412="",_xlfn.XLOOKUP(C412,ConfigSheet!$B$5:$H$5,_xlfn.XLOOKUP(G412,ConfigSheet!$A$6:$A$8,ConfigSheet!$B$6:$H$8)),_xlfn.XLOOKUP(D412,ConfigSheet!$B$5:$H$5,_xlfn.XLOOKUP(H412,ConfigSheet!$A$6:$A$8,ConfigSheet!$B$6:$H$8)))</f>
        <v>0</v>
      </c>
      <c r="R412">
        <f t="shared" si="53"/>
        <v>0</v>
      </c>
      <c r="S412" s="9">
        <f t="shared" si="54"/>
        <v>0</v>
      </c>
      <c r="W412">
        <f t="shared" si="55"/>
        <v>0</v>
      </c>
      <c r="X412">
        <f t="shared" si="48"/>
        <v>0</v>
      </c>
    </row>
    <row r="413" spans="1:24" x14ac:dyDescent="0.3">
      <c r="A413" s="3">
        <v>411</v>
      </c>
      <c r="B413">
        <v>169</v>
      </c>
      <c r="C413" t="s">
        <v>14</v>
      </c>
      <c r="D413" t="s">
        <v>14</v>
      </c>
      <c r="E413">
        <v>86416</v>
      </c>
      <c r="F413">
        <v>80729</v>
      </c>
      <c r="G413">
        <v>1</v>
      </c>
      <c r="H413">
        <v>1</v>
      </c>
      <c r="I413">
        <v>93.00808310508728</v>
      </c>
      <c r="J413" s="4">
        <f>ConfigSheet!$I$2</f>
        <v>3349.0920000000001</v>
      </c>
      <c r="K413">
        <f>IF(D413="",_xlfn.XLOOKUP(C413,ConfigSheet!$A$1:$H$1,ConfigSheet!$A$2:$H$2),_xlfn.XLOOKUP(D413,ConfigSheet!$A$1:$H$1,ConfigSheet!$A$2:$H$2))</f>
        <v>8.5265588246234003</v>
      </c>
      <c r="L413">
        <f>_xlfn.XLOOKUP(B413,CoinPixels_Config2!A:A,CoinPixels_Config2!I:I)</f>
        <v>0.78763918024850732</v>
      </c>
      <c r="M413">
        <f t="shared" si="49"/>
        <v>68064.627400355006</v>
      </c>
      <c r="N413">
        <f t="shared" si="50"/>
        <v>63585.323382281749</v>
      </c>
      <c r="O413">
        <f t="shared" si="51"/>
        <v>173.28787904458898</v>
      </c>
      <c r="P413">
        <f t="shared" si="52"/>
        <v>161.88387783964342</v>
      </c>
      <c r="Q413" s="9" cm="1">
        <f t="array" ref="Q413">IF(D413="",_xlfn.XLOOKUP(C413,ConfigSheet!$B$5:$H$5,_xlfn.XLOOKUP(G413,ConfigSheet!$A$6:$A$8,ConfigSheet!$B$6:$H$8)),_xlfn.XLOOKUP(D413,ConfigSheet!$B$5:$H$5,_xlfn.XLOOKUP(H413,ConfigSheet!$A$6:$A$8,ConfigSheet!$B$6:$H$8)))</f>
        <v>160.44</v>
      </c>
      <c r="R413">
        <f t="shared" si="53"/>
        <v>11.404001204945558</v>
      </c>
      <c r="S413" s="9">
        <f t="shared" si="54"/>
        <v>130.05124348239974</v>
      </c>
      <c r="W413">
        <f t="shared" si="55"/>
        <v>-1.4438778396434202</v>
      </c>
      <c r="X413">
        <f t="shared" si="48"/>
        <v>2.0847832158133501</v>
      </c>
    </row>
    <row r="414" spans="1:24" x14ac:dyDescent="0.3">
      <c r="A414" s="3">
        <v>412</v>
      </c>
      <c r="B414">
        <v>170</v>
      </c>
      <c r="C414" t="s">
        <v>8</v>
      </c>
      <c r="D414" t="s">
        <v>8</v>
      </c>
      <c r="E414">
        <v>20565</v>
      </c>
      <c r="F414">
        <v>24331</v>
      </c>
      <c r="G414">
        <v>1</v>
      </c>
      <c r="H414">
        <v>1</v>
      </c>
      <c r="I414">
        <v>81.986218690872192</v>
      </c>
      <c r="J414" s="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_xlfn.XLOOKUP(B414,CoinPixels_Config2!A:A,CoinPixels_Config2!I:I)</f>
        <v>0.84521803460605816</v>
      </c>
      <c r="M414">
        <f t="shared" si="49"/>
        <v>17381.908881673586</v>
      </c>
      <c r="N414">
        <f t="shared" si="50"/>
        <v>20565</v>
      </c>
      <c r="O414">
        <f t="shared" si="51"/>
        <v>0</v>
      </c>
      <c r="P414">
        <f t="shared" si="52"/>
        <v>0</v>
      </c>
      <c r="Q414" s="9" cm="1">
        <f t="array" ref="Q414">IF(D414="",_xlfn.XLOOKUP(C414,ConfigSheet!$B$5:$H$5,_xlfn.XLOOKUP(G414,ConfigSheet!$A$6:$A$8,ConfigSheet!$B$6:$H$8)),_xlfn.XLOOKUP(D414,ConfigSheet!$B$5:$H$5,_xlfn.XLOOKUP(H414,ConfigSheet!$A$6:$A$8,ConfigSheet!$B$6:$H$8)))</f>
        <v>0</v>
      </c>
      <c r="R414">
        <f t="shared" si="53"/>
        <v>0</v>
      </c>
      <c r="S414" s="9">
        <f t="shared" si="54"/>
        <v>0</v>
      </c>
      <c r="W414">
        <f t="shared" si="55"/>
        <v>0</v>
      </c>
      <c r="X414">
        <f t="shared" si="48"/>
        <v>0</v>
      </c>
    </row>
    <row r="415" spans="1:24" x14ac:dyDescent="0.3">
      <c r="A415" s="3">
        <v>413</v>
      </c>
      <c r="B415">
        <v>170</v>
      </c>
      <c r="C415" t="s">
        <v>13</v>
      </c>
      <c r="D415" t="s">
        <v>13</v>
      </c>
      <c r="E415">
        <v>310364</v>
      </c>
      <c r="F415">
        <v>281603</v>
      </c>
      <c r="G415">
        <v>2</v>
      </c>
      <c r="H415">
        <v>2</v>
      </c>
      <c r="I415">
        <v>69.819149374961853</v>
      </c>
      <c r="J415" s="4">
        <f>ConfigSheet!$I$2</f>
        <v>3349.0920000000001</v>
      </c>
      <c r="K415">
        <f>IF(D415="",_xlfn.XLOOKUP(C415,ConfigSheet!$A$1:$H$1,ConfigSheet!$A$2:$H$2),_xlfn.XLOOKUP(D415,ConfigSheet!$A$1:$H$1,ConfigSheet!$A$2:$H$2))</f>
        <v>6.6983512218829002</v>
      </c>
      <c r="L415">
        <f>_xlfn.XLOOKUP(B415,CoinPixels_Config2!A:A,CoinPixels_Config2!I:I)</f>
        <v>0.84521803460605816</v>
      </c>
      <c r="M415">
        <f t="shared" si="49"/>
        <v>262325.25009247463</v>
      </c>
      <c r="N415">
        <f t="shared" si="50"/>
        <v>238015.9341991698</v>
      </c>
      <c r="O415">
        <f t="shared" si="51"/>
        <v>524.6635982193576</v>
      </c>
      <c r="P415">
        <f t="shared" si="52"/>
        <v>476.0437526561256</v>
      </c>
      <c r="Q415" s="9" cm="1">
        <f t="array" ref="Q415">IF(D415="",_xlfn.XLOOKUP(C415,ConfigSheet!$B$5:$H$5,_xlfn.XLOOKUP(G415,ConfigSheet!$A$6:$A$8,ConfigSheet!$B$6:$H$8)),_xlfn.XLOOKUP(D415,ConfigSheet!$B$5:$H$5,_xlfn.XLOOKUP(H415,ConfigSheet!$A$6:$A$8,ConfigSheet!$B$6:$H$8)))</f>
        <v>415.91</v>
      </c>
      <c r="R415">
        <f t="shared" si="53"/>
        <v>48.619845563231991</v>
      </c>
      <c r="S415" s="9">
        <f t="shared" si="54"/>
        <v>2363.8893825925293</v>
      </c>
      <c r="W415">
        <f t="shared" si="55"/>
        <v>-60.13375265612558</v>
      </c>
      <c r="X415">
        <f t="shared" si="48"/>
        <v>3616.0682085080903</v>
      </c>
    </row>
    <row r="416" spans="1:24" x14ac:dyDescent="0.3">
      <c r="A416" s="3">
        <v>414</v>
      </c>
      <c r="B416">
        <v>171</v>
      </c>
      <c r="C416" t="s">
        <v>8</v>
      </c>
      <c r="D416" t="s">
        <v>8</v>
      </c>
      <c r="E416">
        <v>21485</v>
      </c>
      <c r="F416">
        <v>28159</v>
      </c>
      <c r="G416">
        <v>1</v>
      </c>
      <c r="H416">
        <v>1</v>
      </c>
      <c r="I416">
        <v>75.9552001953125</v>
      </c>
      <c r="J416" s="4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_xlfn.XLOOKUP(B416,CoinPixels_Config2!A:A,CoinPixels_Config2!I:I)</f>
        <v>0.76298874249795801</v>
      </c>
      <c r="M416">
        <f t="shared" si="49"/>
        <v>16392.813132568626</v>
      </c>
      <c r="N416">
        <f t="shared" si="50"/>
        <v>21485</v>
      </c>
      <c r="O416">
        <f t="shared" si="51"/>
        <v>0</v>
      </c>
      <c r="P416">
        <f t="shared" si="52"/>
        <v>0</v>
      </c>
      <c r="Q416" s="9" cm="1">
        <f t="array" ref="Q416">IF(D416="",_xlfn.XLOOKUP(C416,ConfigSheet!$B$5:$H$5,_xlfn.XLOOKUP(G416,ConfigSheet!$A$6:$A$8,ConfigSheet!$B$6:$H$8)),_xlfn.XLOOKUP(D416,ConfigSheet!$B$5:$H$5,_xlfn.XLOOKUP(H416,ConfigSheet!$A$6:$A$8,ConfigSheet!$B$6:$H$8)))</f>
        <v>0</v>
      </c>
      <c r="R416">
        <f t="shared" si="53"/>
        <v>0</v>
      </c>
      <c r="S416" s="9">
        <f t="shared" si="54"/>
        <v>0</v>
      </c>
      <c r="W416">
        <f t="shared" si="55"/>
        <v>0</v>
      </c>
      <c r="X416">
        <f t="shared" si="48"/>
        <v>0</v>
      </c>
    </row>
    <row r="417" spans="1:24" x14ac:dyDescent="0.3">
      <c r="A417" s="3">
        <v>415</v>
      </c>
      <c r="B417">
        <v>171</v>
      </c>
      <c r="C417" t="s">
        <v>14</v>
      </c>
      <c r="D417" t="s">
        <v>14</v>
      </c>
      <c r="E417">
        <v>102756</v>
      </c>
      <c r="F417">
        <v>91370</v>
      </c>
      <c r="G417">
        <v>1</v>
      </c>
      <c r="H417">
        <v>1</v>
      </c>
      <c r="I417">
        <v>86.430162191390991</v>
      </c>
      <c r="J417" s="4">
        <f>ConfigSheet!$I$2</f>
        <v>3349.0920000000001</v>
      </c>
      <c r="K417">
        <f>IF(D417="",_xlfn.XLOOKUP(C417,ConfigSheet!$A$1:$H$1,ConfigSheet!$A$2:$H$2),_xlfn.XLOOKUP(D417,ConfigSheet!$A$1:$H$1,ConfigSheet!$A$2:$H$2))</f>
        <v>8.5265588246234003</v>
      </c>
      <c r="L417">
        <f>_xlfn.XLOOKUP(B417,CoinPixels_Config2!A:A,CoinPixels_Config2!I:I)</f>
        <v>0.76298874249795801</v>
      </c>
      <c r="M417">
        <f t="shared" si="49"/>
        <v>78401.671224120175</v>
      </c>
      <c r="N417">
        <f t="shared" si="50"/>
        <v>69714.281402038425</v>
      </c>
      <c r="O417">
        <f t="shared" si="51"/>
        <v>199.60528454913879</v>
      </c>
      <c r="P417">
        <f t="shared" si="52"/>
        <v>177.48778513424824</v>
      </c>
      <c r="Q417" s="9" cm="1">
        <f t="array" ref="Q417">IF(D417="",_xlfn.XLOOKUP(C417,ConfigSheet!$B$5:$H$5,_xlfn.XLOOKUP(G417,ConfigSheet!$A$6:$A$8,ConfigSheet!$B$6:$H$8)),_xlfn.XLOOKUP(D417,ConfigSheet!$B$5:$H$5,_xlfn.XLOOKUP(H417,ConfigSheet!$A$6:$A$8,ConfigSheet!$B$6:$H$8)))</f>
        <v>160.44</v>
      </c>
      <c r="R417">
        <f t="shared" si="53"/>
        <v>22.117499414890545</v>
      </c>
      <c r="S417" s="9">
        <f t="shared" si="54"/>
        <v>489.1837803676836</v>
      </c>
      <c r="W417">
        <f t="shared" si="55"/>
        <v>-17.047785134248244</v>
      </c>
      <c r="X417">
        <f t="shared" si="48"/>
        <v>290.62697798349541</v>
      </c>
    </row>
    <row r="418" spans="1:24" x14ac:dyDescent="0.3">
      <c r="A418" s="3">
        <v>416</v>
      </c>
      <c r="B418">
        <v>171</v>
      </c>
      <c r="C418" t="s">
        <v>9</v>
      </c>
      <c r="D418" t="s">
        <v>9</v>
      </c>
      <c r="E418">
        <v>591748</v>
      </c>
      <c r="F418">
        <v>550740</v>
      </c>
      <c r="G418">
        <v>1</v>
      </c>
      <c r="H418">
        <v>1</v>
      </c>
      <c r="I418">
        <v>91.478967666625977</v>
      </c>
      <c r="J418" s="4">
        <f>ConfigSheet!$I$2</f>
        <v>3349.0920000000001</v>
      </c>
      <c r="K418">
        <f>IF(D418="",_xlfn.XLOOKUP(C418,ConfigSheet!$A$1:$H$1,ConfigSheet!$A$2:$H$2),_xlfn.XLOOKUP(D418,ConfigSheet!$A$1:$H$1,ConfigSheet!$A$2:$H$2))</f>
        <v>2.6304883652667002</v>
      </c>
      <c r="L418">
        <f>_xlfn.XLOOKUP(B418,CoinPixels_Config2!A:A,CoinPixels_Config2!I:I)</f>
        <v>0.76298874249795801</v>
      </c>
      <c r="M418">
        <f t="shared" si="49"/>
        <v>451497.06239568163</v>
      </c>
      <c r="N418">
        <f t="shared" si="50"/>
        <v>420208.4200433254</v>
      </c>
      <c r="O418">
        <f t="shared" si="51"/>
        <v>354.62082546073202</v>
      </c>
      <c r="P418">
        <f t="shared" si="52"/>
        <v>330.04568399765367</v>
      </c>
      <c r="Q418" s="9" cm="1">
        <f t="array" ref="Q418">IF(D418="",_xlfn.XLOOKUP(C418,ConfigSheet!$B$5:$H$5,_xlfn.XLOOKUP(G418,ConfigSheet!$A$6:$A$8,ConfigSheet!$B$6:$H$8)),_xlfn.XLOOKUP(D418,ConfigSheet!$B$5:$H$5,_xlfn.XLOOKUP(H418,ConfigSheet!$A$6:$A$8,ConfigSheet!$B$6:$H$8)))</f>
        <v>468.8</v>
      </c>
      <c r="R418">
        <f t="shared" si="53"/>
        <v>24.575141463078353</v>
      </c>
      <c r="S418" s="9">
        <f t="shared" si="54"/>
        <v>603.93757793031284</v>
      </c>
      <c r="W418">
        <f t="shared" si="55"/>
        <v>138.75431600234634</v>
      </c>
      <c r="X418">
        <f t="shared" si="48"/>
        <v>19252.760209278986</v>
      </c>
    </row>
    <row r="419" spans="1:24" x14ac:dyDescent="0.3">
      <c r="A419" s="3">
        <v>417</v>
      </c>
      <c r="B419">
        <v>171</v>
      </c>
      <c r="C419" t="s">
        <v>10</v>
      </c>
      <c r="D419" t="s">
        <v>10</v>
      </c>
      <c r="E419">
        <v>204992</v>
      </c>
      <c r="F419">
        <v>187395</v>
      </c>
      <c r="G419">
        <v>2</v>
      </c>
      <c r="H419">
        <v>2</v>
      </c>
      <c r="I419">
        <v>83.254796266555786</v>
      </c>
      <c r="J419" s="4">
        <f>ConfigSheet!$I$2</f>
        <v>3349.0920000000001</v>
      </c>
      <c r="K419">
        <f>IF(D419="",_xlfn.XLOOKUP(C419,ConfigSheet!$A$1:$H$1,ConfigSheet!$A$2:$H$2),_xlfn.XLOOKUP(D419,ConfigSheet!$A$1:$H$1,ConfigSheet!$A$2:$H$2))</f>
        <v>3.5680999999999998</v>
      </c>
      <c r="L419">
        <f>_xlfn.XLOOKUP(B419,CoinPixels_Config2!A:A,CoinPixels_Config2!I:I)</f>
        <v>0.76298874249795801</v>
      </c>
      <c r="M419">
        <f t="shared" si="49"/>
        <v>156406.5883021414</v>
      </c>
      <c r="N419">
        <f t="shared" si="50"/>
        <v>142980.27540040485</v>
      </c>
      <c r="O419">
        <f t="shared" si="51"/>
        <v>166.63452294558365</v>
      </c>
      <c r="P419">
        <f t="shared" si="52"/>
        <v>152.33021984949488</v>
      </c>
      <c r="Q419" s="9" cm="1">
        <f t="array" ref="Q419">IF(D419="",_xlfn.XLOOKUP(C419,ConfigSheet!$B$5:$H$5,_xlfn.XLOOKUP(G419,ConfigSheet!$A$6:$A$8,ConfigSheet!$B$6:$H$8)),_xlfn.XLOOKUP(D419,ConfigSheet!$B$5:$H$5,_xlfn.XLOOKUP(H419,ConfigSheet!$A$6:$A$8,ConfigSheet!$B$6:$H$8)))</f>
        <v>193.28</v>
      </c>
      <c r="R419">
        <f t="shared" si="53"/>
        <v>14.304303096088773</v>
      </c>
      <c r="S419" s="9">
        <f t="shared" si="54"/>
        <v>204.61308706477487</v>
      </c>
      <c r="W419">
        <f t="shared" si="55"/>
        <v>40.94978015050512</v>
      </c>
      <c r="X419">
        <f t="shared" si="48"/>
        <v>1676.8844943747031</v>
      </c>
    </row>
    <row r="420" spans="1:24" x14ac:dyDescent="0.3">
      <c r="A420" s="3">
        <v>418</v>
      </c>
      <c r="B420">
        <v>171</v>
      </c>
      <c r="C420" t="s">
        <v>11</v>
      </c>
      <c r="D420" t="s">
        <v>11</v>
      </c>
      <c r="E420">
        <v>245518</v>
      </c>
      <c r="F420">
        <v>146246</v>
      </c>
      <c r="G420">
        <v>1</v>
      </c>
      <c r="H420">
        <v>1</v>
      </c>
      <c r="I420">
        <v>58.637809753417969</v>
      </c>
      <c r="J420" s="4">
        <f>ConfigSheet!$I$2</f>
        <v>3349.0920000000001</v>
      </c>
      <c r="K420">
        <f>IF(D420="",_xlfn.XLOOKUP(C420,ConfigSheet!$A$1:$H$1,ConfigSheet!$A$2:$H$2),_xlfn.XLOOKUP(D420,ConfigSheet!$A$1:$H$1,ConfigSheet!$A$2:$H$2))</f>
        <v>5.6936084651916001</v>
      </c>
      <c r="L420">
        <f>_xlfn.XLOOKUP(B420,CoinPixels_Config2!A:A,CoinPixels_Config2!I:I)</f>
        <v>0.76298874249795801</v>
      </c>
      <c r="M420">
        <f t="shared" si="49"/>
        <v>187327.47008061365</v>
      </c>
      <c r="N420">
        <f t="shared" si="50"/>
        <v>111584.05163535637</v>
      </c>
      <c r="O420">
        <f t="shared" si="51"/>
        <v>318.46520472232714</v>
      </c>
      <c r="P420">
        <f t="shared" si="52"/>
        <v>189.6979542429535</v>
      </c>
      <c r="Q420" s="9" cm="1">
        <f t="array" ref="Q420">IF(D420="",_xlfn.XLOOKUP(C420,ConfigSheet!$B$5:$H$5,_xlfn.XLOOKUP(G420,ConfigSheet!$A$6:$A$8,ConfigSheet!$B$6:$H$8)),_xlfn.XLOOKUP(D420,ConfigSheet!$B$5:$H$5,_xlfn.XLOOKUP(H420,ConfigSheet!$A$6:$A$8,ConfigSheet!$B$6:$H$8)))</f>
        <v>369.42666666666668</v>
      </c>
      <c r="R420">
        <f t="shared" si="53"/>
        <v>128.76725047937364</v>
      </c>
      <c r="S420" s="9">
        <f t="shared" si="54"/>
        <v>16581.004796017751</v>
      </c>
      <c r="W420">
        <f t="shared" si="55"/>
        <v>179.72871242371318</v>
      </c>
      <c r="X420">
        <f t="shared" si="48"/>
        <v>32302.410069485792</v>
      </c>
    </row>
    <row r="421" spans="1:24" x14ac:dyDescent="0.3">
      <c r="A421" s="3">
        <v>419</v>
      </c>
      <c r="B421">
        <v>171</v>
      </c>
      <c r="C421" t="s">
        <v>13</v>
      </c>
      <c r="D421" t="s">
        <v>13</v>
      </c>
      <c r="E421">
        <v>138459</v>
      </c>
      <c r="F421">
        <v>54069</v>
      </c>
      <c r="G421">
        <v>1</v>
      </c>
      <c r="H421">
        <v>1</v>
      </c>
      <c r="I421">
        <v>37.898236513137817</v>
      </c>
      <c r="J421" s="4">
        <f>ConfigSheet!$I$2</f>
        <v>3349.0920000000001</v>
      </c>
      <c r="K421">
        <f>IF(D421="",_xlfn.XLOOKUP(C421,ConfigSheet!$A$1:$H$1,ConfigSheet!$A$2:$H$2),_xlfn.XLOOKUP(D421,ConfigSheet!$A$1:$H$1,ConfigSheet!$A$2:$H$2))</f>
        <v>6.6983512218829002</v>
      </c>
      <c r="L421">
        <f>_xlfn.XLOOKUP(B421,CoinPixels_Config2!A:A,CoinPixels_Config2!I:I)</f>
        <v>0.76298874249795801</v>
      </c>
      <c r="M421">
        <f t="shared" si="49"/>
        <v>105642.65829752477</v>
      </c>
      <c r="N421">
        <f t="shared" si="50"/>
        <v>41254.03831812209</v>
      </c>
      <c r="O421">
        <f t="shared" si="51"/>
        <v>211.29059138721263</v>
      </c>
      <c r="P421">
        <f t="shared" si="52"/>
        <v>82.510136471556194</v>
      </c>
      <c r="Q421" s="9" cm="1">
        <f t="array" ref="Q421">IF(D421="",_xlfn.XLOOKUP(C421,ConfigSheet!$B$5:$H$5,_xlfn.XLOOKUP(G421,ConfigSheet!$A$6:$A$8,ConfigSheet!$B$6:$H$8)),_xlfn.XLOOKUP(D421,ConfigSheet!$B$5:$H$5,_xlfn.XLOOKUP(H421,ConfigSheet!$A$6:$A$8,ConfigSheet!$B$6:$H$8)))</f>
        <v>207.95500000000001</v>
      </c>
      <c r="R421">
        <f t="shared" si="53"/>
        <v>128.78045491565643</v>
      </c>
      <c r="S421" s="9">
        <f t="shared" si="54"/>
        <v>16584.405568283419</v>
      </c>
      <c r="W421">
        <f t="shared" si="55"/>
        <v>125.44486352844382</v>
      </c>
      <c r="X421">
        <f t="shared" si="48"/>
        <v>15736.413785669894</v>
      </c>
    </row>
    <row r="422" spans="1:24" x14ac:dyDescent="0.3">
      <c r="A422" s="3">
        <v>420</v>
      </c>
      <c r="B422">
        <v>172</v>
      </c>
      <c r="C422" t="s">
        <v>8</v>
      </c>
      <c r="D422" t="s">
        <v>8</v>
      </c>
      <c r="E422">
        <v>16873</v>
      </c>
      <c r="F422">
        <v>23400</v>
      </c>
      <c r="G422">
        <v>1</v>
      </c>
      <c r="H422">
        <v>1</v>
      </c>
      <c r="I422">
        <v>71.199625730514526</v>
      </c>
      <c r="J422" s="4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_xlfn.XLOOKUP(B422,CoinPixels_Config2!A:A,CoinPixels_Config2!I:I)</f>
        <v>0.72106837606837604</v>
      </c>
      <c r="M422">
        <f t="shared" si="49"/>
        <v>12166.586709401709</v>
      </c>
      <c r="N422">
        <f t="shared" si="50"/>
        <v>16873</v>
      </c>
      <c r="O422">
        <f t="shared" si="51"/>
        <v>0</v>
      </c>
      <c r="P422">
        <f t="shared" si="52"/>
        <v>0</v>
      </c>
      <c r="Q422" s="9" cm="1">
        <f t="array" ref="Q422">IF(D422="",_xlfn.XLOOKUP(C422,ConfigSheet!$B$5:$H$5,_xlfn.XLOOKUP(G422,ConfigSheet!$A$6:$A$8,ConfigSheet!$B$6:$H$8)),_xlfn.XLOOKUP(D422,ConfigSheet!$B$5:$H$5,_xlfn.XLOOKUP(H422,ConfigSheet!$A$6:$A$8,ConfigSheet!$B$6:$H$8)))</f>
        <v>0</v>
      </c>
      <c r="R422">
        <f t="shared" si="53"/>
        <v>0</v>
      </c>
      <c r="S422" s="9">
        <f t="shared" si="54"/>
        <v>0</v>
      </c>
      <c r="W422">
        <f t="shared" si="55"/>
        <v>0</v>
      </c>
      <c r="X422">
        <f t="shared" si="48"/>
        <v>0</v>
      </c>
    </row>
    <row r="423" spans="1:24" x14ac:dyDescent="0.3">
      <c r="A423" s="3">
        <v>421</v>
      </c>
      <c r="B423">
        <v>172</v>
      </c>
      <c r="C423" t="s">
        <v>9</v>
      </c>
      <c r="D423" t="s">
        <v>9</v>
      </c>
      <c r="E423">
        <v>579187</v>
      </c>
      <c r="F423">
        <v>545744</v>
      </c>
      <c r="G423">
        <v>1</v>
      </c>
      <c r="H423">
        <v>1</v>
      </c>
      <c r="I423">
        <v>92.992979288101196</v>
      </c>
      <c r="J423" s="4">
        <f>ConfigSheet!$I$2</f>
        <v>3349.0920000000001</v>
      </c>
      <c r="K423">
        <f>IF(D423="",_xlfn.XLOOKUP(C423,ConfigSheet!$A$1:$H$1,ConfigSheet!$A$2:$H$2),_xlfn.XLOOKUP(D423,ConfigSheet!$A$1:$H$1,ConfigSheet!$A$2:$H$2))</f>
        <v>2.6304883652667002</v>
      </c>
      <c r="L423">
        <f>_xlfn.XLOOKUP(B423,CoinPixels_Config2!A:A,CoinPixels_Config2!I:I)</f>
        <v>0.72106837606837604</v>
      </c>
      <c r="M423">
        <f t="shared" si="49"/>
        <v>417633.42952991452</v>
      </c>
      <c r="N423">
        <f t="shared" si="50"/>
        <v>393518.73982905981</v>
      </c>
      <c r="O423">
        <f t="shared" si="51"/>
        <v>328.02320071376676</v>
      </c>
      <c r="P423">
        <f t="shared" si="52"/>
        <v>309.08272052089205</v>
      </c>
      <c r="Q423" s="9" cm="1">
        <f t="array" ref="Q423">IF(D423="",_xlfn.XLOOKUP(C423,ConfigSheet!$B$5:$H$5,_xlfn.XLOOKUP(G423,ConfigSheet!$A$6:$A$8,ConfigSheet!$B$6:$H$8)),_xlfn.XLOOKUP(D423,ConfigSheet!$B$5:$H$5,_xlfn.XLOOKUP(H423,ConfigSheet!$A$6:$A$8,ConfigSheet!$B$6:$H$8)))</f>
        <v>468.8</v>
      </c>
      <c r="R423">
        <f t="shared" si="53"/>
        <v>18.940480192874702</v>
      </c>
      <c r="S423" s="9">
        <f t="shared" si="54"/>
        <v>358.74178993667891</v>
      </c>
      <c r="W423">
        <f t="shared" si="55"/>
        <v>159.71727947910796</v>
      </c>
      <c r="X423">
        <f t="shared" si="48"/>
        <v>25509.609364207481</v>
      </c>
    </row>
    <row r="424" spans="1:24" x14ac:dyDescent="0.3">
      <c r="A424" s="3">
        <v>422</v>
      </c>
      <c r="B424">
        <v>172</v>
      </c>
      <c r="C424" t="s">
        <v>11</v>
      </c>
      <c r="D424" t="s">
        <v>11</v>
      </c>
      <c r="E424">
        <v>246565</v>
      </c>
      <c r="F424">
        <v>157818</v>
      </c>
      <c r="G424">
        <v>1</v>
      </c>
      <c r="H424">
        <v>1</v>
      </c>
      <c r="I424">
        <v>64.006650447845459</v>
      </c>
      <c r="J424" s="4">
        <f>ConfigSheet!$I$2</f>
        <v>3349.0920000000001</v>
      </c>
      <c r="K424">
        <f>IF(D424="",_xlfn.XLOOKUP(C424,ConfigSheet!$A$1:$H$1,ConfigSheet!$A$2:$H$2),_xlfn.XLOOKUP(D424,ConfigSheet!$A$1:$H$1,ConfigSheet!$A$2:$H$2))</f>
        <v>5.6936084651916001</v>
      </c>
      <c r="L424">
        <f>_xlfn.XLOOKUP(B424,CoinPixels_Config2!A:A,CoinPixels_Config2!I:I)</f>
        <v>0.72106837606837604</v>
      </c>
      <c r="M424">
        <f t="shared" si="49"/>
        <v>177790.22414529914</v>
      </c>
      <c r="N424">
        <f t="shared" si="50"/>
        <v>113797.56897435898</v>
      </c>
      <c r="O424">
        <f t="shared" si="51"/>
        <v>302.25145359458242</v>
      </c>
      <c r="P424">
        <f t="shared" si="52"/>
        <v>193.46103422379414</v>
      </c>
      <c r="Q424" s="9" cm="1">
        <f t="array" ref="Q424">IF(D424="",_xlfn.XLOOKUP(C424,ConfigSheet!$B$5:$H$5,_xlfn.XLOOKUP(G424,ConfigSheet!$A$6:$A$8,ConfigSheet!$B$6:$H$8)),_xlfn.XLOOKUP(D424,ConfigSheet!$B$5:$H$5,_xlfn.XLOOKUP(H424,ConfigSheet!$A$6:$A$8,ConfigSheet!$B$6:$H$8)))</f>
        <v>369.42666666666668</v>
      </c>
      <c r="R424">
        <f t="shared" si="53"/>
        <v>108.79041937078827</v>
      </c>
      <c r="S424" s="9">
        <f t="shared" si="54"/>
        <v>11835.355346871984</v>
      </c>
      <c r="W424">
        <f t="shared" si="55"/>
        <v>175.96563244287253</v>
      </c>
      <c r="X424">
        <f t="shared" si="48"/>
        <v>30963.903801020115</v>
      </c>
    </row>
    <row r="425" spans="1:24" x14ac:dyDescent="0.3">
      <c r="A425" s="3">
        <v>423</v>
      </c>
      <c r="B425">
        <v>172</v>
      </c>
      <c r="C425" t="s">
        <v>13</v>
      </c>
      <c r="D425" t="s">
        <v>13</v>
      </c>
      <c r="E425">
        <v>161763</v>
      </c>
      <c r="F425">
        <v>108771</v>
      </c>
      <c r="G425">
        <v>1</v>
      </c>
      <c r="H425">
        <v>1</v>
      </c>
      <c r="I425">
        <v>66.095077991485596</v>
      </c>
      <c r="J425" s="4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_xlfn.XLOOKUP(B425,CoinPixels_Config2!A:A,CoinPixels_Config2!I:I)</f>
        <v>0.72106837606837604</v>
      </c>
      <c r="M425">
        <f t="shared" si="49"/>
        <v>116642.18371794872</v>
      </c>
      <c r="N425">
        <f t="shared" si="50"/>
        <v>78431.328333333324</v>
      </c>
      <c r="O425">
        <f t="shared" si="51"/>
        <v>233.29019144001165</v>
      </c>
      <c r="P425">
        <f t="shared" si="52"/>
        <v>156.86657278315502</v>
      </c>
      <c r="Q425" s="9" cm="1">
        <f t="array" ref="Q425">IF(D425="",_xlfn.XLOOKUP(C425,ConfigSheet!$B$5:$H$5,_xlfn.XLOOKUP(G425,ConfigSheet!$A$6:$A$8,ConfigSheet!$B$6:$H$8)),_xlfn.XLOOKUP(D425,ConfigSheet!$B$5:$H$5,_xlfn.XLOOKUP(H425,ConfigSheet!$A$6:$A$8,ConfigSheet!$B$6:$H$8)))</f>
        <v>207.95500000000001</v>
      </c>
      <c r="R425">
        <f t="shared" si="53"/>
        <v>76.423618656856632</v>
      </c>
      <c r="S425" s="9">
        <f t="shared" si="54"/>
        <v>5840.5694886086449</v>
      </c>
      <c r="W425">
        <f t="shared" si="55"/>
        <v>51.088427216844991</v>
      </c>
      <c r="X425">
        <f t="shared" si="48"/>
        <v>2610.027395490868</v>
      </c>
    </row>
    <row r="426" spans="1:24" x14ac:dyDescent="0.3">
      <c r="A426" s="3">
        <v>424</v>
      </c>
      <c r="B426">
        <v>173</v>
      </c>
      <c r="C426" t="s">
        <v>8</v>
      </c>
      <c r="D426" t="s">
        <v>8</v>
      </c>
      <c r="E426">
        <v>18654</v>
      </c>
      <c r="F426">
        <v>22932</v>
      </c>
      <c r="G426">
        <v>1</v>
      </c>
      <c r="H426">
        <v>1</v>
      </c>
      <c r="I426">
        <v>76.683521270751953</v>
      </c>
      <c r="J426" s="4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_xlfn.XLOOKUP(B426,CoinPixels_Config2!A:A,CoinPixels_Config2!I:I)</f>
        <v>0.81344845630559914</v>
      </c>
      <c r="M426">
        <f t="shared" si="49"/>
        <v>15174.067503924647</v>
      </c>
      <c r="N426">
        <f t="shared" si="50"/>
        <v>18654</v>
      </c>
      <c r="O426">
        <f t="shared" si="51"/>
        <v>0</v>
      </c>
      <c r="P426">
        <f t="shared" si="52"/>
        <v>0</v>
      </c>
      <c r="Q426" s="9" cm="1">
        <f t="array" ref="Q426">IF(D426="",_xlfn.XLOOKUP(C426,ConfigSheet!$B$5:$H$5,_xlfn.XLOOKUP(G426,ConfigSheet!$A$6:$A$8,ConfigSheet!$B$6:$H$8)),_xlfn.XLOOKUP(D426,ConfigSheet!$B$5:$H$5,_xlfn.XLOOKUP(H426,ConfigSheet!$A$6:$A$8,ConfigSheet!$B$6:$H$8)))</f>
        <v>0</v>
      </c>
      <c r="R426">
        <f t="shared" si="53"/>
        <v>0</v>
      </c>
      <c r="S426" s="9">
        <f t="shared" si="54"/>
        <v>0</v>
      </c>
      <c r="W426">
        <f t="shared" si="55"/>
        <v>0</v>
      </c>
      <c r="X426">
        <f t="shared" si="48"/>
        <v>0</v>
      </c>
    </row>
    <row r="427" spans="1:24" x14ac:dyDescent="0.3">
      <c r="A427" s="3">
        <v>425</v>
      </c>
      <c r="B427">
        <v>173</v>
      </c>
      <c r="C427" t="s">
        <v>13</v>
      </c>
      <c r="D427" t="s">
        <v>13</v>
      </c>
      <c r="E427">
        <v>130560</v>
      </c>
      <c r="F427">
        <v>94316</v>
      </c>
      <c r="G427">
        <v>1</v>
      </c>
      <c r="H427">
        <v>1</v>
      </c>
      <c r="I427">
        <v>70.576411485671997</v>
      </c>
      <c r="J427" s="4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_xlfn.XLOOKUP(B427,CoinPixels_Config2!A:A,CoinPixels_Config2!I:I)</f>
        <v>0.81344845630559914</v>
      </c>
      <c r="M427">
        <f t="shared" si="49"/>
        <v>106203.83045525903</v>
      </c>
      <c r="N427">
        <f t="shared" si="50"/>
        <v>76721.204604918894</v>
      </c>
      <c r="O427">
        <f t="shared" si="51"/>
        <v>212.41296372229507</v>
      </c>
      <c r="P427">
        <f t="shared" si="52"/>
        <v>153.44623993897045</v>
      </c>
      <c r="Q427" s="9" cm="1">
        <f t="array" ref="Q427">IF(D427="",_xlfn.XLOOKUP(C427,ConfigSheet!$B$5:$H$5,_xlfn.XLOOKUP(G427,ConfigSheet!$A$6:$A$8,ConfigSheet!$B$6:$H$8)),_xlfn.XLOOKUP(D427,ConfigSheet!$B$5:$H$5,_xlfn.XLOOKUP(H427,ConfigSheet!$A$6:$A$8,ConfigSheet!$B$6:$H$8)))</f>
        <v>207.95500000000001</v>
      </c>
      <c r="R427">
        <f t="shared" si="53"/>
        <v>58.966723783324625</v>
      </c>
      <c r="S427" s="9">
        <f t="shared" si="54"/>
        <v>3477.0745137389022</v>
      </c>
      <c r="W427">
        <f t="shared" si="55"/>
        <v>54.508760061029562</v>
      </c>
      <c r="X427">
        <f t="shared" si="48"/>
        <v>2971.2049233908915</v>
      </c>
    </row>
    <row r="428" spans="1:24" x14ac:dyDescent="0.3">
      <c r="A428" s="3">
        <v>426</v>
      </c>
      <c r="B428">
        <v>174</v>
      </c>
      <c r="C428" t="s">
        <v>8</v>
      </c>
      <c r="D428" t="s">
        <v>8</v>
      </c>
      <c r="E428">
        <v>15290</v>
      </c>
      <c r="F428">
        <v>16601</v>
      </c>
      <c r="G428">
        <v>1</v>
      </c>
      <c r="H428">
        <v>1</v>
      </c>
      <c r="I428">
        <v>83.555889129638672</v>
      </c>
      <c r="J428" s="4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_xlfn.XLOOKUP(B428,CoinPixels_Config2!A:A,CoinPixels_Config2!I:I)</f>
        <v>0.92102885368351306</v>
      </c>
      <c r="M428">
        <f t="shared" si="49"/>
        <v>14082.531172820914</v>
      </c>
      <c r="N428">
        <f t="shared" si="50"/>
        <v>15290</v>
      </c>
      <c r="O428">
        <f t="shared" si="51"/>
        <v>0</v>
      </c>
      <c r="P428">
        <f t="shared" si="52"/>
        <v>0</v>
      </c>
      <c r="Q428" s="9" cm="1">
        <f t="array" ref="Q428">IF(D428="",_xlfn.XLOOKUP(C428,ConfigSheet!$B$5:$H$5,_xlfn.XLOOKUP(G428,ConfigSheet!$A$6:$A$8,ConfigSheet!$B$6:$H$8)),_xlfn.XLOOKUP(D428,ConfigSheet!$B$5:$H$5,_xlfn.XLOOKUP(H428,ConfigSheet!$A$6:$A$8,ConfigSheet!$B$6:$H$8)))</f>
        <v>0</v>
      </c>
      <c r="R428">
        <f t="shared" si="53"/>
        <v>0</v>
      </c>
      <c r="S428" s="9">
        <f t="shared" si="54"/>
        <v>0</v>
      </c>
      <c r="W428">
        <f t="shared" si="55"/>
        <v>0</v>
      </c>
      <c r="X428">
        <f t="shared" si="48"/>
        <v>0</v>
      </c>
    </row>
    <row r="429" spans="1:24" x14ac:dyDescent="0.3">
      <c r="A429" s="3">
        <v>427</v>
      </c>
      <c r="B429">
        <v>174</v>
      </c>
      <c r="C429" t="s">
        <v>12</v>
      </c>
      <c r="D429" t="s">
        <v>12</v>
      </c>
      <c r="E429">
        <v>182456</v>
      </c>
      <c r="F429">
        <v>142451</v>
      </c>
      <c r="G429">
        <v>1</v>
      </c>
      <c r="H429">
        <v>1</v>
      </c>
      <c r="I429">
        <v>70.787954330444336</v>
      </c>
      <c r="J429" s="4">
        <f>ConfigSheet!$I$2</f>
        <v>3349.0920000000001</v>
      </c>
      <c r="K429">
        <f>IF(D429="",_xlfn.XLOOKUP(C429,ConfigSheet!$A$1:$H$1,ConfigSheet!$A$2:$H$2),_xlfn.XLOOKUP(D429,ConfigSheet!$A$1:$H$1,ConfigSheet!$A$2:$H$2))</f>
        <v>4.4826302470744004</v>
      </c>
      <c r="L429">
        <f>_xlfn.XLOOKUP(B429,CoinPixels_Config2!A:A,CoinPixels_Config2!I:I)</f>
        <v>0.92102885368351306</v>
      </c>
      <c r="M429">
        <f t="shared" si="49"/>
        <v>168047.24052767907</v>
      </c>
      <c r="N429">
        <f t="shared" si="50"/>
        <v>131201.48123607013</v>
      </c>
      <c r="O429">
        <f t="shared" si="51"/>
        <v>224.92473880286391</v>
      </c>
      <c r="P429">
        <f t="shared" si="52"/>
        <v>175.6081135572783</v>
      </c>
      <c r="Q429" s="9" cm="1">
        <f t="array" ref="Q429">IF(D429="",_xlfn.XLOOKUP(C429,ConfigSheet!$B$5:$H$5,_xlfn.XLOOKUP(G429,ConfigSheet!$A$6:$A$8,ConfigSheet!$B$6:$H$8)),_xlfn.XLOOKUP(D429,ConfigSheet!$B$5:$H$5,_xlfn.XLOOKUP(H429,ConfigSheet!$A$6:$A$8,ConfigSheet!$B$6:$H$8)))</f>
        <v>236.29999999999998</v>
      </c>
      <c r="R429">
        <f t="shared" si="53"/>
        <v>49.316625245585612</v>
      </c>
      <c r="S429" s="9">
        <f t="shared" si="54"/>
        <v>2432.1295256135322</v>
      </c>
      <c r="W429">
        <f t="shared" si="55"/>
        <v>60.691886442721682</v>
      </c>
      <c r="X429">
        <f t="shared" si="48"/>
        <v>3683.5050799762239</v>
      </c>
    </row>
    <row r="430" spans="1:24" x14ac:dyDescent="0.3">
      <c r="A430" s="3">
        <v>428</v>
      </c>
      <c r="B430">
        <v>174</v>
      </c>
      <c r="C430" t="s">
        <v>13</v>
      </c>
      <c r="D430" t="s">
        <v>13</v>
      </c>
      <c r="E430">
        <v>116938</v>
      </c>
      <c r="F430">
        <v>85654</v>
      </c>
      <c r="G430">
        <v>1</v>
      </c>
      <c r="H430">
        <v>1</v>
      </c>
      <c r="I430">
        <v>62.60303258895874</v>
      </c>
      <c r="J430" s="4">
        <f>ConfigSheet!$I$2</f>
        <v>3349.0920000000001</v>
      </c>
      <c r="K430">
        <f>IF(D430="",_xlfn.XLOOKUP(C430,ConfigSheet!$A$1:$H$1,ConfigSheet!$A$2:$H$2),_xlfn.XLOOKUP(D430,ConfigSheet!$A$1:$H$1,ConfigSheet!$A$2:$H$2))</f>
        <v>6.6983512218829002</v>
      </c>
      <c r="L430">
        <f>_xlfn.XLOOKUP(B430,CoinPixels_Config2!A:A,CoinPixels_Config2!I:I)</f>
        <v>0.92102885368351306</v>
      </c>
      <c r="M430">
        <f t="shared" si="49"/>
        <v>107703.27209204265</v>
      </c>
      <c r="N430">
        <f t="shared" si="50"/>
        <v>78889.80543340763</v>
      </c>
      <c r="O430">
        <f t="shared" si="51"/>
        <v>215.41192186375304</v>
      </c>
      <c r="P430">
        <f t="shared" si="52"/>
        <v>157.78354987530059</v>
      </c>
      <c r="Q430" s="9" cm="1">
        <f t="array" ref="Q430">IF(D430="",_xlfn.XLOOKUP(C430,ConfigSheet!$B$5:$H$5,_xlfn.XLOOKUP(G430,ConfigSheet!$A$6:$A$8,ConfigSheet!$B$6:$H$8)),_xlfn.XLOOKUP(D430,ConfigSheet!$B$5:$H$5,_xlfn.XLOOKUP(H430,ConfigSheet!$A$6:$A$8,ConfigSheet!$B$6:$H$8)))</f>
        <v>207.95500000000001</v>
      </c>
      <c r="R430">
        <f t="shared" si="53"/>
        <v>57.628371988452443</v>
      </c>
      <c r="S430" s="9">
        <f t="shared" si="54"/>
        <v>3321.0292580394503</v>
      </c>
      <c r="W430">
        <f t="shared" si="55"/>
        <v>50.171450124699419</v>
      </c>
      <c r="X430">
        <f t="shared" si="48"/>
        <v>2517.1744076152013</v>
      </c>
    </row>
    <row r="431" spans="1:24" x14ac:dyDescent="0.3">
      <c r="A431" s="3">
        <v>429</v>
      </c>
      <c r="B431">
        <v>175</v>
      </c>
      <c r="C431" t="s">
        <v>8</v>
      </c>
      <c r="D431" t="s">
        <v>8</v>
      </c>
      <c r="E431">
        <v>18665</v>
      </c>
      <c r="F431">
        <v>19040</v>
      </c>
      <c r="G431">
        <v>1</v>
      </c>
      <c r="H431">
        <v>1</v>
      </c>
      <c r="I431">
        <v>82.167357206344604</v>
      </c>
      <c r="J431" s="4">
        <f>ConfigSheet!$I$2</f>
        <v>3349.0920000000001</v>
      </c>
      <c r="K431">
        <f>IF(D431="",_xlfn.XLOOKUP(C431,ConfigSheet!$A$1:$H$1,ConfigSheet!$A$2:$H$2),_xlfn.XLOOKUP(D431,ConfigSheet!$A$1:$H$1,ConfigSheet!$A$2:$H$2))</f>
        <v>0</v>
      </c>
      <c r="L431">
        <f>_xlfn.XLOOKUP(B431,CoinPixels_Config2!A:A,CoinPixels_Config2!I:I)</f>
        <v>0.98030462184873945</v>
      </c>
      <c r="M431">
        <f t="shared" si="49"/>
        <v>18297.385766806721</v>
      </c>
      <c r="N431">
        <f t="shared" si="50"/>
        <v>18665</v>
      </c>
      <c r="O431">
        <f t="shared" si="51"/>
        <v>0</v>
      </c>
      <c r="P431">
        <f t="shared" si="52"/>
        <v>0</v>
      </c>
      <c r="Q431" s="9" cm="1">
        <f t="array" ref="Q431">IF(D431="",_xlfn.XLOOKUP(C431,ConfigSheet!$B$5:$H$5,_xlfn.XLOOKUP(G431,ConfigSheet!$A$6:$A$8,ConfigSheet!$B$6:$H$8)),_xlfn.XLOOKUP(D431,ConfigSheet!$B$5:$H$5,_xlfn.XLOOKUP(H431,ConfigSheet!$A$6:$A$8,ConfigSheet!$B$6:$H$8)))</f>
        <v>0</v>
      </c>
      <c r="R431">
        <f t="shared" si="53"/>
        <v>0</v>
      </c>
      <c r="S431" s="9">
        <f t="shared" si="54"/>
        <v>0</v>
      </c>
      <c r="W431">
        <f t="shared" si="55"/>
        <v>0</v>
      </c>
      <c r="X431">
        <f t="shared" si="48"/>
        <v>0</v>
      </c>
    </row>
    <row r="432" spans="1:24" x14ac:dyDescent="0.3">
      <c r="A432" s="3">
        <v>430</v>
      </c>
      <c r="B432">
        <v>175</v>
      </c>
      <c r="C432" t="s">
        <v>14</v>
      </c>
      <c r="D432" t="s">
        <v>14</v>
      </c>
      <c r="E432">
        <v>102740</v>
      </c>
      <c r="F432">
        <v>93173</v>
      </c>
      <c r="G432">
        <v>1</v>
      </c>
      <c r="H432">
        <v>1</v>
      </c>
      <c r="I432">
        <v>90.667730569839478</v>
      </c>
      <c r="J432" s="4">
        <f>ConfigSheet!$I$2</f>
        <v>3349.0920000000001</v>
      </c>
      <c r="K432">
        <f>IF(D432="",_xlfn.XLOOKUP(C432,ConfigSheet!$A$1:$H$1,ConfigSheet!$A$2:$H$2),_xlfn.XLOOKUP(D432,ConfigSheet!$A$1:$H$1,ConfigSheet!$A$2:$H$2))</f>
        <v>8.5265588246234003</v>
      </c>
      <c r="L432">
        <f>_xlfn.XLOOKUP(B432,CoinPixels_Config2!A:A,CoinPixels_Config2!I:I)</f>
        <v>0.98030462184873945</v>
      </c>
      <c r="M432">
        <f t="shared" si="49"/>
        <v>100716.49684873949</v>
      </c>
      <c r="N432">
        <f t="shared" si="50"/>
        <v>91337.922531512595</v>
      </c>
      <c r="O432">
        <f t="shared" si="51"/>
        <v>256.41730206001347</v>
      </c>
      <c r="P432">
        <f t="shared" si="52"/>
        <v>232.54009426550158</v>
      </c>
      <c r="Q432" s="9" cm="1">
        <f t="array" ref="Q432">IF(D432="",_xlfn.XLOOKUP(C432,ConfigSheet!$B$5:$H$5,_xlfn.XLOOKUP(G432,ConfigSheet!$A$6:$A$8,ConfigSheet!$B$6:$H$8)),_xlfn.XLOOKUP(D432,ConfigSheet!$B$5:$H$5,_xlfn.XLOOKUP(H432,ConfigSheet!$A$6:$A$8,ConfigSheet!$B$6:$H$8)))</f>
        <v>160.44</v>
      </c>
      <c r="R432">
        <f t="shared" si="53"/>
        <v>23.877207794511889</v>
      </c>
      <c r="S432" s="9">
        <f t="shared" si="54"/>
        <v>570.12105206229933</v>
      </c>
      <c r="W432">
        <f t="shared" si="55"/>
        <v>-72.100094265501582</v>
      </c>
      <c r="X432">
        <f t="shared" si="48"/>
        <v>5198.4235930942141</v>
      </c>
    </row>
    <row r="433" spans="1:24" x14ac:dyDescent="0.3">
      <c r="A433" s="3">
        <v>431</v>
      </c>
      <c r="B433">
        <v>176</v>
      </c>
      <c r="C433" t="s">
        <v>8</v>
      </c>
      <c r="D433" t="s">
        <v>8</v>
      </c>
      <c r="E433">
        <v>15959</v>
      </c>
      <c r="F433">
        <v>18760</v>
      </c>
      <c r="G433">
        <v>1</v>
      </c>
      <c r="H433">
        <v>1</v>
      </c>
      <c r="I433">
        <v>76.552248001098633</v>
      </c>
      <c r="J433" s="4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_xlfn.XLOOKUP(B433,CoinPixels_Config2!A:A,CoinPixels_Config2!I:I)</f>
        <v>0.85069296375266523</v>
      </c>
      <c r="M433">
        <f t="shared" si="49"/>
        <v>13576.209008528784</v>
      </c>
      <c r="N433">
        <f t="shared" si="50"/>
        <v>15959</v>
      </c>
      <c r="O433">
        <f t="shared" si="51"/>
        <v>0</v>
      </c>
      <c r="P433">
        <f t="shared" si="52"/>
        <v>0</v>
      </c>
      <c r="Q433" s="9" cm="1">
        <f t="array" ref="Q433">IF(D433="",_xlfn.XLOOKUP(C433,ConfigSheet!$B$5:$H$5,_xlfn.XLOOKUP(G433,ConfigSheet!$A$6:$A$8,ConfigSheet!$B$6:$H$8)),_xlfn.XLOOKUP(D433,ConfigSheet!$B$5:$H$5,_xlfn.XLOOKUP(H433,ConfigSheet!$A$6:$A$8,ConfigSheet!$B$6:$H$8)))</f>
        <v>0</v>
      </c>
      <c r="R433">
        <f t="shared" si="53"/>
        <v>0</v>
      </c>
      <c r="S433" s="9">
        <f t="shared" si="54"/>
        <v>0</v>
      </c>
      <c r="W433">
        <f t="shared" si="55"/>
        <v>0</v>
      </c>
      <c r="X433">
        <f t="shared" si="48"/>
        <v>0</v>
      </c>
    </row>
    <row r="434" spans="1:24" x14ac:dyDescent="0.3">
      <c r="A434" s="3">
        <v>432</v>
      </c>
      <c r="B434">
        <v>176</v>
      </c>
      <c r="C434" t="s">
        <v>10</v>
      </c>
      <c r="D434" t="s">
        <v>10</v>
      </c>
      <c r="E434">
        <v>203888</v>
      </c>
      <c r="F434">
        <v>266988</v>
      </c>
      <c r="G434">
        <v>2</v>
      </c>
      <c r="H434">
        <v>3</v>
      </c>
      <c r="I434">
        <v>61.795816818873092</v>
      </c>
      <c r="J434" s="4">
        <f>ConfigSheet!$I$2</f>
        <v>3349.0920000000001</v>
      </c>
      <c r="K434">
        <f>IF(D434="",_xlfn.XLOOKUP(C434,ConfigSheet!$A$1:$H$1,ConfigSheet!$A$2:$H$2),_xlfn.XLOOKUP(D434,ConfigSheet!$A$1:$H$1,ConfigSheet!$A$2:$H$2))</f>
        <v>3.5680999999999998</v>
      </c>
      <c r="L434">
        <f>_xlfn.XLOOKUP(B434,CoinPixels_Config2!A:A,CoinPixels_Config2!I:I)</f>
        <v>0.85069296375266523</v>
      </c>
      <c r="M434">
        <f t="shared" si="49"/>
        <v>173446.08699360341</v>
      </c>
      <c r="N434">
        <f t="shared" si="50"/>
        <v>227124.81300639658</v>
      </c>
      <c r="O434">
        <f t="shared" si="51"/>
        <v>184.7882897817905</v>
      </c>
      <c r="P434">
        <f t="shared" si="52"/>
        <v>241.97724197726535</v>
      </c>
      <c r="Q434" s="9" cm="1">
        <f t="array" ref="Q434">IF(D434="",_xlfn.XLOOKUP(C434,ConfigSheet!$B$5:$H$5,_xlfn.XLOOKUP(G434,ConfigSheet!$A$6:$A$8,ConfigSheet!$B$6:$H$8)),_xlfn.XLOOKUP(D434,ConfigSheet!$B$5:$H$5,_xlfn.XLOOKUP(H434,ConfigSheet!$A$6:$A$8,ConfigSheet!$B$6:$H$8)))</f>
        <v>289.92</v>
      </c>
      <c r="R434">
        <f t="shared" si="53"/>
        <v>-57.188952195474855</v>
      </c>
      <c r="S434" s="9">
        <f t="shared" si="54"/>
        <v>3270.576253216308</v>
      </c>
      <c r="W434">
        <f t="shared" si="55"/>
        <v>47.942758022734665</v>
      </c>
      <c r="X434">
        <f t="shared" si="48"/>
        <v>2298.5080468264891</v>
      </c>
    </row>
    <row r="435" spans="1:24" x14ac:dyDescent="0.3">
      <c r="A435" s="3">
        <v>433</v>
      </c>
      <c r="B435">
        <v>177</v>
      </c>
      <c r="C435" t="s">
        <v>8</v>
      </c>
      <c r="D435" t="s">
        <v>8</v>
      </c>
      <c r="E435">
        <v>19232</v>
      </c>
      <c r="F435">
        <v>22797</v>
      </c>
      <c r="G435">
        <v>1</v>
      </c>
      <c r="H435">
        <v>1</v>
      </c>
      <c r="I435">
        <v>79.296958446502686</v>
      </c>
      <c r="J435" s="4">
        <f>ConfigSheet!$I$2</f>
        <v>3349.0920000000001</v>
      </c>
      <c r="K435">
        <f>IF(D435="",_xlfn.XLOOKUP(C435,ConfigSheet!$A$1:$H$1,ConfigSheet!$A$2:$H$2),_xlfn.XLOOKUP(D435,ConfigSheet!$A$1:$H$1,ConfigSheet!$A$2:$H$2))</f>
        <v>0</v>
      </c>
      <c r="L435">
        <f>_xlfn.XLOOKUP(B435,CoinPixels_Config2!A:A,CoinPixels_Config2!I:I)</f>
        <v>0.84361977453173664</v>
      </c>
      <c r="M435">
        <f t="shared" si="49"/>
        <v>16224.495503794358</v>
      </c>
      <c r="N435">
        <f t="shared" si="50"/>
        <v>19232</v>
      </c>
      <c r="O435">
        <f t="shared" si="51"/>
        <v>0</v>
      </c>
      <c r="P435">
        <f t="shared" si="52"/>
        <v>0</v>
      </c>
      <c r="Q435" s="9" cm="1">
        <f t="array" ref="Q435">IF(D435="",_xlfn.XLOOKUP(C435,ConfigSheet!$B$5:$H$5,_xlfn.XLOOKUP(G435,ConfigSheet!$A$6:$A$8,ConfigSheet!$B$6:$H$8)),_xlfn.XLOOKUP(D435,ConfigSheet!$B$5:$H$5,_xlfn.XLOOKUP(H435,ConfigSheet!$A$6:$A$8,ConfigSheet!$B$6:$H$8)))</f>
        <v>0</v>
      </c>
      <c r="R435">
        <f t="shared" si="53"/>
        <v>0</v>
      </c>
      <c r="S435" s="9">
        <f t="shared" si="54"/>
        <v>0</v>
      </c>
      <c r="W435">
        <f t="shared" si="55"/>
        <v>0</v>
      </c>
      <c r="X435">
        <f t="shared" si="48"/>
        <v>0</v>
      </c>
    </row>
    <row r="436" spans="1:24" x14ac:dyDescent="0.3">
      <c r="A436" s="3">
        <v>434</v>
      </c>
      <c r="B436">
        <v>178</v>
      </c>
      <c r="C436" t="s">
        <v>8</v>
      </c>
      <c r="D436" t="s">
        <v>8</v>
      </c>
      <c r="E436">
        <v>15670</v>
      </c>
      <c r="F436">
        <v>19297</v>
      </c>
      <c r="G436">
        <v>1</v>
      </c>
      <c r="H436">
        <v>1</v>
      </c>
      <c r="I436">
        <v>76.940590143203735</v>
      </c>
      <c r="J436" s="4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_xlfn.XLOOKUP(B436,CoinPixels_Config2!A:A,CoinPixels_Config2!I:I)</f>
        <v>0.81204332279628955</v>
      </c>
      <c r="M436">
        <f t="shared" si="49"/>
        <v>12724.718868217857</v>
      </c>
      <c r="N436">
        <f t="shared" si="50"/>
        <v>15670</v>
      </c>
      <c r="O436">
        <f t="shared" si="51"/>
        <v>0</v>
      </c>
      <c r="P436">
        <f t="shared" si="52"/>
        <v>0</v>
      </c>
      <c r="Q436" s="9" cm="1">
        <f t="array" ref="Q436">IF(D436="",_xlfn.XLOOKUP(C436,ConfigSheet!$B$5:$H$5,_xlfn.XLOOKUP(G436,ConfigSheet!$A$6:$A$8,ConfigSheet!$B$6:$H$8)),_xlfn.XLOOKUP(D436,ConfigSheet!$B$5:$H$5,_xlfn.XLOOKUP(H436,ConfigSheet!$A$6:$A$8,ConfigSheet!$B$6:$H$8)))</f>
        <v>0</v>
      </c>
      <c r="R436">
        <f t="shared" si="53"/>
        <v>0</v>
      </c>
      <c r="S436" s="9">
        <f t="shared" si="54"/>
        <v>0</v>
      </c>
      <c r="W436">
        <f t="shared" si="55"/>
        <v>0</v>
      </c>
      <c r="X436">
        <f t="shared" si="48"/>
        <v>0</v>
      </c>
    </row>
    <row r="437" spans="1:24" x14ac:dyDescent="0.3">
      <c r="A437" s="3">
        <v>435</v>
      </c>
      <c r="B437">
        <v>178</v>
      </c>
      <c r="C437" t="s">
        <v>12</v>
      </c>
      <c r="D437" t="s">
        <v>12</v>
      </c>
      <c r="E437">
        <v>199508</v>
      </c>
      <c r="F437">
        <v>336573</v>
      </c>
      <c r="G437">
        <v>1</v>
      </c>
      <c r="H437">
        <v>2</v>
      </c>
      <c r="I437">
        <v>44.480574131011963</v>
      </c>
      <c r="J437" s="4">
        <f>ConfigSheet!$I$2</f>
        <v>3349.0920000000001</v>
      </c>
      <c r="K437">
        <f>IF(D437="",_xlfn.XLOOKUP(C437,ConfigSheet!$A$1:$H$1,ConfigSheet!$A$2:$H$2),_xlfn.XLOOKUP(D437,ConfigSheet!$A$1:$H$1,ConfigSheet!$A$2:$H$2))</f>
        <v>4.4826302470744004</v>
      </c>
      <c r="L437">
        <f>_xlfn.XLOOKUP(B437,CoinPixels_Config2!A:A,CoinPixels_Config2!I:I)</f>
        <v>0.81204332279628955</v>
      </c>
      <c r="M437">
        <f t="shared" si="49"/>
        <v>162009.13924444214</v>
      </c>
      <c r="N437">
        <f t="shared" si="50"/>
        <v>273311.85728351556</v>
      </c>
      <c r="O437">
        <f t="shared" si="51"/>
        <v>216.84297352226349</v>
      </c>
      <c r="P437">
        <f t="shared" si="52"/>
        <v>365.81736134545383</v>
      </c>
      <c r="Q437" s="9" cm="1">
        <f t="array" ref="Q437">IF(D437="",_xlfn.XLOOKUP(C437,ConfigSheet!$B$5:$H$5,_xlfn.XLOOKUP(G437,ConfigSheet!$A$6:$A$8,ConfigSheet!$B$6:$H$8)),_xlfn.XLOOKUP(D437,ConfigSheet!$B$5:$H$5,_xlfn.XLOOKUP(H437,ConfigSheet!$A$6:$A$8,ConfigSheet!$B$6:$H$8)))</f>
        <v>472.59999999999997</v>
      </c>
      <c r="R437">
        <f t="shared" si="53"/>
        <v>-148.97438782319034</v>
      </c>
      <c r="S437" s="9">
        <f t="shared" si="54"/>
        <v>22193.368227294322</v>
      </c>
      <c r="W437">
        <f t="shared" si="55"/>
        <v>106.78263865454613</v>
      </c>
      <c r="X437">
        <f t="shared" si="48"/>
        <v>11402.531918027371</v>
      </c>
    </row>
    <row r="438" spans="1:24" x14ac:dyDescent="0.3">
      <c r="A438" s="3">
        <v>436</v>
      </c>
      <c r="B438">
        <v>178</v>
      </c>
      <c r="C438" t="s">
        <v>11</v>
      </c>
      <c r="D438" t="s">
        <v>11</v>
      </c>
      <c r="E438">
        <v>232257</v>
      </c>
      <c r="F438">
        <v>156704</v>
      </c>
      <c r="G438">
        <v>1</v>
      </c>
      <c r="H438">
        <v>1</v>
      </c>
      <c r="I438">
        <v>67.465758323669434</v>
      </c>
      <c r="J438" s="4">
        <f>ConfigSheet!$I$2</f>
        <v>3349.0920000000001</v>
      </c>
      <c r="K438">
        <f>IF(D438="",_xlfn.XLOOKUP(C438,ConfigSheet!$A$1:$H$1,ConfigSheet!$A$2:$H$2),_xlfn.XLOOKUP(D438,ConfigSheet!$A$1:$H$1,ConfigSheet!$A$2:$H$2))</f>
        <v>5.6936084651916001</v>
      </c>
      <c r="L438">
        <f>_xlfn.XLOOKUP(B438,CoinPixels_Config2!A:A,CoinPixels_Config2!I:I)</f>
        <v>0.81204332279628955</v>
      </c>
      <c r="M438">
        <f t="shared" si="49"/>
        <v>188602.74602269783</v>
      </c>
      <c r="N438">
        <f t="shared" si="50"/>
        <v>127250.43685546976</v>
      </c>
      <c r="O438">
        <f t="shared" si="51"/>
        <v>320.63323172764848</v>
      </c>
      <c r="P438">
        <f t="shared" si="52"/>
        <v>216.33152044782042</v>
      </c>
      <c r="Q438" s="9" cm="1">
        <f t="array" ref="Q438">IF(D438="",_xlfn.XLOOKUP(C438,ConfigSheet!$B$5:$H$5,_xlfn.XLOOKUP(G438,ConfigSheet!$A$6:$A$8,ConfigSheet!$B$6:$H$8)),_xlfn.XLOOKUP(D438,ConfigSheet!$B$5:$H$5,_xlfn.XLOOKUP(H438,ConfigSheet!$A$6:$A$8,ConfigSheet!$B$6:$H$8)))</f>
        <v>369.42666666666668</v>
      </c>
      <c r="R438">
        <f t="shared" si="53"/>
        <v>104.30171127982806</v>
      </c>
      <c r="S438" s="9">
        <f t="shared" si="54"/>
        <v>10878.846975900611</v>
      </c>
      <c r="W438">
        <f t="shared" si="55"/>
        <v>153.09514621884625</v>
      </c>
      <c r="X438">
        <f t="shared" si="48"/>
        <v>23438.123795769916</v>
      </c>
    </row>
    <row r="439" spans="1:24" x14ac:dyDescent="0.3">
      <c r="A439" s="3">
        <v>437</v>
      </c>
      <c r="B439">
        <v>179</v>
      </c>
      <c r="C439" t="s">
        <v>8</v>
      </c>
      <c r="D439" t="s">
        <v>8</v>
      </c>
      <c r="E439">
        <v>14736</v>
      </c>
      <c r="F439">
        <v>16899</v>
      </c>
      <c r="G439">
        <v>1</v>
      </c>
      <c r="H439">
        <v>1</v>
      </c>
      <c r="I439">
        <v>81.092220544815063</v>
      </c>
      <c r="J439" s="4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_xlfn.XLOOKUP(B439,CoinPixels_Config2!A:A,CoinPixels_Config2!I:I)</f>
        <v>0.87200426060713654</v>
      </c>
      <c r="M439">
        <f t="shared" si="49"/>
        <v>12849.854784306764</v>
      </c>
      <c r="N439">
        <f t="shared" si="50"/>
        <v>14736</v>
      </c>
      <c r="O439">
        <f t="shared" si="51"/>
        <v>0</v>
      </c>
      <c r="P439">
        <f t="shared" si="52"/>
        <v>0</v>
      </c>
      <c r="Q439" s="9" cm="1">
        <f t="array" ref="Q439">IF(D439="",_xlfn.XLOOKUP(C439,ConfigSheet!$B$5:$H$5,_xlfn.XLOOKUP(G439,ConfigSheet!$A$6:$A$8,ConfigSheet!$B$6:$H$8)),_xlfn.XLOOKUP(D439,ConfigSheet!$B$5:$H$5,_xlfn.XLOOKUP(H439,ConfigSheet!$A$6:$A$8,ConfigSheet!$B$6:$H$8)))</f>
        <v>0</v>
      </c>
      <c r="R439">
        <f t="shared" si="53"/>
        <v>0</v>
      </c>
      <c r="S439" s="9">
        <f t="shared" si="54"/>
        <v>0</v>
      </c>
      <c r="W439">
        <f t="shared" si="55"/>
        <v>0</v>
      </c>
      <c r="X439">
        <f t="shared" si="48"/>
        <v>0</v>
      </c>
    </row>
    <row r="440" spans="1:24" x14ac:dyDescent="0.3">
      <c r="A440" s="3">
        <v>438</v>
      </c>
      <c r="B440">
        <v>179</v>
      </c>
      <c r="C440" t="s">
        <v>12</v>
      </c>
      <c r="D440" t="s">
        <v>12</v>
      </c>
      <c r="E440">
        <v>168070</v>
      </c>
      <c r="F440">
        <v>153776</v>
      </c>
      <c r="G440">
        <v>1</v>
      </c>
      <c r="H440">
        <v>1</v>
      </c>
      <c r="I440">
        <v>90.563201904296875</v>
      </c>
      <c r="J440" s="4">
        <f>ConfigSheet!$I$2</f>
        <v>3349.0920000000001</v>
      </c>
      <c r="K440">
        <f>IF(D440="",_xlfn.XLOOKUP(C440,ConfigSheet!$A$1:$H$1,ConfigSheet!$A$2:$H$2),_xlfn.XLOOKUP(D440,ConfigSheet!$A$1:$H$1,ConfigSheet!$A$2:$H$2))</f>
        <v>4.4826302470744004</v>
      </c>
      <c r="L440">
        <f>_xlfn.XLOOKUP(B440,CoinPixels_Config2!A:A,CoinPixels_Config2!I:I)</f>
        <v>0.87200426060713654</v>
      </c>
      <c r="M440">
        <f t="shared" si="49"/>
        <v>146557.75608024144</v>
      </c>
      <c r="N440">
        <f t="shared" si="50"/>
        <v>134093.32717912304</v>
      </c>
      <c r="O440">
        <f t="shared" si="51"/>
        <v>196.16189413388534</v>
      </c>
      <c r="P440">
        <f t="shared" si="52"/>
        <v>179.47873762320674</v>
      </c>
      <c r="Q440" s="9" cm="1">
        <f t="array" ref="Q440">IF(D440="",_xlfn.XLOOKUP(C440,ConfigSheet!$B$5:$H$5,_xlfn.XLOOKUP(G440,ConfigSheet!$A$6:$A$8,ConfigSheet!$B$6:$H$8)),_xlfn.XLOOKUP(D440,ConfigSheet!$B$5:$H$5,_xlfn.XLOOKUP(H440,ConfigSheet!$A$6:$A$8,ConfigSheet!$B$6:$H$8)))</f>
        <v>236.29999999999998</v>
      </c>
      <c r="R440">
        <f t="shared" si="53"/>
        <v>16.6831565106786</v>
      </c>
      <c r="S440" s="9">
        <f t="shared" si="54"/>
        <v>278.32771115979779</v>
      </c>
      <c r="W440">
        <f t="shared" si="55"/>
        <v>56.821262376793243</v>
      </c>
      <c r="X440">
        <f t="shared" si="48"/>
        <v>3228.6558580923793</v>
      </c>
    </row>
    <row r="441" spans="1:24" x14ac:dyDescent="0.3">
      <c r="A441" s="3">
        <v>439</v>
      </c>
      <c r="B441">
        <v>179</v>
      </c>
      <c r="C441" t="s">
        <v>11</v>
      </c>
      <c r="D441" t="s">
        <v>11</v>
      </c>
      <c r="E441">
        <v>187130</v>
      </c>
      <c r="F441">
        <v>151116</v>
      </c>
      <c r="G441">
        <v>1</v>
      </c>
      <c r="H441">
        <v>1</v>
      </c>
      <c r="I441">
        <v>80.754554271697998</v>
      </c>
      <c r="J441" s="4">
        <f>ConfigSheet!$I$2</f>
        <v>3349.0920000000001</v>
      </c>
      <c r="K441">
        <f>IF(D441="",_xlfn.XLOOKUP(C441,ConfigSheet!$A$1:$H$1,ConfigSheet!$A$2:$H$2),_xlfn.XLOOKUP(D441,ConfigSheet!$A$1:$H$1,ConfigSheet!$A$2:$H$2))</f>
        <v>5.6936084651916001</v>
      </c>
      <c r="L441">
        <f>_xlfn.XLOOKUP(B441,CoinPixels_Config2!A:A,CoinPixels_Config2!I:I)</f>
        <v>0.87200426060713654</v>
      </c>
      <c r="M441">
        <f t="shared" si="49"/>
        <v>163178.15728741346</v>
      </c>
      <c r="N441">
        <f t="shared" si="50"/>
        <v>131773.79584590805</v>
      </c>
      <c r="O441">
        <f t="shared" si="51"/>
        <v>277.41027647672377</v>
      </c>
      <c r="P441">
        <f t="shared" si="52"/>
        <v>224.02143611423389</v>
      </c>
      <c r="Q441" s="9" cm="1">
        <f t="array" ref="Q441">IF(D441="",_xlfn.XLOOKUP(C441,ConfigSheet!$B$5:$H$5,_xlfn.XLOOKUP(G441,ConfigSheet!$A$6:$A$8,ConfigSheet!$B$6:$H$8)),_xlfn.XLOOKUP(D441,ConfigSheet!$B$5:$H$5,_xlfn.XLOOKUP(H441,ConfigSheet!$A$6:$A$8,ConfigSheet!$B$6:$H$8)))</f>
        <v>369.42666666666668</v>
      </c>
      <c r="R441">
        <f t="shared" si="53"/>
        <v>53.388840362489873</v>
      </c>
      <c r="S441" s="9">
        <f t="shared" si="54"/>
        <v>2850.3682752514278</v>
      </c>
      <c r="W441">
        <f t="shared" si="55"/>
        <v>145.40523055243278</v>
      </c>
      <c r="X441">
        <f t="shared" si="48"/>
        <v>21142.681072006133</v>
      </c>
    </row>
    <row r="442" spans="1:24" x14ac:dyDescent="0.3">
      <c r="A442" s="3">
        <v>440</v>
      </c>
      <c r="B442">
        <v>180</v>
      </c>
      <c r="C442" t="s">
        <v>8</v>
      </c>
      <c r="D442" t="s">
        <v>8</v>
      </c>
      <c r="E442">
        <v>17434</v>
      </c>
      <c r="F442">
        <v>19881</v>
      </c>
      <c r="G442">
        <v>1</v>
      </c>
      <c r="H442">
        <v>1</v>
      </c>
      <c r="I442">
        <v>82.033270597457886</v>
      </c>
      <c r="J442" s="4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_xlfn.XLOOKUP(B442,CoinPixels_Config2!A:A,CoinPixels_Config2!I:I)</f>
        <v>0.87691766007746086</v>
      </c>
      <c r="M442">
        <f t="shared" si="49"/>
        <v>15288.182485790452</v>
      </c>
      <c r="N442">
        <f t="shared" si="50"/>
        <v>17434</v>
      </c>
      <c r="O442">
        <f t="shared" si="51"/>
        <v>0</v>
      </c>
      <c r="P442">
        <f t="shared" si="52"/>
        <v>0</v>
      </c>
      <c r="Q442" s="9" cm="1">
        <f t="array" ref="Q442">IF(D442="",_xlfn.XLOOKUP(C442,ConfigSheet!$B$5:$H$5,_xlfn.XLOOKUP(G442,ConfigSheet!$A$6:$A$8,ConfigSheet!$B$6:$H$8)),_xlfn.XLOOKUP(D442,ConfigSheet!$B$5:$H$5,_xlfn.XLOOKUP(H442,ConfigSheet!$A$6:$A$8,ConfigSheet!$B$6:$H$8)))</f>
        <v>0</v>
      </c>
      <c r="R442">
        <f t="shared" si="53"/>
        <v>0</v>
      </c>
      <c r="S442" s="9">
        <f t="shared" si="54"/>
        <v>0</v>
      </c>
      <c r="W442">
        <f t="shared" si="55"/>
        <v>0</v>
      </c>
      <c r="X442">
        <f t="shared" si="48"/>
        <v>0</v>
      </c>
    </row>
    <row r="443" spans="1:24" x14ac:dyDescent="0.3">
      <c r="A443" s="3">
        <v>441</v>
      </c>
      <c r="B443">
        <v>180</v>
      </c>
      <c r="C443" t="s">
        <v>9</v>
      </c>
      <c r="D443" t="s">
        <v>9</v>
      </c>
      <c r="E443">
        <v>530492</v>
      </c>
      <c r="F443">
        <v>466318</v>
      </c>
      <c r="G443">
        <v>1</v>
      </c>
      <c r="H443">
        <v>1</v>
      </c>
      <c r="I443">
        <v>87.21545934677124</v>
      </c>
      <c r="J443" s="4">
        <f>ConfigSheet!$I$2</f>
        <v>3349.0920000000001</v>
      </c>
      <c r="K443">
        <f>IF(D443="",_xlfn.XLOOKUP(C443,ConfigSheet!$A$1:$H$1,ConfigSheet!$A$2:$H$2),_xlfn.XLOOKUP(D443,ConfigSheet!$A$1:$H$1,ConfigSheet!$A$2:$H$2))</f>
        <v>2.6304883652667002</v>
      </c>
      <c r="L443">
        <f>_xlfn.XLOOKUP(B443,CoinPixels_Config2!A:A,CoinPixels_Config2!I:I)</f>
        <v>0.87691766007746086</v>
      </c>
      <c r="M443">
        <f t="shared" si="49"/>
        <v>465197.80332981236</v>
      </c>
      <c r="N443">
        <f t="shared" si="50"/>
        <v>408922.48941200139</v>
      </c>
      <c r="O443">
        <f t="shared" si="51"/>
        <v>365.38184355840269</v>
      </c>
      <c r="P443">
        <f t="shared" si="52"/>
        <v>321.18133831323985</v>
      </c>
      <c r="Q443" s="9" cm="1">
        <f t="array" ref="Q443">IF(D443="",_xlfn.XLOOKUP(C443,ConfigSheet!$B$5:$H$5,_xlfn.XLOOKUP(G443,ConfigSheet!$A$6:$A$8,ConfigSheet!$B$6:$H$8)),_xlfn.XLOOKUP(D443,ConfigSheet!$B$5:$H$5,_xlfn.XLOOKUP(H443,ConfigSheet!$A$6:$A$8,ConfigSheet!$B$6:$H$8)))</f>
        <v>468.8</v>
      </c>
      <c r="R443">
        <f t="shared" si="53"/>
        <v>44.200505245162844</v>
      </c>
      <c r="S443" s="9">
        <f t="shared" si="54"/>
        <v>1953.6846639276682</v>
      </c>
      <c r="W443">
        <f t="shared" si="55"/>
        <v>147.61866168676016</v>
      </c>
      <c r="X443">
        <f t="shared" si="48"/>
        <v>21791.269278190153</v>
      </c>
    </row>
    <row r="444" spans="1:24" x14ac:dyDescent="0.3">
      <c r="A444" s="3">
        <v>442</v>
      </c>
      <c r="B444">
        <v>181</v>
      </c>
      <c r="C444" t="s">
        <v>8</v>
      </c>
      <c r="D444" t="s">
        <v>8</v>
      </c>
      <c r="E444">
        <v>14762</v>
      </c>
      <c r="F444">
        <v>19173</v>
      </c>
      <c r="G444">
        <v>1</v>
      </c>
      <c r="H444">
        <v>1</v>
      </c>
      <c r="I444">
        <v>72.670841217041016</v>
      </c>
      <c r="J444" s="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_xlfn.XLOOKUP(B444,CoinPixels_Config2!A:A,CoinPixels_Config2!I:I)</f>
        <v>0.76993689041881808</v>
      </c>
      <c r="M444">
        <f t="shared" si="49"/>
        <v>11365.808376362593</v>
      </c>
      <c r="N444">
        <f t="shared" si="50"/>
        <v>14761.999999999998</v>
      </c>
      <c r="O444">
        <f t="shared" si="51"/>
        <v>0</v>
      </c>
      <c r="P444">
        <f t="shared" si="52"/>
        <v>0</v>
      </c>
      <c r="Q444" s="9" cm="1">
        <f t="array" ref="Q444">IF(D444="",_xlfn.XLOOKUP(C444,ConfigSheet!$B$5:$H$5,_xlfn.XLOOKUP(G444,ConfigSheet!$A$6:$A$8,ConfigSheet!$B$6:$H$8)),_xlfn.XLOOKUP(D444,ConfigSheet!$B$5:$H$5,_xlfn.XLOOKUP(H444,ConfigSheet!$A$6:$A$8,ConfigSheet!$B$6:$H$8)))</f>
        <v>0</v>
      </c>
      <c r="R444">
        <f t="shared" si="53"/>
        <v>0</v>
      </c>
      <c r="S444" s="9">
        <f t="shared" si="54"/>
        <v>0</v>
      </c>
      <c r="W444">
        <f t="shared" si="55"/>
        <v>0</v>
      </c>
      <c r="X444">
        <f t="shared" si="48"/>
        <v>0</v>
      </c>
    </row>
    <row r="445" spans="1:24" x14ac:dyDescent="0.3">
      <c r="A445" s="3">
        <v>443</v>
      </c>
      <c r="B445">
        <v>181</v>
      </c>
      <c r="C445" t="s">
        <v>10</v>
      </c>
      <c r="D445" t="s">
        <v>10</v>
      </c>
      <c r="E445">
        <v>88346</v>
      </c>
      <c r="F445">
        <v>83391</v>
      </c>
      <c r="G445">
        <v>1</v>
      </c>
      <c r="H445">
        <v>1</v>
      </c>
      <c r="I445">
        <v>92.398697137832642</v>
      </c>
      <c r="J445" s="4">
        <f>ConfigSheet!$I$2</f>
        <v>3349.0920000000001</v>
      </c>
      <c r="K445">
        <f>IF(D445="",_xlfn.XLOOKUP(C445,ConfigSheet!$A$1:$H$1,ConfigSheet!$A$2:$H$2),_xlfn.XLOOKUP(D445,ConfigSheet!$A$1:$H$1,ConfigSheet!$A$2:$H$2))</f>
        <v>3.5680999999999998</v>
      </c>
      <c r="L445">
        <f>_xlfn.XLOOKUP(B445,CoinPixels_Config2!A:A,CoinPixels_Config2!I:I)</f>
        <v>0.76993689041881808</v>
      </c>
      <c r="M445">
        <f t="shared" si="49"/>
        <v>68020.844520940896</v>
      </c>
      <c r="N445">
        <f t="shared" si="50"/>
        <v>64205.807228915655</v>
      </c>
      <c r="O445">
        <f t="shared" si="51"/>
        <v>72.468948400094476</v>
      </c>
      <c r="P445">
        <f t="shared" si="52"/>
        <v>68.404433432552437</v>
      </c>
      <c r="Q445" s="9" cm="1">
        <f t="array" ref="Q445">IF(D445="",_xlfn.XLOOKUP(C445,ConfigSheet!$B$5:$H$5,_xlfn.XLOOKUP(G445,ConfigSheet!$A$6:$A$8,ConfigSheet!$B$6:$H$8)),_xlfn.XLOOKUP(D445,ConfigSheet!$B$5:$H$5,_xlfn.XLOOKUP(H445,ConfigSheet!$A$6:$A$8,ConfigSheet!$B$6:$H$8)))</f>
        <v>96.64</v>
      </c>
      <c r="R445">
        <f t="shared" si="53"/>
        <v>4.0645149675420384</v>
      </c>
      <c r="S445" s="9">
        <f t="shared" si="54"/>
        <v>16.520281921373257</v>
      </c>
      <c r="W445">
        <f t="shared" si="55"/>
        <v>28.235566567447563</v>
      </c>
      <c r="X445">
        <f t="shared" si="48"/>
        <v>797.24721938476262</v>
      </c>
    </row>
    <row r="446" spans="1:24" x14ac:dyDescent="0.3">
      <c r="A446" s="3">
        <v>444</v>
      </c>
      <c r="B446">
        <v>182</v>
      </c>
      <c r="C446" t="s">
        <v>8</v>
      </c>
      <c r="D446" t="s">
        <v>8</v>
      </c>
      <c r="E446">
        <v>14376</v>
      </c>
      <c r="F446">
        <v>17382</v>
      </c>
      <c r="G446">
        <v>1</v>
      </c>
      <c r="H446">
        <v>1</v>
      </c>
      <c r="I446">
        <v>77.995741367340088</v>
      </c>
      <c r="J446" s="4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_xlfn.XLOOKUP(B446,CoinPixels_Config2!A:A,CoinPixels_Config2!I:I)</f>
        <v>0.82706247842595793</v>
      </c>
      <c r="M446">
        <f t="shared" si="49"/>
        <v>11889.850189851571</v>
      </c>
      <c r="N446">
        <f t="shared" si="50"/>
        <v>14376</v>
      </c>
      <c r="O446">
        <f t="shared" si="51"/>
        <v>0</v>
      </c>
      <c r="P446">
        <f t="shared" si="52"/>
        <v>0</v>
      </c>
      <c r="Q446" s="9" cm="1">
        <f t="array" ref="Q446">IF(D446="",_xlfn.XLOOKUP(C446,ConfigSheet!$B$5:$H$5,_xlfn.XLOOKUP(G446,ConfigSheet!$A$6:$A$8,ConfigSheet!$B$6:$H$8)),_xlfn.XLOOKUP(D446,ConfigSheet!$B$5:$H$5,_xlfn.XLOOKUP(H446,ConfigSheet!$A$6:$A$8,ConfigSheet!$B$6:$H$8)))</f>
        <v>0</v>
      </c>
      <c r="R446">
        <f t="shared" si="53"/>
        <v>0</v>
      </c>
      <c r="S446" s="9">
        <f t="shared" si="54"/>
        <v>0</v>
      </c>
      <c r="W446">
        <f t="shared" si="55"/>
        <v>0</v>
      </c>
      <c r="X446">
        <f t="shared" si="48"/>
        <v>0</v>
      </c>
    </row>
    <row r="447" spans="1:24" x14ac:dyDescent="0.3">
      <c r="A447" s="3">
        <v>445</v>
      </c>
      <c r="B447">
        <v>182</v>
      </c>
      <c r="C447" t="s">
        <v>10</v>
      </c>
      <c r="D447" t="s">
        <v>10</v>
      </c>
      <c r="E447">
        <v>90874</v>
      </c>
      <c r="F447">
        <v>84350</v>
      </c>
      <c r="G447">
        <v>1</v>
      </c>
      <c r="H447">
        <v>1</v>
      </c>
      <c r="I447">
        <v>91.984224319458008</v>
      </c>
      <c r="J447" s="4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_xlfn.XLOOKUP(B447,CoinPixels_Config2!A:A,CoinPixels_Config2!I:I)</f>
        <v>0.82706247842595793</v>
      </c>
      <c r="M447">
        <f t="shared" si="49"/>
        <v>75158.475664480502</v>
      </c>
      <c r="N447">
        <f t="shared" si="50"/>
        <v>69762.720055229554</v>
      </c>
      <c r="O447">
        <f t="shared" si="51"/>
        <v>80.073332419184908</v>
      </c>
      <c r="P447">
        <f t="shared" si="52"/>
        <v>74.324730831241581</v>
      </c>
      <c r="Q447" s="9" cm="1">
        <f t="array" ref="Q447">IF(D447="",_xlfn.XLOOKUP(C447,ConfigSheet!$B$5:$H$5,_xlfn.XLOOKUP(G447,ConfigSheet!$A$6:$A$8,ConfigSheet!$B$6:$H$8)),_xlfn.XLOOKUP(D447,ConfigSheet!$B$5:$H$5,_xlfn.XLOOKUP(H447,ConfigSheet!$A$6:$A$8,ConfigSheet!$B$6:$H$8)))</f>
        <v>96.64</v>
      </c>
      <c r="R447">
        <f t="shared" si="53"/>
        <v>5.7486015879433268</v>
      </c>
      <c r="S447" s="9">
        <f t="shared" si="54"/>
        <v>33.046420216904536</v>
      </c>
      <c r="W447">
        <f t="shared" si="55"/>
        <v>22.315269168758419</v>
      </c>
      <c r="X447">
        <f t="shared" si="48"/>
        <v>497.9712380741401</v>
      </c>
    </row>
    <row r="448" spans="1:24" x14ac:dyDescent="0.3">
      <c r="A448" s="3">
        <v>446</v>
      </c>
      <c r="B448">
        <v>183</v>
      </c>
      <c r="C448" t="s">
        <v>8</v>
      </c>
      <c r="D448" t="s">
        <v>8</v>
      </c>
      <c r="E448">
        <v>13495</v>
      </c>
      <c r="F448">
        <v>14475</v>
      </c>
      <c r="G448">
        <v>1</v>
      </c>
      <c r="H448">
        <v>1</v>
      </c>
      <c r="I448">
        <v>78.619325160980225</v>
      </c>
      <c r="J448" s="4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_xlfn.XLOOKUP(B448,CoinPixels_Config2!A:A,CoinPixels_Config2!I:I)</f>
        <v>0.93229706390328149</v>
      </c>
      <c r="M448">
        <f t="shared" si="49"/>
        <v>12581.348877374783</v>
      </c>
      <c r="N448">
        <f t="shared" si="50"/>
        <v>13495</v>
      </c>
      <c r="O448">
        <f t="shared" si="51"/>
        <v>0</v>
      </c>
      <c r="P448">
        <f t="shared" si="52"/>
        <v>0</v>
      </c>
      <c r="Q448" s="9" cm="1">
        <f t="array" ref="Q448">IF(D448="",_xlfn.XLOOKUP(C448,ConfigSheet!$B$5:$H$5,_xlfn.XLOOKUP(G448,ConfigSheet!$A$6:$A$8,ConfigSheet!$B$6:$H$8)),_xlfn.XLOOKUP(D448,ConfigSheet!$B$5:$H$5,_xlfn.XLOOKUP(H448,ConfigSheet!$A$6:$A$8,ConfigSheet!$B$6:$H$8)))</f>
        <v>0</v>
      </c>
      <c r="R448">
        <f t="shared" si="53"/>
        <v>0</v>
      </c>
      <c r="S448" s="9">
        <f t="shared" si="54"/>
        <v>0</v>
      </c>
      <c r="W448">
        <f t="shared" si="55"/>
        <v>0</v>
      </c>
      <c r="X448">
        <f t="shared" si="48"/>
        <v>0</v>
      </c>
    </row>
    <row r="449" spans="1:24" x14ac:dyDescent="0.3">
      <c r="A449" s="3">
        <v>447</v>
      </c>
      <c r="B449">
        <v>183</v>
      </c>
      <c r="C449" t="s">
        <v>11</v>
      </c>
      <c r="D449" t="s">
        <v>11</v>
      </c>
      <c r="E449">
        <v>331119</v>
      </c>
      <c r="F449">
        <v>215563</v>
      </c>
      <c r="G449">
        <v>2</v>
      </c>
      <c r="H449">
        <v>2</v>
      </c>
      <c r="I449">
        <v>65.093278884887695</v>
      </c>
      <c r="J449" s="4">
        <f>ConfigSheet!$I$2</f>
        <v>3349.0920000000001</v>
      </c>
      <c r="K449">
        <f>IF(D449="",_xlfn.XLOOKUP(C449,ConfigSheet!$A$1:$H$1,ConfigSheet!$A$2:$H$2),_xlfn.XLOOKUP(D449,ConfigSheet!$A$1:$H$1,ConfigSheet!$A$2:$H$2))</f>
        <v>5.6936084651916001</v>
      </c>
      <c r="L449">
        <f>_xlfn.XLOOKUP(B449,CoinPixels_Config2!A:A,CoinPixels_Config2!I:I)</f>
        <v>0.93229706390328149</v>
      </c>
      <c r="M449">
        <f t="shared" si="49"/>
        <v>308701.27150259068</v>
      </c>
      <c r="N449">
        <f t="shared" si="50"/>
        <v>200968.75198618308</v>
      </c>
      <c r="O449">
        <f t="shared" si="51"/>
        <v>524.80617810515821</v>
      </c>
      <c r="P449">
        <f t="shared" si="52"/>
        <v>341.6560033428533</v>
      </c>
      <c r="Q449" s="9" cm="1">
        <f t="array" ref="Q449">IF(D449="",_xlfn.XLOOKUP(C449,ConfigSheet!$B$5:$H$5,_xlfn.XLOOKUP(G449,ConfigSheet!$A$6:$A$8,ConfigSheet!$B$6:$H$8)),_xlfn.XLOOKUP(D449,ConfigSheet!$B$5:$H$5,_xlfn.XLOOKUP(H449,ConfigSheet!$A$6:$A$8,ConfigSheet!$B$6:$H$8)))</f>
        <v>738.85333333333335</v>
      </c>
      <c r="R449">
        <f t="shared" si="53"/>
        <v>183.15017476230491</v>
      </c>
      <c r="S449" s="9">
        <f t="shared" si="54"/>
        <v>33543.986515462835</v>
      </c>
      <c r="W449">
        <f t="shared" si="55"/>
        <v>397.19732999048006</v>
      </c>
      <c r="X449">
        <f t="shared" si="48"/>
        <v>157765.71895156632</v>
      </c>
    </row>
    <row r="450" spans="1:24" x14ac:dyDescent="0.3">
      <c r="A450" s="3">
        <v>448</v>
      </c>
      <c r="B450">
        <v>184</v>
      </c>
      <c r="C450" t="s">
        <v>8</v>
      </c>
      <c r="D450" t="s">
        <v>8</v>
      </c>
      <c r="E450">
        <v>13422</v>
      </c>
      <c r="F450">
        <v>17292</v>
      </c>
      <c r="G450">
        <v>1</v>
      </c>
      <c r="H450">
        <v>1</v>
      </c>
      <c r="I450">
        <v>75.789833068847656</v>
      </c>
      <c r="J450" s="4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_xlfn.XLOOKUP(B450,CoinPixels_Config2!A:A,CoinPixels_Config2!I:I)</f>
        <v>0.77619708535739074</v>
      </c>
      <c r="M450">
        <f t="shared" si="49"/>
        <v>10418.117279666898</v>
      </c>
      <c r="N450">
        <f t="shared" si="50"/>
        <v>13422</v>
      </c>
      <c r="O450">
        <f t="shared" si="51"/>
        <v>0</v>
      </c>
      <c r="P450">
        <f t="shared" si="52"/>
        <v>0</v>
      </c>
      <c r="Q450" s="9" cm="1">
        <f t="array" ref="Q450">IF(D450="",_xlfn.XLOOKUP(C450,ConfigSheet!$B$5:$H$5,_xlfn.XLOOKUP(G450,ConfigSheet!$A$6:$A$8,ConfigSheet!$B$6:$H$8)),_xlfn.XLOOKUP(D450,ConfigSheet!$B$5:$H$5,_xlfn.XLOOKUP(H450,ConfigSheet!$A$6:$A$8,ConfigSheet!$B$6:$H$8)))</f>
        <v>0</v>
      </c>
      <c r="R450">
        <f t="shared" si="53"/>
        <v>0</v>
      </c>
      <c r="S450" s="9">
        <f t="shared" si="54"/>
        <v>0</v>
      </c>
      <c r="W450">
        <f t="shared" si="55"/>
        <v>0</v>
      </c>
      <c r="X450">
        <f t="shared" ref="X450:X513" si="56">W450*W450</f>
        <v>0</v>
      </c>
    </row>
    <row r="451" spans="1:24" x14ac:dyDescent="0.3">
      <c r="A451" s="3">
        <v>449</v>
      </c>
      <c r="B451">
        <v>184</v>
      </c>
      <c r="C451" t="s">
        <v>11</v>
      </c>
      <c r="D451" t="s">
        <v>11</v>
      </c>
      <c r="E451">
        <v>355518</v>
      </c>
      <c r="F451">
        <v>280172</v>
      </c>
      <c r="G451">
        <v>2</v>
      </c>
      <c r="H451">
        <v>2</v>
      </c>
      <c r="I451">
        <v>78.607642650604248</v>
      </c>
      <c r="J451" s="4">
        <f>ConfigSheet!$I$2</f>
        <v>3349.0920000000001</v>
      </c>
      <c r="K451">
        <f>IF(D451="",_xlfn.XLOOKUP(C451,ConfigSheet!$A$1:$H$1,ConfigSheet!$A$2:$H$2),_xlfn.XLOOKUP(D451,ConfigSheet!$A$1:$H$1,ConfigSheet!$A$2:$H$2))</f>
        <v>5.6936084651916001</v>
      </c>
      <c r="L451">
        <f>_xlfn.XLOOKUP(B451,CoinPixels_Config2!A:A,CoinPixels_Config2!I:I)</f>
        <v>0.77619708535739074</v>
      </c>
      <c r="M451">
        <f t="shared" ref="M451:M514" si="57">E451*L451</f>
        <v>275952.03539208882</v>
      </c>
      <c r="N451">
        <f t="shared" ref="N451:N514" si="58">L451*F451</f>
        <v>217468.68979875089</v>
      </c>
      <c r="O451">
        <f t="shared" ref="O451:O514" si="59">(M451/J451)*K451</f>
        <v>469.13098974147289</v>
      </c>
      <c r="P451">
        <f t="shared" ref="P451:P514" si="60">(N451/J451)*K451</f>
        <v>369.70664680226588</v>
      </c>
      <c r="Q451" s="9" cm="1">
        <f t="array" ref="Q451">IF(D451="",_xlfn.XLOOKUP(C451,ConfigSheet!$B$5:$H$5,_xlfn.XLOOKUP(G451,ConfigSheet!$A$6:$A$8,ConfigSheet!$B$6:$H$8)),_xlfn.XLOOKUP(D451,ConfigSheet!$B$5:$H$5,_xlfn.XLOOKUP(H451,ConfigSheet!$A$6:$A$8,ConfigSheet!$B$6:$H$8)))</f>
        <v>738.85333333333335</v>
      </c>
      <c r="R451">
        <f t="shared" ref="R451:R514" si="61">O451-P451</f>
        <v>99.424342939207008</v>
      </c>
      <c r="S451" s="9">
        <f t="shared" ref="S451:S514" si="62">R451*R451</f>
        <v>9885.1999688930428</v>
      </c>
      <c r="W451">
        <f t="shared" ref="W451:W514" si="63">Q451-P451</f>
        <v>369.14668653106747</v>
      </c>
      <c r="X451">
        <f t="shared" si="56"/>
        <v>136269.2761768662</v>
      </c>
    </row>
    <row r="452" spans="1:24" x14ac:dyDescent="0.3">
      <c r="A452" s="3">
        <v>450</v>
      </c>
      <c r="B452">
        <v>185</v>
      </c>
      <c r="C452" t="s">
        <v>8</v>
      </c>
      <c r="D452" t="s">
        <v>8</v>
      </c>
      <c r="E452">
        <v>16655</v>
      </c>
      <c r="F452">
        <v>21087</v>
      </c>
      <c r="G452">
        <v>1</v>
      </c>
      <c r="H452">
        <v>1</v>
      </c>
      <c r="I452">
        <v>76.719576120376587</v>
      </c>
      <c r="J452" s="4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_xlfn.XLOOKUP(B452,CoinPixels_Config2!A:A,CoinPixels_Config2!I:I)</f>
        <v>0.78982311376677572</v>
      </c>
      <c r="M452">
        <f t="shared" si="57"/>
        <v>13154.50395978565</v>
      </c>
      <c r="N452">
        <f t="shared" si="58"/>
        <v>16655</v>
      </c>
      <c r="O452">
        <f t="shared" si="59"/>
        <v>0</v>
      </c>
      <c r="P452">
        <f t="shared" si="60"/>
        <v>0</v>
      </c>
      <c r="Q452" s="9" cm="1">
        <f t="array" ref="Q452">IF(D452="",_xlfn.XLOOKUP(C452,ConfigSheet!$B$5:$H$5,_xlfn.XLOOKUP(G452,ConfigSheet!$A$6:$A$8,ConfigSheet!$B$6:$H$8)),_xlfn.XLOOKUP(D452,ConfigSheet!$B$5:$H$5,_xlfn.XLOOKUP(H452,ConfigSheet!$A$6:$A$8,ConfigSheet!$B$6:$H$8)))</f>
        <v>0</v>
      </c>
      <c r="R452">
        <f t="shared" si="61"/>
        <v>0</v>
      </c>
      <c r="S452" s="9">
        <f t="shared" si="62"/>
        <v>0</v>
      </c>
      <c r="W452">
        <f t="shared" si="63"/>
        <v>0</v>
      </c>
      <c r="X452">
        <f t="shared" si="56"/>
        <v>0</v>
      </c>
    </row>
    <row r="453" spans="1:24" x14ac:dyDescent="0.3">
      <c r="A453" s="3">
        <v>451</v>
      </c>
      <c r="B453">
        <v>185</v>
      </c>
      <c r="C453" t="s">
        <v>12</v>
      </c>
      <c r="D453" t="s">
        <v>12</v>
      </c>
      <c r="E453">
        <v>386871</v>
      </c>
      <c r="F453">
        <v>355732</v>
      </c>
      <c r="G453">
        <v>2</v>
      </c>
      <c r="H453">
        <v>2</v>
      </c>
      <c r="I453">
        <v>90.592560172080994</v>
      </c>
      <c r="J453" s="4">
        <f>ConfigSheet!$I$2</f>
        <v>3349.0920000000001</v>
      </c>
      <c r="K453">
        <f>IF(D453="",_xlfn.XLOOKUP(C453,ConfigSheet!$A$1:$H$1,ConfigSheet!$A$2:$H$2),_xlfn.XLOOKUP(D453,ConfigSheet!$A$1:$H$1,ConfigSheet!$A$2:$H$2))</f>
        <v>4.4826302470744004</v>
      </c>
      <c r="L453">
        <f>_xlfn.XLOOKUP(B453,CoinPixels_Config2!A:A,CoinPixels_Config2!I:I)</f>
        <v>0.78982311376677572</v>
      </c>
      <c r="M453">
        <f t="shared" si="57"/>
        <v>305559.65784606629</v>
      </c>
      <c r="N453">
        <f t="shared" si="58"/>
        <v>280965.35590648267</v>
      </c>
      <c r="O453">
        <f t="shared" si="59"/>
        <v>408.97979647811445</v>
      </c>
      <c r="P453">
        <f t="shared" si="60"/>
        <v>376.0612735530774</v>
      </c>
      <c r="Q453" s="9" cm="1">
        <f t="array" ref="Q453">IF(D453="",_xlfn.XLOOKUP(C453,ConfigSheet!$B$5:$H$5,_xlfn.XLOOKUP(G453,ConfigSheet!$A$6:$A$8,ConfigSheet!$B$6:$H$8)),_xlfn.XLOOKUP(D453,ConfigSheet!$B$5:$H$5,_xlfn.XLOOKUP(H453,ConfigSheet!$A$6:$A$8,ConfigSheet!$B$6:$H$8)))</f>
        <v>472.59999999999997</v>
      </c>
      <c r="R453">
        <f t="shared" si="61"/>
        <v>32.918522925037053</v>
      </c>
      <c r="S453" s="9">
        <f t="shared" si="62"/>
        <v>1083.6291515661899</v>
      </c>
      <c r="W453">
        <f t="shared" si="63"/>
        <v>96.538726446922567</v>
      </c>
      <c r="X453">
        <f t="shared" si="56"/>
        <v>9319.7257039937467</v>
      </c>
    </row>
    <row r="454" spans="1:24" x14ac:dyDescent="0.3">
      <c r="A454" s="3">
        <v>452</v>
      </c>
      <c r="B454">
        <v>186</v>
      </c>
      <c r="C454" t="s">
        <v>8</v>
      </c>
      <c r="D454" t="s">
        <v>8</v>
      </c>
      <c r="E454">
        <v>17996</v>
      </c>
      <c r="F454">
        <v>22450</v>
      </c>
      <c r="G454">
        <v>1</v>
      </c>
      <c r="H454">
        <v>1</v>
      </c>
      <c r="I454">
        <v>78.616851568222046</v>
      </c>
      <c r="J454" s="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_xlfn.XLOOKUP(B454,CoinPixels_Config2!A:A,CoinPixels_Config2!I:I)</f>
        <v>0.80160356347438755</v>
      </c>
      <c r="M454">
        <f t="shared" si="57"/>
        <v>14425.657728285078</v>
      </c>
      <c r="N454">
        <f t="shared" si="58"/>
        <v>17996</v>
      </c>
      <c r="O454">
        <f t="shared" si="59"/>
        <v>0</v>
      </c>
      <c r="P454">
        <f t="shared" si="60"/>
        <v>0</v>
      </c>
      <c r="Q454" s="9" cm="1">
        <f t="array" ref="Q454">IF(D454="",_xlfn.XLOOKUP(C454,ConfigSheet!$B$5:$H$5,_xlfn.XLOOKUP(G454,ConfigSheet!$A$6:$A$8,ConfigSheet!$B$6:$H$8)),_xlfn.XLOOKUP(D454,ConfigSheet!$B$5:$H$5,_xlfn.XLOOKUP(H454,ConfigSheet!$A$6:$A$8,ConfigSheet!$B$6:$H$8)))</f>
        <v>0</v>
      </c>
      <c r="R454">
        <f t="shared" si="61"/>
        <v>0</v>
      </c>
      <c r="S454" s="9">
        <f t="shared" si="62"/>
        <v>0</v>
      </c>
      <c r="W454">
        <f t="shared" si="63"/>
        <v>0</v>
      </c>
      <c r="X454">
        <f t="shared" si="56"/>
        <v>0</v>
      </c>
    </row>
    <row r="455" spans="1:24" x14ac:dyDescent="0.3">
      <c r="A455" s="3">
        <v>453</v>
      </c>
      <c r="B455">
        <v>186</v>
      </c>
      <c r="C455" t="s">
        <v>14</v>
      </c>
      <c r="D455" t="s">
        <v>14</v>
      </c>
      <c r="E455">
        <v>110172</v>
      </c>
      <c r="F455">
        <v>104284</v>
      </c>
      <c r="G455">
        <v>1</v>
      </c>
      <c r="H455">
        <v>1</v>
      </c>
      <c r="I455">
        <v>94.48087215423584</v>
      </c>
      <c r="J455" s="4">
        <f>ConfigSheet!$I$2</f>
        <v>3349.0920000000001</v>
      </c>
      <c r="K455">
        <f>IF(D455="",_xlfn.XLOOKUP(C455,ConfigSheet!$A$1:$H$1,ConfigSheet!$A$2:$H$2),_xlfn.XLOOKUP(D455,ConfigSheet!$A$1:$H$1,ConfigSheet!$A$2:$H$2))</f>
        <v>8.5265588246234003</v>
      </c>
      <c r="L455">
        <f>_xlfn.XLOOKUP(B455,CoinPixels_Config2!A:A,CoinPixels_Config2!I:I)</f>
        <v>0.80160356347438755</v>
      </c>
      <c r="M455">
        <f t="shared" si="57"/>
        <v>88314.267795100226</v>
      </c>
      <c r="N455">
        <f t="shared" si="58"/>
        <v>83594.426013363031</v>
      </c>
      <c r="O455">
        <f t="shared" si="59"/>
        <v>224.84207642204692</v>
      </c>
      <c r="P455">
        <f t="shared" si="60"/>
        <v>212.8256825472601</v>
      </c>
      <c r="Q455" s="9" cm="1">
        <f t="array" ref="Q455">IF(D455="",_xlfn.XLOOKUP(C455,ConfigSheet!$B$5:$H$5,_xlfn.XLOOKUP(G455,ConfigSheet!$A$6:$A$8,ConfigSheet!$B$6:$H$8)),_xlfn.XLOOKUP(D455,ConfigSheet!$B$5:$H$5,_xlfn.XLOOKUP(H455,ConfigSheet!$A$6:$A$8,ConfigSheet!$B$6:$H$8)))</f>
        <v>160.44</v>
      </c>
      <c r="R455">
        <f t="shared" si="61"/>
        <v>12.016393874786814</v>
      </c>
      <c r="S455" s="9">
        <f t="shared" si="62"/>
        <v>144.39372175401408</v>
      </c>
      <c r="W455">
        <f t="shared" si="63"/>
        <v>-52.385682547260103</v>
      </c>
      <c r="X455">
        <f t="shared" si="56"/>
        <v>2744.2597359423116</v>
      </c>
    </row>
    <row r="456" spans="1:24" x14ac:dyDescent="0.3">
      <c r="A456" s="3">
        <v>454</v>
      </c>
      <c r="B456">
        <v>187</v>
      </c>
      <c r="C456" t="s">
        <v>8</v>
      </c>
      <c r="D456" t="s">
        <v>8</v>
      </c>
      <c r="E456">
        <v>14711</v>
      </c>
      <c r="F456">
        <v>17536</v>
      </c>
      <c r="G456">
        <v>1</v>
      </c>
      <c r="H456">
        <v>1</v>
      </c>
      <c r="I456">
        <v>79.359251260757446</v>
      </c>
      <c r="J456" s="4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_xlfn.XLOOKUP(B456,CoinPixels_Config2!A:A,CoinPixels_Config2!I:I)</f>
        <v>0.83890282846715325</v>
      </c>
      <c r="M456">
        <f t="shared" si="57"/>
        <v>12341.099509580292</v>
      </c>
      <c r="N456">
        <f t="shared" si="58"/>
        <v>14711</v>
      </c>
      <c r="O456">
        <f t="shared" si="59"/>
        <v>0</v>
      </c>
      <c r="P456">
        <f t="shared" si="60"/>
        <v>0</v>
      </c>
      <c r="Q456" s="9" cm="1">
        <f t="array" ref="Q456">IF(D456="",_xlfn.XLOOKUP(C456,ConfigSheet!$B$5:$H$5,_xlfn.XLOOKUP(G456,ConfigSheet!$A$6:$A$8,ConfigSheet!$B$6:$H$8)),_xlfn.XLOOKUP(D456,ConfigSheet!$B$5:$H$5,_xlfn.XLOOKUP(H456,ConfigSheet!$A$6:$A$8,ConfigSheet!$B$6:$H$8)))</f>
        <v>0</v>
      </c>
      <c r="R456">
        <f t="shared" si="61"/>
        <v>0</v>
      </c>
      <c r="S456" s="9">
        <f t="shared" si="62"/>
        <v>0</v>
      </c>
      <c r="W456">
        <f t="shared" si="63"/>
        <v>0</v>
      </c>
      <c r="X456">
        <f t="shared" si="56"/>
        <v>0</v>
      </c>
    </row>
    <row r="457" spans="1:24" x14ac:dyDescent="0.3">
      <c r="A457" s="3">
        <v>455</v>
      </c>
      <c r="B457">
        <v>187</v>
      </c>
      <c r="C457" t="s">
        <v>14</v>
      </c>
      <c r="D457" t="s">
        <v>14</v>
      </c>
      <c r="E457">
        <v>86378</v>
      </c>
      <c r="F457">
        <v>79123</v>
      </c>
      <c r="G457">
        <v>1</v>
      </c>
      <c r="H457">
        <v>1</v>
      </c>
      <c r="I457">
        <v>91.299676895141602</v>
      </c>
      <c r="J457" s="4">
        <f>ConfigSheet!$I$2</f>
        <v>3349.0920000000001</v>
      </c>
      <c r="K457">
        <f>IF(D457="",_xlfn.XLOOKUP(C457,ConfigSheet!$A$1:$H$1,ConfigSheet!$A$2:$H$2),_xlfn.XLOOKUP(D457,ConfigSheet!$A$1:$H$1,ConfigSheet!$A$2:$H$2))</f>
        <v>8.5265588246234003</v>
      </c>
      <c r="L457">
        <f>_xlfn.XLOOKUP(B457,CoinPixels_Config2!A:A,CoinPixels_Config2!I:I)</f>
        <v>0.83890282846715325</v>
      </c>
      <c r="M457">
        <f t="shared" si="57"/>
        <v>72462.748517335756</v>
      </c>
      <c r="N457">
        <f t="shared" si="58"/>
        <v>66376.508496806564</v>
      </c>
      <c r="O457">
        <f t="shared" si="59"/>
        <v>184.48519414425027</v>
      </c>
      <c r="P457">
        <f t="shared" si="60"/>
        <v>168.99004394956486</v>
      </c>
      <c r="Q457" s="9" cm="1">
        <f t="array" ref="Q457">IF(D457="",_xlfn.XLOOKUP(C457,ConfigSheet!$B$5:$H$5,_xlfn.XLOOKUP(G457,ConfigSheet!$A$6:$A$8,ConfigSheet!$B$6:$H$8)),_xlfn.XLOOKUP(D457,ConfigSheet!$B$5:$H$5,_xlfn.XLOOKUP(H457,ConfigSheet!$A$6:$A$8,ConfigSheet!$B$6:$H$8)))</f>
        <v>160.44</v>
      </c>
      <c r="R457">
        <f t="shared" si="61"/>
        <v>15.495150194685408</v>
      </c>
      <c r="S457" s="9">
        <f t="shared" si="62"/>
        <v>240.09967955585924</v>
      </c>
      <c r="W457">
        <f t="shared" si="63"/>
        <v>-8.5500439495648664</v>
      </c>
      <c r="X457">
        <f t="shared" si="56"/>
        <v>73.103251539490785</v>
      </c>
    </row>
    <row r="458" spans="1:24" x14ac:dyDescent="0.3">
      <c r="A458" s="3">
        <v>456</v>
      </c>
      <c r="B458">
        <v>188</v>
      </c>
      <c r="C458" t="s">
        <v>8</v>
      </c>
      <c r="D458" t="s">
        <v>8</v>
      </c>
      <c r="E458">
        <v>20518</v>
      </c>
      <c r="F458">
        <v>24960</v>
      </c>
      <c r="G458">
        <v>1</v>
      </c>
      <c r="H458">
        <v>1</v>
      </c>
      <c r="I458">
        <v>80.118024349212646</v>
      </c>
      <c r="J458" s="4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_xlfn.XLOOKUP(B458,CoinPixels_Config2!A:A,CoinPixels_Config2!I:I)</f>
        <v>0.82203525641025643</v>
      </c>
      <c r="M458">
        <f t="shared" si="57"/>
        <v>16866.519391025642</v>
      </c>
      <c r="N458">
        <f t="shared" si="58"/>
        <v>20518</v>
      </c>
      <c r="O458">
        <f t="shared" si="59"/>
        <v>0</v>
      </c>
      <c r="P458">
        <f t="shared" si="60"/>
        <v>0</v>
      </c>
      <c r="Q458" s="9" cm="1">
        <f t="array" ref="Q458">IF(D458="",_xlfn.XLOOKUP(C458,ConfigSheet!$B$5:$H$5,_xlfn.XLOOKUP(G458,ConfigSheet!$A$6:$A$8,ConfigSheet!$B$6:$H$8)),_xlfn.XLOOKUP(D458,ConfigSheet!$B$5:$H$5,_xlfn.XLOOKUP(H458,ConfigSheet!$A$6:$A$8,ConfigSheet!$B$6:$H$8)))</f>
        <v>0</v>
      </c>
      <c r="R458">
        <f t="shared" si="61"/>
        <v>0</v>
      </c>
      <c r="S458" s="9">
        <f t="shared" si="62"/>
        <v>0</v>
      </c>
      <c r="W458">
        <f t="shared" si="63"/>
        <v>0</v>
      </c>
      <c r="X458">
        <f t="shared" si="56"/>
        <v>0</v>
      </c>
    </row>
    <row r="459" spans="1:24" x14ac:dyDescent="0.3">
      <c r="A459" s="3">
        <v>457</v>
      </c>
      <c r="B459">
        <v>188</v>
      </c>
      <c r="C459" t="s">
        <v>13</v>
      </c>
      <c r="D459" t="s">
        <v>13</v>
      </c>
      <c r="E459">
        <v>310047</v>
      </c>
      <c r="F459">
        <v>119248</v>
      </c>
      <c r="G459">
        <v>2</v>
      </c>
      <c r="H459">
        <v>1</v>
      </c>
      <c r="I459">
        <v>59.405195713043213</v>
      </c>
      <c r="J459" s="4">
        <f>ConfigSheet!$I$2</f>
        <v>3349.0920000000001</v>
      </c>
      <c r="K459">
        <f>IF(D459="",_xlfn.XLOOKUP(C459,ConfigSheet!$A$1:$H$1,ConfigSheet!$A$2:$H$2),_xlfn.XLOOKUP(D459,ConfigSheet!$A$1:$H$1,ConfigSheet!$A$2:$H$2))</f>
        <v>6.6983512218829002</v>
      </c>
      <c r="L459">
        <f>_xlfn.XLOOKUP(B459,CoinPixels_Config2!A:A,CoinPixels_Config2!I:I)</f>
        <v>0.82203525641025643</v>
      </c>
      <c r="M459">
        <f t="shared" si="57"/>
        <v>254869.56514423079</v>
      </c>
      <c r="N459">
        <f t="shared" si="58"/>
        <v>98026.060256410259</v>
      </c>
      <c r="O459">
        <f t="shared" si="59"/>
        <v>509.75185605669282</v>
      </c>
      <c r="P459">
        <f t="shared" si="60"/>
        <v>196.05701500433324</v>
      </c>
      <c r="Q459" s="9" cm="1">
        <f t="array" ref="Q459">IF(D459="",_xlfn.XLOOKUP(C459,ConfigSheet!$B$5:$H$5,_xlfn.XLOOKUP(G459,ConfigSheet!$A$6:$A$8,ConfigSheet!$B$6:$H$8)),_xlfn.XLOOKUP(D459,ConfigSheet!$B$5:$H$5,_xlfn.XLOOKUP(H459,ConfigSheet!$A$6:$A$8,ConfigSheet!$B$6:$H$8)))</f>
        <v>207.95500000000001</v>
      </c>
      <c r="R459">
        <f t="shared" si="61"/>
        <v>313.69484105235961</v>
      </c>
      <c r="S459" s="9">
        <f t="shared" si="62"/>
        <v>98404.453302865164</v>
      </c>
      <c r="W459">
        <f t="shared" si="63"/>
        <v>11.897984995666775</v>
      </c>
      <c r="X459">
        <f t="shared" si="56"/>
        <v>141.5620469571117</v>
      </c>
    </row>
    <row r="460" spans="1:24" x14ac:dyDescent="0.3">
      <c r="A460" s="3">
        <v>458</v>
      </c>
      <c r="B460">
        <v>189</v>
      </c>
      <c r="C460" t="s">
        <v>8</v>
      </c>
      <c r="D460" t="s">
        <v>8</v>
      </c>
      <c r="E460">
        <v>21490</v>
      </c>
      <c r="F460">
        <v>29911</v>
      </c>
      <c r="G460">
        <v>1</v>
      </c>
      <c r="H460">
        <v>1</v>
      </c>
      <c r="I460">
        <v>71.846479177474976</v>
      </c>
      <c r="J460" s="4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_xlfn.XLOOKUP(B460,CoinPixels_Config2!A:A,CoinPixels_Config2!I:I)</f>
        <v>0.71846477884390358</v>
      </c>
      <c r="M460">
        <f t="shared" si="57"/>
        <v>15439.808097355488</v>
      </c>
      <c r="N460">
        <f t="shared" si="58"/>
        <v>21490</v>
      </c>
      <c r="O460">
        <f t="shared" si="59"/>
        <v>0</v>
      </c>
      <c r="P460">
        <f t="shared" si="60"/>
        <v>0</v>
      </c>
      <c r="Q460" s="9" cm="1">
        <f t="array" ref="Q460">IF(D460="",_xlfn.XLOOKUP(C460,ConfigSheet!$B$5:$H$5,_xlfn.XLOOKUP(G460,ConfigSheet!$A$6:$A$8,ConfigSheet!$B$6:$H$8)),_xlfn.XLOOKUP(D460,ConfigSheet!$B$5:$H$5,_xlfn.XLOOKUP(H460,ConfigSheet!$A$6:$A$8,ConfigSheet!$B$6:$H$8)))</f>
        <v>0</v>
      </c>
      <c r="R460">
        <f t="shared" si="61"/>
        <v>0</v>
      </c>
      <c r="S460" s="9">
        <f t="shared" si="62"/>
        <v>0</v>
      </c>
      <c r="W460">
        <f t="shared" si="63"/>
        <v>0</v>
      </c>
      <c r="X460">
        <f t="shared" si="56"/>
        <v>0</v>
      </c>
    </row>
    <row r="461" spans="1:24" x14ac:dyDescent="0.3">
      <c r="A461" s="3">
        <v>459</v>
      </c>
      <c r="B461">
        <v>189</v>
      </c>
      <c r="C461" t="s">
        <v>14</v>
      </c>
      <c r="E461">
        <v>102724</v>
      </c>
      <c r="G461">
        <v>1</v>
      </c>
      <c r="J461" s="4">
        <f>ConfigSheet!$I$2</f>
        <v>3349.0920000000001</v>
      </c>
      <c r="K461">
        <f>IF(D461="",_xlfn.XLOOKUP(C461,ConfigSheet!$A$1:$H$1,ConfigSheet!$A$2:$H$2),_xlfn.XLOOKUP(D461,ConfigSheet!$A$1:$H$1,ConfigSheet!$A$2:$H$2))</f>
        <v>8.5265588246234003</v>
      </c>
      <c r="L461">
        <f>_xlfn.XLOOKUP(B461,CoinPixels_Config2!A:A,CoinPixels_Config2!I:I)</f>
        <v>0.71846477884390358</v>
      </c>
      <c r="M461">
        <f t="shared" si="57"/>
        <v>73803.575941961157</v>
      </c>
      <c r="N461">
        <f t="shared" si="58"/>
        <v>0</v>
      </c>
      <c r="O461">
        <f t="shared" si="59"/>
        <v>187.89884892284002</v>
      </c>
      <c r="P461">
        <f t="shared" si="60"/>
        <v>0</v>
      </c>
      <c r="Q461" s="9" cm="1">
        <f t="array" ref="Q461">IF(D461="",_xlfn.XLOOKUP(C461,ConfigSheet!$B$5:$H$5,_xlfn.XLOOKUP(G461,ConfigSheet!$A$6:$A$8,ConfigSheet!$B$6:$H$8)),_xlfn.XLOOKUP(D461,ConfigSheet!$B$5:$H$5,_xlfn.XLOOKUP(H461,ConfigSheet!$A$6:$A$8,ConfigSheet!$B$6:$H$8)))</f>
        <v>160.44</v>
      </c>
      <c r="R461">
        <f t="shared" si="61"/>
        <v>187.89884892284002</v>
      </c>
      <c r="S461" s="9">
        <f t="shared" si="62"/>
        <v>35305.977426528254</v>
      </c>
      <c r="W461">
        <f t="shared" si="63"/>
        <v>160.44</v>
      </c>
      <c r="X461">
        <f t="shared" si="56"/>
        <v>25740.993599999998</v>
      </c>
    </row>
    <row r="462" spans="1:24" x14ac:dyDescent="0.3">
      <c r="A462" s="3">
        <v>460</v>
      </c>
      <c r="B462">
        <v>189</v>
      </c>
      <c r="C462" t="s">
        <v>9</v>
      </c>
      <c r="D462" t="s">
        <v>9</v>
      </c>
      <c r="E462">
        <v>591839</v>
      </c>
      <c r="F462">
        <v>506490</v>
      </c>
      <c r="G462">
        <v>1</v>
      </c>
      <c r="H462">
        <v>1</v>
      </c>
      <c r="I462">
        <v>84.380531311035156</v>
      </c>
      <c r="J462" s="4">
        <f>ConfigSheet!$I$2</f>
        <v>3349.0920000000001</v>
      </c>
      <c r="K462">
        <f>IF(D462="",_xlfn.XLOOKUP(C462,ConfigSheet!$A$1:$H$1,ConfigSheet!$A$2:$H$2),_xlfn.XLOOKUP(D462,ConfigSheet!$A$1:$H$1,ConfigSheet!$A$2:$H$2))</f>
        <v>2.6304883652667002</v>
      </c>
      <c r="L462">
        <f>_xlfn.XLOOKUP(B462,CoinPixels_Config2!A:A,CoinPixels_Config2!I:I)</f>
        <v>0.71846477884390358</v>
      </c>
      <c r="M462">
        <f t="shared" si="57"/>
        <v>425215.47624619707</v>
      </c>
      <c r="N462">
        <f t="shared" si="58"/>
        <v>363895.22583664872</v>
      </c>
      <c r="O462">
        <f t="shared" si="59"/>
        <v>333.97839264999595</v>
      </c>
      <c r="P462">
        <f t="shared" si="60"/>
        <v>285.81542631238636</v>
      </c>
      <c r="Q462" s="9" cm="1">
        <f t="array" ref="Q462">IF(D462="",_xlfn.XLOOKUP(C462,ConfigSheet!$B$5:$H$5,_xlfn.XLOOKUP(G462,ConfigSheet!$A$6:$A$8,ConfigSheet!$B$6:$H$8)),_xlfn.XLOOKUP(D462,ConfigSheet!$B$5:$H$5,_xlfn.XLOOKUP(H462,ConfigSheet!$A$6:$A$8,ConfigSheet!$B$6:$H$8)))</f>
        <v>468.8</v>
      </c>
      <c r="R462">
        <f t="shared" si="61"/>
        <v>48.162966337609589</v>
      </c>
      <c r="S462" s="9">
        <f t="shared" si="62"/>
        <v>2319.6713264377145</v>
      </c>
      <c r="W462">
        <f t="shared" si="63"/>
        <v>182.98457368761365</v>
      </c>
      <c r="X462">
        <f t="shared" si="56"/>
        <v>33483.354207637705</v>
      </c>
    </row>
    <row r="463" spans="1:24" x14ac:dyDescent="0.3">
      <c r="A463" s="3">
        <v>461</v>
      </c>
      <c r="B463">
        <v>189</v>
      </c>
      <c r="C463" t="s">
        <v>10</v>
      </c>
      <c r="D463" t="s">
        <v>10</v>
      </c>
      <c r="E463">
        <v>205062</v>
      </c>
      <c r="F463">
        <v>196763</v>
      </c>
      <c r="G463">
        <v>2</v>
      </c>
      <c r="H463">
        <v>2</v>
      </c>
      <c r="I463">
        <v>89.323040843009949</v>
      </c>
      <c r="J463" s="4">
        <f>ConfigSheet!$I$2</f>
        <v>3349.0920000000001</v>
      </c>
      <c r="K463">
        <f>IF(D463="",_xlfn.XLOOKUP(C463,ConfigSheet!$A$1:$H$1,ConfigSheet!$A$2:$H$2),_xlfn.XLOOKUP(D463,ConfigSheet!$A$1:$H$1,ConfigSheet!$A$2:$H$2))</f>
        <v>3.5680999999999998</v>
      </c>
      <c r="L463">
        <f>_xlfn.XLOOKUP(B463,CoinPixels_Config2!A:A,CoinPixels_Config2!I:I)</f>
        <v>0.71846477884390358</v>
      </c>
      <c r="M463">
        <f t="shared" si="57"/>
        <v>147329.82447928857</v>
      </c>
      <c r="N463">
        <f t="shared" si="58"/>
        <v>141367.28527966299</v>
      </c>
      <c r="O463">
        <f t="shared" si="59"/>
        <v>156.96420006513691</v>
      </c>
      <c r="P463">
        <f t="shared" si="60"/>
        <v>150.61175106756264</v>
      </c>
      <c r="Q463" s="9" cm="1">
        <f t="array" ref="Q463">IF(D463="",_xlfn.XLOOKUP(C463,ConfigSheet!$B$5:$H$5,_xlfn.XLOOKUP(G463,ConfigSheet!$A$6:$A$8,ConfigSheet!$B$6:$H$8)),_xlfn.XLOOKUP(D463,ConfigSheet!$B$5:$H$5,_xlfn.XLOOKUP(H463,ConfigSheet!$A$6:$A$8,ConfigSheet!$B$6:$H$8)))</f>
        <v>193.28</v>
      </c>
      <c r="R463">
        <f t="shared" si="61"/>
        <v>6.3524489975742711</v>
      </c>
      <c r="S463" s="9">
        <f t="shared" si="62"/>
        <v>40.353608266782359</v>
      </c>
      <c r="W463">
        <f t="shared" si="63"/>
        <v>42.668248932437365</v>
      </c>
      <c r="X463">
        <f t="shared" si="56"/>
        <v>1820.5794669604422</v>
      </c>
    </row>
    <row r="464" spans="1:24" x14ac:dyDescent="0.3">
      <c r="A464" s="3">
        <v>462</v>
      </c>
      <c r="B464">
        <v>189</v>
      </c>
      <c r="C464" t="s">
        <v>11</v>
      </c>
      <c r="D464" t="s">
        <v>11</v>
      </c>
      <c r="E464">
        <v>245399</v>
      </c>
      <c r="F464">
        <v>131558</v>
      </c>
      <c r="G464">
        <v>1</v>
      </c>
      <c r="H464">
        <v>1</v>
      </c>
      <c r="I464">
        <v>53.018707036972053</v>
      </c>
      <c r="J464" s="4">
        <f>ConfigSheet!$I$2</f>
        <v>3349.0920000000001</v>
      </c>
      <c r="K464">
        <f>IF(D464="",_xlfn.XLOOKUP(C464,ConfigSheet!$A$1:$H$1,ConfigSheet!$A$2:$H$2),_xlfn.XLOOKUP(D464,ConfigSheet!$A$1:$H$1,ConfigSheet!$A$2:$H$2))</f>
        <v>5.6936084651916001</v>
      </c>
      <c r="L464">
        <f>_xlfn.XLOOKUP(B464,CoinPixels_Config2!A:A,CoinPixels_Config2!I:I)</f>
        <v>0.71846477884390358</v>
      </c>
      <c r="M464">
        <f t="shared" si="57"/>
        <v>176310.5382635151</v>
      </c>
      <c r="N464">
        <f t="shared" si="58"/>
        <v>94519.789375146269</v>
      </c>
      <c r="O464">
        <f t="shared" si="59"/>
        <v>299.73592041055821</v>
      </c>
      <c r="P464">
        <f t="shared" si="60"/>
        <v>160.68793359945317</v>
      </c>
      <c r="Q464" s="9" cm="1">
        <f t="array" ref="Q464">IF(D464="",_xlfn.XLOOKUP(C464,ConfigSheet!$B$5:$H$5,_xlfn.XLOOKUP(G464,ConfigSheet!$A$6:$A$8,ConfigSheet!$B$6:$H$8)),_xlfn.XLOOKUP(D464,ConfigSheet!$B$5:$H$5,_xlfn.XLOOKUP(H464,ConfigSheet!$A$6:$A$8,ConfigSheet!$B$6:$H$8)))</f>
        <v>369.42666666666668</v>
      </c>
      <c r="R464">
        <f t="shared" si="61"/>
        <v>139.04798681110503</v>
      </c>
      <c r="S464" s="9">
        <f t="shared" si="62"/>
        <v>19334.342636221238</v>
      </c>
      <c r="W464">
        <f t="shared" si="63"/>
        <v>208.7387330672135</v>
      </c>
      <c r="X464">
        <f t="shared" si="56"/>
        <v>43571.858682505408</v>
      </c>
    </row>
    <row r="465" spans="1:24" x14ac:dyDescent="0.3">
      <c r="A465" s="3">
        <v>463</v>
      </c>
      <c r="B465">
        <v>189</v>
      </c>
      <c r="C465" t="s">
        <v>13</v>
      </c>
      <c r="E465">
        <v>138514</v>
      </c>
      <c r="G465">
        <v>1</v>
      </c>
      <c r="J465" s="4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_xlfn.XLOOKUP(B465,CoinPixels_Config2!A:A,CoinPixels_Config2!I:I)</f>
        <v>0.71846477884390358</v>
      </c>
      <c r="M465">
        <f t="shared" si="57"/>
        <v>99517.430376784454</v>
      </c>
      <c r="N465">
        <f t="shared" si="58"/>
        <v>0</v>
      </c>
      <c r="O465">
        <f t="shared" si="59"/>
        <v>199.03982970995736</v>
      </c>
      <c r="P465">
        <f t="shared" si="60"/>
        <v>0</v>
      </c>
      <c r="Q465" s="9" cm="1">
        <f t="array" ref="Q465">IF(D465="",_xlfn.XLOOKUP(C465,ConfigSheet!$B$5:$H$5,_xlfn.XLOOKUP(G465,ConfigSheet!$A$6:$A$8,ConfigSheet!$B$6:$H$8)),_xlfn.XLOOKUP(D465,ConfigSheet!$B$5:$H$5,_xlfn.XLOOKUP(H465,ConfigSheet!$A$6:$A$8,ConfigSheet!$B$6:$H$8)))</f>
        <v>207.95500000000001</v>
      </c>
      <c r="R465">
        <f t="shared" si="61"/>
        <v>199.03982970995736</v>
      </c>
      <c r="S465" s="9">
        <f t="shared" si="62"/>
        <v>39616.853810968823</v>
      </c>
      <c r="W465">
        <f t="shared" si="63"/>
        <v>207.95500000000001</v>
      </c>
      <c r="X465">
        <f t="shared" si="56"/>
        <v>43245.282025000008</v>
      </c>
    </row>
    <row r="466" spans="1:24" x14ac:dyDescent="0.3">
      <c r="A466" s="3">
        <v>464</v>
      </c>
      <c r="B466">
        <v>190</v>
      </c>
      <c r="C466" t="s">
        <v>8</v>
      </c>
      <c r="D466" t="s">
        <v>8</v>
      </c>
      <c r="E466">
        <v>16879</v>
      </c>
      <c r="F466">
        <v>23408</v>
      </c>
      <c r="G466">
        <v>1</v>
      </c>
      <c r="H466">
        <v>1</v>
      </c>
      <c r="I466">
        <v>72.107827663421631</v>
      </c>
      <c r="J466" s="4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_xlfn.XLOOKUP(B466,CoinPixels_Config2!A:A,CoinPixels_Config2!I:I)</f>
        <v>0.72107826384142171</v>
      </c>
      <c r="M466">
        <f t="shared" si="57"/>
        <v>12171.080015379357</v>
      </c>
      <c r="N466">
        <f t="shared" si="58"/>
        <v>16879</v>
      </c>
      <c r="O466">
        <f t="shared" si="59"/>
        <v>0</v>
      </c>
      <c r="P466">
        <f t="shared" si="60"/>
        <v>0</v>
      </c>
      <c r="Q466" s="9" cm="1">
        <f t="array" ref="Q466">IF(D466="",_xlfn.XLOOKUP(C466,ConfigSheet!$B$5:$H$5,_xlfn.XLOOKUP(G466,ConfigSheet!$A$6:$A$8,ConfigSheet!$B$6:$H$8)),_xlfn.XLOOKUP(D466,ConfigSheet!$B$5:$H$5,_xlfn.XLOOKUP(H466,ConfigSheet!$A$6:$A$8,ConfigSheet!$B$6:$H$8)))</f>
        <v>0</v>
      </c>
      <c r="R466">
        <f t="shared" si="61"/>
        <v>0</v>
      </c>
      <c r="S466" s="9">
        <f t="shared" si="62"/>
        <v>0</v>
      </c>
      <c r="W466">
        <f t="shared" si="63"/>
        <v>0</v>
      </c>
      <c r="X466">
        <f t="shared" si="56"/>
        <v>0</v>
      </c>
    </row>
    <row r="467" spans="1:24" x14ac:dyDescent="0.3">
      <c r="A467" s="3">
        <v>465</v>
      </c>
      <c r="B467">
        <v>190</v>
      </c>
      <c r="C467" t="s">
        <v>9</v>
      </c>
      <c r="D467" t="s">
        <v>9</v>
      </c>
      <c r="E467">
        <v>579217</v>
      </c>
      <c r="F467">
        <v>540059</v>
      </c>
      <c r="G467">
        <v>1</v>
      </c>
      <c r="H467">
        <v>1</v>
      </c>
      <c r="I467">
        <v>90.877324342727661</v>
      </c>
      <c r="J467" s="4">
        <f>ConfigSheet!$I$2</f>
        <v>3349.0920000000001</v>
      </c>
      <c r="K467">
        <f>IF(D467="",_xlfn.XLOOKUP(C467,ConfigSheet!$A$1:$H$1,ConfigSheet!$A$2:$H$2),_xlfn.XLOOKUP(D467,ConfigSheet!$A$1:$H$1,ConfigSheet!$A$2:$H$2))</f>
        <v>2.6304883652667002</v>
      </c>
      <c r="L467">
        <f>_xlfn.XLOOKUP(B467,CoinPixels_Config2!A:A,CoinPixels_Config2!I:I)</f>
        <v>0.72107826384142171</v>
      </c>
      <c r="M467">
        <f t="shared" si="57"/>
        <v>417660.78874743677</v>
      </c>
      <c r="N467">
        <f t="shared" si="58"/>
        <v>389424.80609193438</v>
      </c>
      <c r="O467">
        <f t="shared" si="59"/>
        <v>328.04468955413751</v>
      </c>
      <c r="P467">
        <f t="shared" si="60"/>
        <v>305.86720865568162</v>
      </c>
      <c r="Q467" s="9" cm="1">
        <f t="array" ref="Q467">IF(D467="",_xlfn.XLOOKUP(C467,ConfigSheet!$B$5:$H$5,_xlfn.XLOOKUP(G467,ConfigSheet!$A$6:$A$8,ConfigSheet!$B$6:$H$8)),_xlfn.XLOOKUP(D467,ConfigSheet!$B$5:$H$5,_xlfn.XLOOKUP(H467,ConfigSheet!$A$6:$A$8,ConfigSheet!$B$6:$H$8)))</f>
        <v>468.8</v>
      </c>
      <c r="R467">
        <f t="shared" si="61"/>
        <v>22.177480898455883</v>
      </c>
      <c r="S467" s="9">
        <f t="shared" si="62"/>
        <v>491.84065900137557</v>
      </c>
      <c r="W467">
        <f t="shared" si="63"/>
        <v>162.93279134431839</v>
      </c>
      <c r="X467">
        <f t="shared" si="56"/>
        <v>26547.094495251193</v>
      </c>
    </row>
    <row r="468" spans="1:24" x14ac:dyDescent="0.3">
      <c r="A468" s="3">
        <v>466</v>
      </c>
      <c r="B468">
        <v>190</v>
      </c>
      <c r="C468" t="s">
        <v>11</v>
      </c>
      <c r="D468" t="s">
        <v>11</v>
      </c>
      <c r="E468">
        <v>246578</v>
      </c>
      <c r="F468">
        <v>198718</v>
      </c>
      <c r="G468">
        <v>1</v>
      </c>
      <c r="H468">
        <v>1</v>
      </c>
      <c r="I468">
        <v>80.590319633483887</v>
      </c>
      <c r="J468" s="4">
        <f>ConfigSheet!$I$2</f>
        <v>3349.0920000000001</v>
      </c>
      <c r="K468">
        <f>IF(D468="",_xlfn.XLOOKUP(C468,ConfigSheet!$A$1:$H$1,ConfigSheet!$A$2:$H$2),_xlfn.XLOOKUP(D468,ConfigSheet!$A$1:$H$1,ConfigSheet!$A$2:$H$2))</f>
        <v>5.6936084651916001</v>
      </c>
      <c r="L468">
        <f>_xlfn.XLOOKUP(B468,CoinPixels_Config2!A:A,CoinPixels_Config2!I:I)</f>
        <v>0.72107826384142171</v>
      </c>
      <c r="M468">
        <f t="shared" si="57"/>
        <v>177802.03614149007</v>
      </c>
      <c r="N468">
        <f t="shared" si="58"/>
        <v>143291.23043403964</v>
      </c>
      <c r="O468">
        <f t="shared" si="59"/>
        <v>302.27153452442951</v>
      </c>
      <c r="P468">
        <f t="shared" si="60"/>
        <v>243.60159786203792</v>
      </c>
      <c r="Q468" s="9" cm="1">
        <f t="array" ref="Q468">IF(D468="",_xlfn.XLOOKUP(C468,ConfigSheet!$B$5:$H$5,_xlfn.XLOOKUP(G468,ConfigSheet!$A$6:$A$8,ConfigSheet!$B$6:$H$8)),_xlfn.XLOOKUP(D468,ConfigSheet!$B$5:$H$5,_xlfn.XLOOKUP(H468,ConfigSheet!$A$6:$A$8,ConfigSheet!$B$6:$H$8)))</f>
        <v>369.42666666666668</v>
      </c>
      <c r="R468">
        <f t="shared" si="61"/>
        <v>58.669936662391592</v>
      </c>
      <c r="S468" s="9">
        <f t="shared" si="62"/>
        <v>3442.161467969041</v>
      </c>
      <c r="W468">
        <f t="shared" si="63"/>
        <v>125.82506880462876</v>
      </c>
      <c r="X468">
        <f t="shared" si="56"/>
        <v>15831.94793968956</v>
      </c>
    </row>
    <row r="469" spans="1:24" x14ac:dyDescent="0.3">
      <c r="A469" s="3">
        <v>467</v>
      </c>
      <c r="B469">
        <v>190</v>
      </c>
      <c r="C469" t="s">
        <v>13</v>
      </c>
      <c r="D469" t="s">
        <v>13</v>
      </c>
      <c r="E469">
        <v>161804</v>
      </c>
      <c r="F469">
        <v>125759</v>
      </c>
      <c r="G469">
        <v>1</v>
      </c>
      <c r="H469">
        <v>1</v>
      </c>
      <c r="I469">
        <v>73.585212230682373</v>
      </c>
      <c r="J469" s="4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_xlfn.XLOOKUP(B469,CoinPixels_Config2!A:A,CoinPixels_Config2!I:I)</f>
        <v>0.72107826384142171</v>
      </c>
      <c r="M469">
        <f t="shared" si="57"/>
        <v>116673.3474025974</v>
      </c>
      <c r="N469">
        <f t="shared" si="58"/>
        <v>90682.081382433345</v>
      </c>
      <c r="O469">
        <f t="shared" si="59"/>
        <v>233.35252036532782</v>
      </c>
      <c r="P469">
        <f t="shared" si="60"/>
        <v>181.36869056774401</v>
      </c>
      <c r="Q469" s="9" cm="1">
        <f t="array" ref="Q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R469">
        <f t="shared" si="61"/>
        <v>51.983829797583809</v>
      </c>
      <c r="S469" s="9">
        <f t="shared" si="62"/>
        <v>2702.3185604241621</v>
      </c>
      <c r="W469">
        <f t="shared" si="63"/>
        <v>26.586309432256002</v>
      </c>
      <c r="X469">
        <f t="shared" si="56"/>
        <v>706.83184922766441</v>
      </c>
    </row>
    <row r="470" spans="1:24" x14ac:dyDescent="0.3">
      <c r="A470" s="3">
        <v>468</v>
      </c>
      <c r="B470">
        <v>191</v>
      </c>
      <c r="C470" t="s">
        <v>8</v>
      </c>
      <c r="D470" t="s">
        <v>8</v>
      </c>
      <c r="E470">
        <v>18662</v>
      </c>
      <c r="F470">
        <v>22801</v>
      </c>
      <c r="G470">
        <v>1</v>
      </c>
      <c r="H470">
        <v>1</v>
      </c>
      <c r="I470">
        <v>77.54892110824585</v>
      </c>
      <c r="J470" s="4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_xlfn.XLOOKUP(B470,CoinPixels_Config2!A:A,CoinPixels_Config2!I:I)</f>
        <v>0.8184728739967545</v>
      </c>
      <c r="M470">
        <f t="shared" si="57"/>
        <v>15274.340774527433</v>
      </c>
      <c r="N470">
        <f t="shared" si="58"/>
        <v>18662</v>
      </c>
      <c r="O470">
        <f t="shared" si="59"/>
        <v>0</v>
      </c>
      <c r="P470">
        <f t="shared" si="60"/>
        <v>0</v>
      </c>
      <c r="Q470" s="9" cm="1">
        <f t="array" ref="Q470">IF(D470="",_xlfn.XLOOKUP(C470,ConfigSheet!$B$5:$H$5,_xlfn.XLOOKUP(G470,ConfigSheet!$A$6:$A$8,ConfigSheet!$B$6:$H$8)),_xlfn.XLOOKUP(D470,ConfigSheet!$B$5:$H$5,_xlfn.XLOOKUP(H470,ConfigSheet!$A$6:$A$8,ConfigSheet!$B$6:$H$8)))</f>
        <v>0</v>
      </c>
      <c r="R470">
        <f t="shared" si="61"/>
        <v>0</v>
      </c>
      <c r="S470" s="9">
        <f t="shared" si="62"/>
        <v>0</v>
      </c>
      <c r="W470">
        <f t="shared" si="63"/>
        <v>0</v>
      </c>
      <c r="X470">
        <f t="shared" si="56"/>
        <v>0</v>
      </c>
    </row>
    <row r="471" spans="1:24" x14ac:dyDescent="0.3">
      <c r="A471" s="3">
        <v>469</v>
      </c>
      <c r="B471">
        <v>191</v>
      </c>
      <c r="C471" t="s">
        <v>13</v>
      </c>
      <c r="D471" t="s">
        <v>13</v>
      </c>
      <c r="E471">
        <v>130839</v>
      </c>
      <c r="F471">
        <v>95204</v>
      </c>
      <c r="G471">
        <v>1</v>
      </c>
      <c r="H471">
        <v>1</v>
      </c>
      <c r="I471">
        <v>71.784776449203491</v>
      </c>
      <c r="J471" s="4">
        <f>ConfigSheet!$I$2</f>
        <v>3349.0920000000001</v>
      </c>
      <c r="K471">
        <f>IF(D471="",_xlfn.XLOOKUP(C471,ConfigSheet!$A$1:$H$1,ConfigSheet!$A$2:$H$2),_xlfn.XLOOKUP(D471,ConfigSheet!$A$1:$H$1,ConfigSheet!$A$2:$H$2))</f>
        <v>6.6983512218829002</v>
      </c>
      <c r="L471">
        <f>_xlfn.XLOOKUP(B471,CoinPixels_Config2!A:A,CoinPixels_Config2!I:I)</f>
        <v>0.8184728739967545</v>
      </c>
      <c r="M471">
        <f t="shared" si="57"/>
        <v>107088.17236086137</v>
      </c>
      <c r="N471">
        <f t="shared" si="58"/>
        <v>77921.891495987016</v>
      </c>
      <c r="O471">
        <f t="shared" si="59"/>
        <v>214.18169168914511</v>
      </c>
      <c r="P471">
        <f t="shared" si="60"/>
        <v>155.84767367201957</v>
      </c>
      <c r="Q471" s="9" cm="1">
        <f t="array" ref="Q471">IF(D471="",_xlfn.XLOOKUP(C471,ConfigSheet!$B$5:$H$5,_xlfn.XLOOKUP(G471,ConfigSheet!$A$6:$A$8,ConfigSheet!$B$6:$H$8)),_xlfn.XLOOKUP(D471,ConfigSheet!$B$5:$H$5,_xlfn.XLOOKUP(H471,ConfigSheet!$A$6:$A$8,ConfigSheet!$B$6:$H$8)))</f>
        <v>207.95500000000001</v>
      </c>
      <c r="R471">
        <f t="shared" si="61"/>
        <v>58.334018017125544</v>
      </c>
      <c r="S471" s="9">
        <f t="shared" si="62"/>
        <v>3402.8576580223275</v>
      </c>
      <c r="W471">
        <f t="shared" si="63"/>
        <v>52.107326327980445</v>
      </c>
      <c r="X471">
        <f t="shared" si="56"/>
        <v>2715.1734570506442</v>
      </c>
    </row>
    <row r="472" spans="1:24" x14ac:dyDescent="0.3">
      <c r="A472" s="3">
        <v>470</v>
      </c>
      <c r="B472">
        <v>192</v>
      </c>
      <c r="C472" t="s">
        <v>8</v>
      </c>
      <c r="D472" t="s">
        <v>8</v>
      </c>
      <c r="E472">
        <v>15272</v>
      </c>
      <c r="F472">
        <v>18006</v>
      </c>
      <c r="G472">
        <v>1</v>
      </c>
      <c r="H472">
        <v>1</v>
      </c>
      <c r="I472">
        <v>79.706233739852905</v>
      </c>
      <c r="J472" s="4">
        <f>ConfigSheet!$I$2</f>
        <v>3349.0920000000001</v>
      </c>
      <c r="K472">
        <f>IF(D472="",_xlfn.XLOOKUP(C472,ConfigSheet!$A$1:$H$1,ConfigSheet!$A$2:$H$2),_xlfn.XLOOKUP(D472,ConfigSheet!$A$1:$H$1,ConfigSheet!$A$2:$H$2))</f>
        <v>0</v>
      </c>
      <c r="L472">
        <f>_xlfn.XLOOKUP(B472,CoinPixels_Config2!A:A,CoinPixels_Config2!I:I)</f>
        <v>0.84816172386982114</v>
      </c>
      <c r="M472">
        <f t="shared" si="57"/>
        <v>12953.125846939909</v>
      </c>
      <c r="N472">
        <f t="shared" si="58"/>
        <v>15272</v>
      </c>
      <c r="O472">
        <f t="shared" si="59"/>
        <v>0</v>
      </c>
      <c r="P472">
        <f t="shared" si="60"/>
        <v>0</v>
      </c>
      <c r="Q472" s="9" cm="1">
        <f t="array" ref="Q472">IF(D472="",_xlfn.XLOOKUP(C472,ConfigSheet!$B$5:$H$5,_xlfn.XLOOKUP(G472,ConfigSheet!$A$6:$A$8,ConfigSheet!$B$6:$H$8)),_xlfn.XLOOKUP(D472,ConfigSheet!$B$5:$H$5,_xlfn.XLOOKUP(H472,ConfigSheet!$A$6:$A$8,ConfigSheet!$B$6:$H$8)))</f>
        <v>0</v>
      </c>
      <c r="R472">
        <f t="shared" si="61"/>
        <v>0</v>
      </c>
      <c r="S472" s="9">
        <f t="shared" si="62"/>
        <v>0</v>
      </c>
      <c r="W472">
        <f t="shared" si="63"/>
        <v>0</v>
      </c>
      <c r="X472">
        <f t="shared" si="56"/>
        <v>0</v>
      </c>
    </row>
    <row r="473" spans="1:24" x14ac:dyDescent="0.3">
      <c r="A473" s="3">
        <v>471</v>
      </c>
      <c r="B473">
        <v>192</v>
      </c>
      <c r="C473" t="s">
        <v>12</v>
      </c>
      <c r="D473" t="s">
        <v>12</v>
      </c>
      <c r="E473">
        <v>182390</v>
      </c>
      <c r="F473">
        <v>166077</v>
      </c>
      <c r="G473">
        <v>1</v>
      </c>
      <c r="H473">
        <v>1</v>
      </c>
      <c r="I473">
        <v>89.209425449371338</v>
      </c>
      <c r="J473" s="4">
        <f>ConfigSheet!$I$2</f>
        <v>3349.0920000000001</v>
      </c>
      <c r="K473">
        <f>IF(D473="",_xlfn.XLOOKUP(C473,ConfigSheet!$A$1:$H$1,ConfigSheet!$A$2:$H$2),_xlfn.XLOOKUP(D473,ConfigSheet!$A$1:$H$1,ConfigSheet!$A$2:$H$2))</f>
        <v>4.4826302470744004</v>
      </c>
      <c r="L473">
        <f>_xlfn.XLOOKUP(B473,CoinPixels_Config2!A:A,CoinPixels_Config2!I:I)</f>
        <v>0.84816172386982114</v>
      </c>
      <c r="M473">
        <f t="shared" si="57"/>
        <v>154696.21681661668</v>
      </c>
      <c r="N473">
        <f t="shared" si="58"/>
        <v>140860.1546151283</v>
      </c>
      <c r="O473">
        <f t="shared" si="59"/>
        <v>207.05490939339541</v>
      </c>
      <c r="P473">
        <f t="shared" si="60"/>
        <v>188.53587470435292</v>
      </c>
      <c r="Q473" s="9" cm="1">
        <f t="array" ref="Q473">IF(D473="",_xlfn.XLOOKUP(C473,ConfigSheet!$B$5:$H$5,_xlfn.XLOOKUP(G473,ConfigSheet!$A$6:$A$8,ConfigSheet!$B$6:$H$8)),_xlfn.XLOOKUP(D473,ConfigSheet!$B$5:$H$5,_xlfn.XLOOKUP(H473,ConfigSheet!$A$6:$A$8,ConfigSheet!$B$6:$H$8)))</f>
        <v>236.29999999999998</v>
      </c>
      <c r="R473">
        <f t="shared" si="61"/>
        <v>18.519034689042485</v>
      </c>
      <c r="S473" s="9">
        <f t="shared" si="62"/>
        <v>342.9546458139589</v>
      </c>
      <c r="W473">
        <f t="shared" si="63"/>
        <v>47.764125295647062</v>
      </c>
      <c r="X473">
        <f t="shared" si="56"/>
        <v>2281.4116652582716</v>
      </c>
    </row>
    <row r="474" spans="1:24" x14ac:dyDescent="0.3">
      <c r="A474" s="3">
        <v>472</v>
      </c>
      <c r="B474">
        <v>192</v>
      </c>
      <c r="C474" t="s">
        <v>13</v>
      </c>
      <c r="D474" t="s">
        <v>13</v>
      </c>
      <c r="E474">
        <v>117040</v>
      </c>
      <c r="F474">
        <v>65584</v>
      </c>
      <c r="G474">
        <v>1</v>
      </c>
      <c r="H474">
        <v>1</v>
      </c>
      <c r="I474">
        <v>53.731667995452881</v>
      </c>
      <c r="J474" s="4">
        <f>ConfigSheet!$I$2</f>
        <v>3349.0920000000001</v>
      </c>
      <c r="K474">
        <f>IF(D474="",_xlfn.XLOOKUP(C474,ConfigSheet!$A$1:$H$1,ConfigSheet!$A$2:$H$2),_xlfn.XLOOKUP(D474,ConfigSheet!$A$1:$H$1,ConfigSheet!$A$2:$H$2))</f>
        <v>6.6983512218829002</v>
      </c>
      <c r="L474">
        <f>_xlfn.XLOOKUP(B474,CoinPixels_Config2!A:A,CoinPixels_Config2!I:I)</f>
        <v>0.84816172386982114</v>
      </c>
      <c r="M474">
        <f t="shared" si="57"/>
        <v>99268.848161723872</v>
      </c>
      <c r="N474">
        <f t="shared" si="58"/>
        <v>55625.838498278346</v>
      </c>
      <c r="O474">
        <f t="shared" si="59"/>
        <v>198.54265286799861</v>
      </c>
      <c r="P474">
        <f t="shared" si="60"/>
        <v>111.25445442322983</v>
      </c>
      <c r="Q474" s="9" cm="1">
        <f t="array" ref="Q474">IF(D474="",_xlfn.XLOOKUP(C474,ConfigSheet!$B$5:$H$5,_xlfn.XLOOKUP(G474,ConfigSheet!$A$6:$A$8,ConfigSheet!$B$6:$H$8)),_xlfn.XLOOKUP(D474,ConfigSheet!$B$5:$H$5,_xlfn.XLOOKUP(H474,ConfigSheet!$A$6:$A$8,ConfigSheet!$B$6:$H$8)))</f>
        <v>207.95500000000001</v>
      </c>
      <c r="R474">
        <f t="shared" si="61"/>
        <v>87.288198444768781</v>
      </c>
      <c r="S474" s="9">
        <f t="shared" si="62"/>
        <v>7619.2295877333354</v>
      </c>
      <c r="W474">
        <f t="shared" si="63"/>
        <v>96.700545576770182</v>
      </c>
      <c r="X474">
        <f t="shared" si="56"/>
        <v>9350.9955148450081</v>
      </c>
    </row>
    <row r="475" spans="1:24" x14ac:dyDescent="0.3">
      <c r="A475" s="3">
        <v>473</v>
      </c>
      <c r="B475">
        <v>193</v>
      </c>
      <c r="C475" t="s">
        <v>8</v>
      </c>
      <c r="D475" t="s">
        <v>8</v>
      </c>
      <c r="E475">
        <v>18666</v>
      </c>
      <c r="F475">
        <v>20163</v>
      </c>
      <c r="G475">
        <v>1</v>
      </c>
      <c r="H475">
        <v>1</v>
      </c>
      <c r="I475">
        <v>81.080073118209839</v>
      </c>
      <c r="J475" s="4">
        <f>ConfigSheet!$I$2</f>
        <v>3349.0920000000001</v>
      </c>
      <c r="K475">
        <f>IF(D475="",_xlfn.XLOOKUP(C475,ConfigSheet!$A$1:$H$1,ConfigSheet!$A$2:$H$2),_xlfn.XLOOKUP(D475,ConfigSheet!$A$1:$H$1,ConfigSheet!$A$2:$H$2))</f>
        <v>0</v>
      </c>
      <c r="L475">
        <f>_xlfn.XLOOKUP(B475,CoinPixels_Config2!A:A,CoinPixels_Config2!I:I)</f>
        <v>0.92575509596786187</v>
      </c>
      <c r="M475">
        <f t="shared" si="57"/>
        <v>17280.144621336109</v>
      </c>
      <c r="N475">
        <f t="shared" si="58"/>
        <v>18666</v>
      </c>
      <c r="O475">
        <f t="shared" si="59"/>
        <v>0</v>
      </c>
      <c r="P475">
        <f t="shared" si="60"/>
        <v>0</v>
      </c>
      <c r="Q475" s="9" cm="1">
        <f t="array" ref="Q475">IF(D475="",_xlfn.XLOOKUP(C475,ConfigSheet!$B$5:$H$5,_xlfn.XLOOKUP(G475,ConfigSheet!$A$6:$A$8,ConfigSheet!$B$6:$H$8)),_xlfn.XLOOKUP(D475,ConfigSheet!$B$5:$H$5,_xlfn.XLOOKUP(H475,ConfigSheet!$A$6:$A$8,ConfigSheet!$B$6:$H$8)))</f>
        <v>0</v>
      </c>
      <c r="R475">
        <f t="shared" si="61"/>
        <v>0</v>
      </c>
      <c r="S475" s="9">
        <f t="shared" si="62"/>
        <v>0</v>
      </c>
      <c r="W475">
        <f t="shared" si="63"/>
        <v>0</v>
      </c>
      <c r="X475">
        <f t="shared" si="56"/>
        <v>0</v>
      </c>
    </row>
    <row r="476" spans="1:24" x14ac:dyDescent="0.3">
      <c r="A476" s="3">
        <v>474</v>
      </c>
      <c r="B476">
        <v>193</v>
      </c>
      <c r="C476" t="s">
        <v>14</v>
      </c>
      <c r="D476" t="s">
        <v>14</v>
      </c>
      <c r="E476">
        <v>102786</v>
      </c>
      <c r="F476">
        <v>93109</v>
      </c>
      <c r="G476">
        <v>1</v>
      </c>
      <c r="H476">
        <v>1</v>
      </c>
      <c r="I476">
        <v>90.585291385650635</v>
      </c>
      <c r="J476" s="4">
        <f>ConfigSheet!$I$2</f>
        <v>3349.0920000000001</v>
      </c>
      <c r="K476">
        <f>IF(D476="",_xlfn.XLOOKUP(C476,ConfigSheet!$A$1:$H$1,ConfigSheet!$A$2:$H$2),_xlfn.XLOOKUP(D476,ConfigSheet!$A$1:$H$1,ConfigSheet!$A$2:$H$2))</f>
        <v>8.5265588246234003</v>
      </c>
      <c r="L476">
        <f>_xlfn.XLOOKUP(B476,CoinPixels_Config2!A:A,CoinPixels_Config2!I:I)</f>
        <v>0.92575509596786187</v>
      </c>
      <c r="M476">
        <f t="shared" si="57"/>
        <v>95154.663294152648</v>
      </c>
      <c r="N476">
        <f t="shared" si="58"/>
        <v>86196.131230471656</v>
      </c>
      <c r="O476">
        <f t="shared" si="59"/>
        <v>242.25725480662388</v>
      </c>
      <c r="P476">
        <f t="shared" si="60"/>
        <v>219.44944581742598</v>
      </c>
      <c r="Q476" s="9" cm="1">
        <f t="array" ref="Q476">IF(D476="",_xlfn.XLOOKUP(C476,ConfigSheet!$B$5:$H$5,_xlfn.XLOOKUP(G476,ConfigSheet!$A$6:$A$8,ConfigSheet!$B$6:$H$8)),_xlfn.XLOOKUP(D476,ConfigSheet!$B$5:$H$5,_xlfn.XLOOKUP(H476,ConfigSheet!$A$6:$A$8,ConfigSheet!$B$6:$H$8)))</f>
        <v>160.44</v>
      </c>
      <c r="R476">
        <f t="shared" si="61"/>
        <v>22.807808989197895</v>
      </c>
      <c r="S476" s="9">
        <f t="shared" si="62"/>
        <v>520.19615088773628</v>
      </c>
      <c r="W476">
        <f t="shared" si="63"/>
        <v>-59.009445817425984</v>
      </c>
      <c r="X476">
        <f t="shared" si="56"/>
        <v>3482.1146956797329</v>
      </c>
    </row>
    <row r="477" spans="1:24" x14ac:dyDescent="0.3">
      <c r="A477" s="3">
        <v>475</v>
      </c>
      <c r="B477">
        <v>194</v>
      </c>
      <c r="C477" t="s">
        <v>8</v>
      </c>
      <c r="D477" t="s">
        <v>8</v>
      </c>
      <c r="E477">
        <v>15961</v>
      </c>
      <c r="F477">
        <v>19454</v>
      </c>
      <c r="G477">
        <v>1</v>
      </c>
      <c r="H477">
        <v>1</v>
      </c>
      <c r="I477">
        <v>79.026389122009277</v>
      </c>
      <c r="J477" s="4">
        <f>ConfigSheet!$I$2</f>
        <v>3349.0920000000001</v>
      </c>
      <c r="K477">
        <f>IF(D477="",_xlfn.XLOOKUP(C477,ConfigSheet!$A$1:$H$1,ConfigSheet!$A$2:$H$2),_xlfn.XLOOKUP(D477,ConfigSheet!$A$1:$H$1,ConfigSheet!$A$2:$H$2))</f>
        <v>0</v>
      </c>
      <c r="L477">
        <f>_xlfn.XLOOKUP(B477,CoinPixels_Config2!A:A,CoinPixels_Config2!I:I)</f>
        <v>0.82044823686645418</v>
      </c>
      <c r="M477">
        <f t="shared" si="57"/>
        <v>13095.174308625476</v>
      </c>
      <c r="N477">
        <f t="shared" si="58"/>
        <v>15961</v>
      </c>
      <c r="O477">
        <f t="shared" si="59"/>
        <v>0</v>
      </c>
      <c r="P477">
        <f t="shared" si="60"/>
        <v>0</v>
      </c>
      <c r="Q477" s="9" cm="1">
        <f t="array" ref="Q477">IF(D477="",_xlfn.XLOOKUP(C477,ConfigSheet!$B$5:$H$5,_xlfn.XLOOKUP(G477,ConfigSheet!$A$6:$A$8,ConfigSheet!$B$6:$H$8)),_xlfn.XLOOKUP(D477,ConfigSheet!$B$5:$H$5,_xlfn.XLOOKUP(H477,ConfigSheet!$A$6:$A$8,ConfigSheet!$B$6:$H$8)))</f>
        <v>0</v>
      </c>
      <c r="R477">
        <f t="shared" si="61"/>
        <v>0</v>
      </c>
      <c r="S477" s="9">
        <f t="shared" si="62"/>
        <v>0</v>
      </c>
      <c r="W477">
        <f t="shared" si="63"/>
        <v>0</v>
      </c>
      <c r="X477">
        <f t="shared" si="56"/>
        <v>0</v>
      </c>
    </row>
    <row r="478" spans="1:24" x14ac:dyDescent="0.3">
      <c r="A478" s="3">
        <v>476</v>
      </c>
      <c r="B478">
        <v>194</v>
      </c>
      <c r="C478" t="s">
        <v>10</v>
      </c>
      <c r="D478" t="s">
        <v>10</v>
      </c>
      <c r="E478">
        <v>203648</v>
      </c>
      <c r="F478">
        <v>191329</v>
      </c>
      <c r="G478">
        <v>2</v>
      </c>
      <c r="H478">
        <v>2</v>
      </c>
      <c r="I478">
        <v>91.793283820152283</v>
      </c>
      <c r="J478" s="4">
        <f>ConfigSheet!$I$2</f>
        <v>3349.0920000000001</v>
      </c>
      <c r="K478">
        <f>IF(D478="",_xlfn.XLOOKUP(C478,ConfigSheet!$A$1:$H$1,ConfigSheet!$A$2:$H$2),_xlfn.XLOOKUP(D478,ConfigSheet!$A$1:$H$1,ConfigSheet!$A$2:$H$2))</f>
        <v>3.5680999999999998</v>
      </c>
      <c r="L478">
        <f>_xlfn.XLOOKUP(B478,CoinPixels_Config2!A:A,CoinPixels_Config2!I:I)</f>
        <v>0.82044823686645418</v>
      </c>
      <c r="M478">
        <f t="shared" si="57"/>
        <v>167082.64254137967</v>
      </c>
      <c r="N478">
        <f t="shared" si="58"/>
        <v>156975.54071142181</v>
      </c>
      <c r="O478">
        <f t="shared" si="59"/>
        <v>178.00871903545701</v>
      </c>
      <c r="P478">
        <f t="shared" si="60"/>
        <v>167.24068100023052</v>
      </c>
      <c r="Q478" s="9" cm="1">
        <f t="array" ref="Q478">IF(D478="",_xlfn.XLOOKUP(C478,ConfigSheet!$B$5:$H$5,_xlfn.XLOOKUP(G478,ConfigSheet!$A$6:$A$8,ConfigSheet!$B$6:$H$8)),_xlfn.XLOOKUP(D478,ConfigSheet!$B$5:$H$5,_xlfn.XLOOKUP(H478,ConfigSheet!$A$6:$A$8,ConfigSheet!$B$6:$H$8)))</f>
        <v>193.28</v>
      </c>
      <c r="R478">
        <f t="shared" si="61"/>
        <v>10.768038035226482</v>
      </c>
      <c r="S478" s="9">
        <f t="shared" si="62"/>
        <v>115.9506431280842</v>
      </c>
      <c r="W478">
        <f t="shared" si="63"/>
        <v>26.039318999769478</v>
      </c>
      <c r="X478">
        <f t="shared" si="56"/>
        <v>678.04613397175569</v>
      </c>
    </row>
    <row r="479" spans="1:24" x14ac:dyDescent="0.3">
      <c r="A479" s="3">
        <v>477</v>
      </c>
      <c r="B479">
        <v>195</v>
      </c>
      <c r="C479" t="s">
        <v>8</v>
      </c>
      <c r="D479" t="s">
        <v>8</v>
      </c>
      <c r="E479">
        <v>19241</v>
      </c>
      <c r="F479">
        <v>40951</v>
      </c>
      <c r="G479">
        <v>1</v>
      </c>
      <c r="H479">
        <v>2</v>
      </c>
      <c r="I479">
        <v>40.309455990791321</v>
      </c>
      <c r="J479" s="4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_xlfn.XLOOKUP(B479,CoinPixels_Config2!A:A,CoinPixels_Config2!I:I)</f>
        <v>0.46985421601426097</v>
      </c>
      <c r="M479">
        <f t="shared" si="57"/>
        <v>9040.4649703303949</v>
      </c>
      <c r="N479">
        <f t="shared" si="58"/>
        <v>19241</v>
      </c>
      <c r="O479">
        <f t="shared" si="59"/>
        <v>0</v>
      </c>
      <c r="P479">
        <f t="shared" si="60"/>
        <v>0</v>
      </c>
      <c r="Q479" s="9" cm="1">
        <f t="array" ref="Q479">IF(D479="",_xlfn.XLOOKUP(C479,ConfigSheet!$B$5:$H$5,_xlfn.XLOOKUP(G479,ConfigSheet!$A$6:$A$8,ConfigSheet!$B$6:$H$8)),_xlfn.XLOOKUP(D479,ConfigSheet!$B$5:$H$5,_xlfn.XLOOKUP(H479,ConfigSheet!$A$6:$A$8,ConfigSheet!$B$6:$H$8)))</f>
        <v>0</v>
      </c>
      <c r="R479">
        <f t="shared" si="61"/>
        <v>0</v>
      </c>
      <c r="S479" s="9">
        <f t="shared" si="62"/>
        <v>0</v>
      </c>
      <c r="W479">
        <f t="shared" si="63"/>
        <v>0</v>
      </c>
      <c r="X479">
        <f t="shared" si="56"/>
        <v>0</v>
      </c>
    </row>
    <row r="480" spans="1:24" x14ac:dyDescent="0.3">
      <c r="A480" s="3">
        <v>478</v>
      </c>
      <c r="B480">
        <v>196</v>
      </c>
      <c r="C480" t="s">
        <v>8</v>
      </c>
      <c r="D480" t="s">
        <v>8</v>
      </c>
      <c r="E480">
        <v>15661</v>
      </c>
      <c r="F480">
        <v>20727</v>
      </c>
      <c r="G480">
        <v>1</v>
      </c>
      <c r="H480">
        <v>1</v>
      </c>
      <c r="I480">
        <v>75.119107961654663</v>
      </c>
      <c r="J480" s="4">
        <f>ConfigSheet!$I$2</f>
        <v>3349.0920000000001</v>
      </c>
      <c r="K480">
        <f>IF(D480="",_xlfn.XLOOKUP(C480,ConfigSheet!$A$1:$H$1,ConfigSheet!$A$2:$H$2),_xlfn.XLOOKUP(D480,ConfigSheet!$A$1:$H$1,ConfigSheet!$A$2:$H$2))</f>
        <v>0</v>
      </c>
      <c r="L480">
        <f>_xlfn.XLOOKUP(B480,CoinPixels_Config2!A:A,CoinPixels_Config2!I:I)</f>
        <v>0.75558450330486804</v>
      </c>
      <c r="M480">
        <f t="shared" si="57"/>
        <v>11833.208906257538</v>
      </c>
      <c r="N480">
        <f t="shared" si="58"/>
        <v>15661</v>
      </c>
      <c r="O480">
        <f t="shared" si="59"/>
        <v>0</v>
      </c>
      <c r="P480">
        <f t="shared" si="60"/>
        <v>0</v>
      </c>
      <c r="Q480" s="9" cm="1">
        <f t="array" ref="Q480">IF(D480="",_xlfn.XLOOKUP(C480,ConfigSheet!$B$5:$H$5,_xlfn.XLOOKUP(G480,ConfigSheet!$A$6:$A$8,ConfigSheet!$B$6:$H$8)),_xlfn.XLOOKUP(D480,ConfigSheet!$B$5:$H$5,_xlfn.XLOOKUP(H480,ConfigSheet!$A$6:$A$8,ConfigSheet!$B$6:$H$8)))</f>
        <v>0</v>
      </c>
      <c r="R480">
        <f t="shared" si="61"/>
        <v>0</v>
      </c>
      <c r="S480" s="9">
        <f t="shared" si="62"/>
        <v>0</v>
      </c>
      <c r="W480">
        <f t="shared" si="63"/>
        <v>0</v>
      </c>
      <c r="X480">
        <f t="shared" si="56"/>
        <v>0</v>
      </c>
    </row>
    <row r="481" spans="1:24" x14ac:dyDescent="0.3">
      <c r="A481" s="3">
        <v>479</v>
      </c>
      <c r="B481">
        <v>196</v>
      </c>
      <c r="C481" t="s">
        <v>12</v>
      </c>
      <c r="D481" t="s">
        <v>12</v>
      </c>
      <c r="E481">
        <v>199662</v>
      </c>
      <c r="F481">
        <v>340484</v>
      </c>
      <c r="G481">
        <v>1</v>
      </c>
      <c r="H481">
        <v>2</v>
      </c>
      <c r="I481">
        <v>44.296130537986762</v>
      </c>
      <c r="J481" s="4">
        <f>ConfigSheet!$I$2</f>
        <v>3349.0920000000001</v>
      </c>
      <c r="K481">
        <f>IF(D481="",_xlfn.XLOOKUP(C481,ConfigSheet!$A$1:$H$1,ConfigSheet!$A$2:$H$2),_xlfn.XLOOKUP(D481,ConfigSheet!$A$1:$H$1,ConfigSheet!$A$2:$H$2))</f>
        <v>4.4826302470744004</v>
      </c>
      <c r="L481">
        <f>_xlfn.XLOOKUP(B481,CoinPixels_Config2!A:A,CoinPixels_Config2!I:I)</f>
        <v>0.75558450330486804</v>
      </c>
      <c r="M481">
        <f t="shared" si="57"/>
        <v>150861.51309885655</v>
      </c>
      <c r="N481">
        <f t="shared" si="58"/>
        <v>257264.4340232547</v>
      </c>
      <c r="O481">
        <f t="shared" si="59"/>
        <v>201.92230662410745</v>
      </c>
      <c r="P481">
        <f t="shared" si="60"/>
        <v>344.33850531699875</v>
      </c>
      <c r="Q481" s="9" cm="1">
        <f t="array" ref="Q481">IF(D481="",_xlfn.XLOOKUP(C481,ConfigSheet!$B$5:$H$5,_xlfn.XLOOKUP(G481,ConfigSheet!$A$6:$A$8,ConfigSheet!$B$6:$H$8)),_xlfn.XLOOKUP(D481,ConfigSheet!$B$5:$H$5,_xlfn.XLOOKUP(H481,ConfigSheet!$A$6:$A$8,ConfigSheet!$B$6:$H$8)))</f>
        <v>472.59999999999997</v>
      </c>
      <c r="R481">
        <f t="shared" si="61"/>
        <v>-142.4161986928913</v>
      </c>
      <c r="S481" s="9">
        <f t="shared" si="62"/>
        <v>20282.373650133093</v>
      </c>
      <c r="W481">
        <f t="shared" si="63"/>
        <v>128.26149468300122</v>
      </c>
      <c r="X481">
        <f t="shared" si="56"/>
        <v>16451.011018317549</v>
      </c>
    </row>
    <row r="482" spans="1:24" x14ac:dyDescent="0.3">
      <c r="A482" s="3">
        <v>480</v>
      </c>
      <c r="B482">
        <v>196</v>
      </c>
      <c r="C482" t="s">
        <v>11</v>
      </c>
      <c r="D482" t="s">
        <v>11</v>
      </c>
      <c r="E482">
        <v>232261</v>
      </c>
      <c r="F482">
        <v>140211</v>
      </c>
      <c r="G482">
        <v>1</v>
      </c>
      <c r="H482">
        <v>1</v>
      </c>
      <c r="I482">
        <v>60.36648154258728</v>
      </c>
      <c r="J482" s="4">
        <f>ConfigSheet!$I$2</f>
        <v>3349.0920000000001</v>
      </c>
      <c r="K482">
        <f>IF(D482="",_xlfn.XLOOKUP(C482,ConfigSheet!$A$1:$H$1,ConfigSheet!$A$2:$H$2),_xlfn.XLOOKUP(D482,ConfigSheet!$A$1:$H$1,ConfigSheet!$A$2:$H$2))</f>
        <v>5.6936084651916001</v>
      </c>
      <c r="L482">
        <f>_xlfn.XLOOKUP(B482,CoinPixels_Config2!A:A,CoinPixels_Config2!I:I)</f>
        <v>0.75558450330486804</v>
      </c>
      <c r="M482">
        <f t="shared" si="57"/>
        <v>175492.81232209195</v>
      </c>
      <c r="N482">
        <f t="shared" si="58"/>
        <v>105941.25879287886</v>
      </c>
      <c r="O482">
        <f t="shared" si="59"/>
        <v>298.34574918137315</v>
      </c>
      <c r="P482">
        <f t="shared" si="60"/>
        <v>180.10495020028984</v>
      </c>
      <c r="Q482" s="9" cm="1">
        <f t="array" ref="Q482">IF(D482="",_xlfn.XLOOKUP(C482,ConfigSheet!$B$5:$H$5,_xlfn.XLOOKUP(G482,ConfigSheet!$A$6:$A$8,ConfigSheet!$B$6:$H$8)),_xlfn.XLOOKUP(D482,ConfigSheet!$B$5:$H$5,_xlfn.XLOOKUP(H482,ConfigSheet!$A$6:$A$8,ConfigSheet!$B$6:$H$8)))</f>
        <v>369.42666666666668</v>
      </c>
      <c r="R482">
        <f t="shared" si="61"/>
        <v>118.24079898108332</v>
      </c>
      <c r="S482" s="9">
        <f t="shared" si="62"/>
        <v>13980.886543684954</v>
      </c>
      <c r="W482">
        <f t="shared" si="63"/>
        <v>189.32171646637684</v>
      </c>
      <c r="X482">
        <f t="shared" si="56"/>
        <v>35842.712325775181</v>
      </c>
    </row>
    <row r="483" spans="1:24" x14ac:dyDescent="0.3">
      <c r="A483" s="3">
        <v>481</v>
      </c>
      <c r="B483">
        <v>197</v>
      </c>
      <c r="C483" t="s">
        <v>8</v>
      </c>
      <c r="D483" t="s">
        <v>8</v>
      </c>
      <c r="E483">
        <v>14774</v>
      </c>
      <c r="F483">
        <v>15595</v>
      </c>
      <c r="G483">
        <v>1</v>
      </c>
      <c r="H483">
        <v>1</v>
      </c>
      <c r="I483">
        <v>79.857861995697021</v>
      </c>
      <c r="J483" s="4">
        <f>ConfigSheet!$I$2</f>
        <v>3349.0920000000001</v>
      </c>
      <c r="K483">
        <f>IF(D483="",_xlfn.XLOOKUP(C483,ConfigSheet!$A$1:$H$1,ConfigSheet!$A$2:$H$2),_xlfn.XLOOKUP(D483,ConfigSheet!$A$1:$H$1,ConfigSheet!$A$2:$H$2))</f>
        <v>0</v>
      </c>
      <c r="L483">
        <f>_xlfn.XLOOKUP(B483,CoinPixels_Config2!A:A,CoinPixels_Config2!I:I)</f>
        <v>0.94735492144918243</v>
      </c>
      <c r="M483">
        <f t="shared" si="57"/>
        <v>13996.221609490221</v>
      </c>
      <c r="N483">
        <f t="shared" si="58"/>
        <v>14774</v>
      </c>
      <c r="O483">
        <f t="shared" si="59"/>
        <v>0</v>
      </c>
      <c r="P483">
        <f t="shared" si="60"/>
        <v>0</v>
      </c>
      <c r="Q483" s="9" cm="1">
        <f t="array" ref="Q483">IF(D483="",_xlfn.XLOOKUP(C483,ConfigSheet!$B$5:$H$5,_xlfn.XLOOKUP(G483,ConfigSheet!$A$6:$A$8,ConfigSheet!$B$6:$H$8)),_xlfn.XLOOKUP(D483,ConfigSheet!$B$5:$H$5,_xlfn.XLOOKUP(H483,ConfigSheet!$A$6:$A$8,ConfigSheet!$B$6:$H$8)))</f>
        <v>0</v>
      </c>
      <c r="R483">
        <f t="shared" si="61"/>
        <v>0</v>
      </c>
      <c r="S483" s="9">
        <f t="shared" si="62"/>
        <v>0</v>
      </c>
      <c r="W483">
        <f t="shared" si="63"/>
        <v>0</v>
      </c>
      <c r="X483">
        <f t="shared" si="56"/>
        <v>0</v>
      </c>
    </row>
    <row r="484" spans="1:24" x14ac:dyDescent="0.3">
      <c r="A484" s="3">
        <v>482</v>
      </c>
      <c r="B484">
        <v>197</v>
      </c>
      <c r="C484" t="s">
        <v>12</v>
      </c>
      <c r="D484" t="s">
        <v>12</v>
      </c>
      <c r="E484">
        <v>168149</v>
      </c>
      <c r="F484">
        <v>155836</v>
      </c>
      <c r="G484">
        <v>1</v>
      </c>
      <c r="H484">
        <v>1</v>
      </c>
      <c r="I484">
        <v>91.195738315582275</v>
      </c>
      <c r="J484" s="4">
        <f>ConfigSheet!$I$2</f>
        <v>3349.0920000000001</v>
      </c>
      <c r="K484">
        <f>IF(D484="",_xlfn.XLOOKUP(C484,ConfigSheet!$A$1:$H$1,ConfigSheet!$A$2:$H$2),_xlfn.XLOOKUP(D484,ConfigSheet!$A$1:$H$1,ConfigSheet!$A$2:$H$2))</f>
        <v>4.4826302470744004</v>
      </c>
      <c r="L484">
        <f>_xlfn.XLOOKUP(B484,CoinPixels_Config2!A:A,CoinPixels_Config2!I:I)</f>
        <v>0.94735492144918243</v>
      </c>
      <c r="M484">
        <f t="shared" si="57"/>
        <v>159296.78268675858</v>
      </c>
      <c r="N484">
        <f t="shared" si="58"/>
        <v>147632.00153895479</v>
      </c>
      <c r="O484">
        <f t="shared" si="59"/>
        <v>213.21258906393186</v>
      </c>
      <c r="P484">
        <f t="shared" si="60"/>
        <v>197.59973017601581</v>
      </c>
      <c r="Q484" s="9" cm="1">
        <f t="array" ref="Q484">IF(D484="",_xlfn.XLOOKUP(C484,ConfigSheet!$B$5:$H$5,_xlfn.XLOOKUP(G484,ConfigSheet!$A$6:$A$8,ConfigSheet!$B$6:$H$8)),_xlfn.XLOOKUP(D484,ConfigSheet!$B$5:$H$5,_xlfn.XLOOKUP(H484,ConfigSheet!$A$6:$A$8,ConfigSheet!$B$6:$H$8)))</f>
        <v>236.29999999999998</v>
      </c>
      <c r="R484">
        <f t="shared" si="61"/>
        <v>15.612858887916047</v>
      </c>
      <c r="S484" s="9">
        <f t="shared" si="62"/>
        <v>243.76136265397912</v>
      </c>
      <c r="W484">
        <f t="shared" si="63"/>
        <v>38.700269823984172</v>
      </c>
      <c r="X484">
        <f t="shared" si="56"/>
        <v>1497.71088444918</v>
      </c>
    </row>
    <row r="485" spans="1:24" x14ac:dyDescent="0.3">
      <c r="A485" s="3">
        <v>483</v>
      </c>
      <c r="B485">
        <v>197</v>
      </c>
      <c r="C485" t="s">
        <v>11</v>
      </c>
      <c r="D485" t="s">
        <v>11</v>
      </c>
      <c r="E485">
        <v>187169</v>
      </c>
      <c r="F485">
        <v>143377</v>
      </c>
      <c r="G485">
        <v>1</v>
      </c>
      <c r="H485">
        <v>1</v>
      </c>
      <c r="I485">
        <v>76.596361398696899</v>
      </c>
      <c r="J485" s="4">
        <f>ConfigSheet!$I$2</f>
        <v>3349.0920000000001</v>
      </c>
      <c r="K485">
        <f>IF(D485="",_xlfn.XLOOKUP(C485,ConfigSheet!$A$1:$H$1,ConfigSheet!$A$2:$H$2),_xlfn.XLOOKUP(D485,ConfigSheet!$A$1:$H$1,ConfigSheet!$A$2:$H$2))</f>
        <v>5.6936084651916001</v>
      </c>
      <c r="L485">
        <f>_xlfn.XLOOKUP(B485,CoinPixels_Config2!A:A,CoinPixels_Config2!I:I)</f>
        <v>0.94735492144918243</v>
      </c>
      <c r="M485">
        <f t="shared" si="57"/>
        <v>177315.47329272202</v>
      </c>
      <c r="N485">
        <f t="shared" si="58"/>
        <v>135828.90657261942</v>
      </c>
      <c r="O485">
        <f t="shared" si="59"/>
        <v>301.4443555891857</v>
      </c>
      <c r="P485">
        <f t="shared" si="60"/>
        <v>230.91530847154539</v>
      </c>
      <c r="Q485" s="9" cm="1">
        <f t="array" ref="Q485">IF(D485="",_xlfn.XLOOKUP(C485,ConfigSheet!$B$5:$H$5,_xlfn.XLOOKUP(G485,ConfigSheet!$A$6:$A$8,ConfigSheet!$B$6:$H$8)),_xlfn.XLOOKUP(D485,ConfigSheet!$B$5:$H$5,_xlfn.XLOOKUP(H485,ConfigSheet!$A$6:$A$8,ConfigSheet!$B$6:$H$8)))</f>
        <v>369.42666666666668</v>
      </c>
      <c r="R485">
        <f t="shared" si="61"/>
        <v>70.529047117640317</v>
      </c>
      <c r="S485" s="9">
        <f t="shared" si="62"/>
        <v>4974.3464873223284</v>
      </c>
      <c r="W485">
        <f t="shared" si="63"/>
        <v>138.51135819512129</v>
      </c>
      <c r="X485">
        <f t="shared" si="56"/>
        <v>19185.396349057195</v>
      </c>
    </row>
    <row r="486" spans="1:24" x14ac:dyDescent="0.3">
      <c r="A486" s="3">
        <v>484</v>
      </c>
      <c r="B486">
        <v>198</v>
      </c>
      <c r="C486" t="s">
        <v>8</v>
      </c>
      <c r="D486" t="s">
        <v>8</v>
      </c>
      <c r="E486">
        <v>17423</v>
      </c>
      <c r="F486">
        <v>21744</v>
      </c>
      <c r="G486">
        <v>1</v>
      </c>
      <c r="H486">
        <v>1</v>
      </c>
      <c r="I486">
        <v>77.870118618011475</v>
      </c>
      <c r="J486" s="4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_xlfn.XLOOKUP(B486,CoinPixels_Config2!A:A,CoinPixels_Config2!I:I)</f>
        <v>0.80127851361295066</v>
      </c>
      <c r="M486">
        <f t="shared" si="57"/>
        <v>13960.67554267844</v>
      </c>
      <c r="N486">
        <f t="shared" si="58"/>
        <v>17423</v>
      </c>
      <c r="O486">
        <f t="shared" si="59"/>
        <v>0</v>
      </c>
      <c r="P486">
        <f t="shared" si="60"/>
        <v>0</v>
      </c>
      <c r="Q486" s="9" cm="1">
        <f t="array" ref="Q486">IF(D486="",_xlfn.XLOOKUP(C486,ConfigSheet!$B$5:$H$5,_xlfn.XLOOKUP(G486,ConfigSheet!$A$6:$A$8,ConfigSheet!$B$6:$H$8)),_xlfn.XLOOKUP(D486,ConfigSheet!$B$5:$H$5,_xlfn.XLOOKUP(H486,ConfigSheet!$A$6:$A$8,ConfigSheet!$B$6:$H$8)))</f>
        <v>0</v>
      </c>
      <c r="R486">
        <f t="shared" si="61"/>
        <v>0</v>
      </c>
      <c r="S486" s="9">
        <f t="shared" si="62"/>
        <v>0</v>
      </c>
      <c r="W486">
        <f t="shared" si="63"/>
        <v>0</v>
      </c>
      <c r="X486">
        <f t="shared" si="56"/>
        <v>0</v>
      </c>
    </row>
    <row r="487" spans="1:24" x14ac:dyDescent="0.3">
      <c r="A487" s="3">
        <v>485</v>
      </c>
      <c r="B487">
        <v>198</v>
      </c>
      <c r="C487" t="s">
        <v>9</v>
      </c>
      <c r="D487" t="s">
        <v>9</v>
      </c>
      <c r="E487">
        <v>530874</v>
      </c>
      <c r="F487">
        <v>473053</v>
      </c>
      <c r="G487">
        <v>1</v>
      </c>
      <c r="H487">
        <v>1</v>
      </c>
      <c r="I487">
        <v>88.646382093429565</v>
      </c>
      <c r="J487" s="4">
        <f>ConfigSheet!$I$2</f>
        <v>3349.0920000000001</v>
      </c>
      <c r="K487">
        <f>IF(D487="",_xlfn.XLOOKUP(C487,ConfigSheet!$A$1:$H$1,ConfigSheet!$A$2:$H$2),_xlfn.XLOOKUP(D487,ConfigSheet!$A$1:$H$1,ConfigSheet!$A$2:$H$2))</f>
        <v>2.6304883652667002</v>
      </c>
      <c r="L487">
        <f>_xlfn.XLOOKUP(B487,CoinPixels_Config2!A:A,CoinPixels_Config2!I:I)</f>
        <v>0.80127851361295066</v>
      </c>
      <c r="M487">
        <f t="shared" si="57"/>
        <v>425377.9296357616</v>
      </c>
      <c r="N487">
        <f t="shared" si="58"/>
        <v>379047.20470014715</v>
      </c>
      <c r="O487">
        <f t="shared" si="59"/>
        <v>334.10598895106733</v>
      </c>
      <c r="P487">
        <f t="shared" si="60"/>
        <v>297.71629499894368</v>
      </c>
      <c r="Q487" s="9" cm="1">
        <f t="array" ref="Q487">IF(D487="",_xlfn.XLOOKUP(C487,ConfigSheet!$B$5:$H$5,_xlfn.XLOOKUP(G487,ConfigSheet!$A$6:$A$8,ConfigSheet!$B$6:$H$8)),_xlfn.XLOOKUP(D487,ConfigSheet!$B$5:$H$5,_xlfn.XLOOKUP(H487,ConfigSheet!$A$6:$A$8,ConfigSheet!$B$6:$H$8)))</f>
        <v>468.8</v>
      </c>
      <c r="R487">
        <f t="shared" si="61"/>
        <v>36.38969395212365</v>
      </c>
      <c r="S487" s="9">
        <f t="shared" si="62"/>
        <v>1324.2098259292245</v>
      </c>
      <c r="W487">
        <f t="shared" si="63"/>
        <v>171.08370500105633</v>
      </c>
      <c r="X487">
        <f t="shared" si="56"/>
        <v>29269.634116888468</v>
      </c>
    </row>
    <row r="488" spans="1:24" x14ac:dyDescent="0.3">
      <c r="A488" s="3">
        <v>486</v>
      </c>
      <c r="B488">
        <v>199</v>
      </c>
      <c r="C488" t="s">
        <v>8</v>
      </c>
      <c r="D488" t="s">
        <v>8</v>
      </c>
      <c r="E488">
        <v>14814</v>
      </c>
      <c r="F488">
        <v>18360</v>
      </c>
      <c r="G488">
        <v>1</v>
      </c>
      <c r="H488">
        <v>1</v>
      </c>
      <c r="I488">
        <v>76.861971616744995</v>
      </c>
      <c r="J488" s="4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_xlfn.XLOOKUP(B488,CoinPixels_Config2!A:A,CoinPixels_Config2!I:I)</f>
        <v>0.80686274509803924</v>
      </c>
      <c r="M488">
        <f t="shared" si="57"/>
        <v>11952.864705882354</v>
      </c>
      <c r="N488">
        <f t="shared" si="58"/>
        <v>14814</v>
      </c>
      <c r="O488">
        <f t="shared" si="59"/>
        <v>0</v>
      </c>
      <c r="P488">
        <f t="shared" si="60"/>
        <v>0</v>
      </c>
      <c r="Q488" s="9" cm="1">
        <f t="array" ref="Q488">IF(D488="",_xlfn.XLOOKUP(C488,ConfigSheet!$B$5:$H$5,_xlfn.XLOOKUP(G488,ConfigSheet!$A$6:$A$8,ConfigSheet!$B$6:$H$8)),_xlfn.XLOOKUP(D488,ConfigSheet!$B$5:$H$5,_xlfn.XLOOKUP(H488,ConfigSheet!$A$6:$A$8,ConfigSheet!$B$6:$H$8)))</f>
        <v>0</v>
      </c>
      <c r="R488">
        <f t="shared" si="61"/>
        <v>0</v>
      </c>
      <c r="S488" s="9">
        <f t="shared" si="62"/>
        <v>0</v>
      </c>
      <c r="W488">
        <f t="shared" si="63"/>
        <v>0</v>
      </c>
      <c r="X488">
        <f t="shared" si="56"/>
        <v>0</v>
      </c>
    </row>
    <row r="489" spans="1:24" x14ac:dyDescent="0.3">
      <c r="A489" s="3">
        <v>487</v>
      </c>
      <c r="B489">
        <v>199</v>
      </c>
      <c r="C489" t="s">
        <v>10</v>
      </c>
      <c r="D489" t="s">
        <v>10</v>
      </c>
      <c r="E489">
        <v>88416</v>
      </c>
      <c r="F489">
        <v>82804</v>
      </c>
      <c r="G489">
        <v>1</v>
      </c>
      <c r="H489">
        <v>1</v>
      </c>
      <c r="I489">
        <v>92.626595497131348</v>
      </c>
      <c r="J489" s="4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_xlfn.XLOOKUP(B489,CoinPixels_Config2!A:A,CoinPixels_Config2!I:I)</f>
        <v>0.80686274509803924</v>
      </c>
      <c r="M489">
        <f t="shared" si="57"/>
        <v>71339.576470588232</v>
      </c>
      <c r="N489">
        <f t="shared" si="58"/>
        <v>66811.462745098048</v>
      </c>
      <c r="O489">
        <f t="shared" si="59"/>
        <v>76.004703007473623</v>
      </c>
      <c r="P489">
        <f t="shared" si="60"/>
        <v>71.180481223204481</v>
      </c>
      <c r="Q489" s="9" cm="1">
        <f t="array" ref="Q489">IF(D489="",_xlfn.XLOOKUP(C489,ConfigSheet!$B$5:$H$5,_xlfn.XLOOKUP(G489,ConfigSheet!$A$6:$A$8,ConfigSheet!$B$6:$H$8)),_xlfn.XLOOKUP(D489,ConfigSheet!$B$5:$H$5,_xlfn.XLOOKUP(H489,ConfigSheet!$A$6:$A$8,ConfigSheet!$B$6:$H$8)))</f>
        <v>96.64</v>
      </c>
      <c r="R489">
        <f t="shared" si="61"/>
        <v>4.8242217842691417</v>
      </c>
      <c r="S489" s="9">
        <f t="shared" si="62"/>
        <v>23.273115823816941</v>
      </c>
      <c r="W489">
        <f t="shared" si="63"/>
        <v>25.45951877679552</v>
      </c>
      <c r="X489">
        <f t="shared" si="56"/>
        <v>648.18709634600361</v>
      </c>
    </row>
    <row r="490" spans="1:24" x14ac:dyDescent="0.3">
      <c r="A490" s="3">
        <v>488</v>
      </c>
      <c r="B490">
        <v>200</v>
      </c>
      <c r="C490" t="s">
        <v>8</v>
      </c>
      <c r="D490" t="s">
        <v>8</v>
      </c>
      <c r="E490">
        <v>14402</v>
      </c>
      <c r="F490">
        <v>17192</v>
      </c>
      <c r="G490">
        <v>1</v>
      </c>
      <c r="H490">
        <v>1</v>
      </c>
      <c r="I490">
        <v>80.269312858581543</v>
      </c>
      <c r="J490" s="4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_xlfn.XLOOKUP(B490,CoinPixels_Config2!A:A,CoinPixels_Config2!I:I)</f>
        <v>0.83771521637971147</v>
      </c>
      <c r="M490">
        <f t="shared" si="57"/>
        <v>12064.774546300605</v>
      </c>
      <c r="N490">
        <f t="shared" si="58"/>
        <v>14402</v>
      </c>
      <c r="O490">
        <f t="shared" si="59"/>
        <v>0</v>
      </c>
      <c r="P490">
        <f t="shared" si="60"/>
        <v>0</v>
      </c>
      <c r="Q490" s="9" cm="1">
        <f t="array" ref="Q490">IF(D490="",_xlfn.XLOOKUP(C490,ConfigSheet!$B$5:$H$5,_xlfn.XLOOKUP(G490,ConfigSheet!$A$6:$A$8,ConfigSheet!$B$6:$H$8)),_xlfn.XLOOKUP(D490,ConfigSheet!$B$5:$H$5,_xlfn.XLOOKUP(H490,ConfigSheet!$A$6:$A$8,ConfigSheet!$B$6:$H$8)))</f>
        <v>0</v>
      </c>
      <c r="R490">
        <f t="shared" si="61"/>
        <v>0</v>
      </c>
      <c r="S490" s="9">
        <f t="shared" si="62"/>
        <v>0</v>
      </c>
      <c r="W490">
        <f t="shared" si="63"/>
        <v>0</v>
      </c>
      <c r="X490">
        <f t="shared" si="56"/>
        <v>0</v>
      </c>
    </row>
    <row r="491" spans="1:24" x14ac:dyDescent="0.3">
      <c r="A491" s="3">
        <v>489</v>
      </c>
      <c r="B491">
        <v>200</v>
      </c>
      <c r="C491" t="s">
        <v>10</v>
      </c>
      <c r="D491" t="s">
        <v>10</v>
      </c>
      <c r="E491">
        <v>90870</v>
      </c>
      <c r="F491">
        <v>84347</v>
      </c>
      <c r="G491">
        <v>1</v>
      </c>
      <c r="H491">
        <v>1</v>
      </c>
      <c r="I491">
        <v>92.271482944488525</v>
      </c>
      <c r="J491" s="4">
        <f>ConfigSheet!$I$2</f>
        <v>3349.0920000000001</v>
      </c>
      <c r="K491">
        <f>IF(D491="",_xlfn.XLOOKUP(C491,ConfigSheet!$A$1:$H$1,ConfigSheet!$A$2:$H$2),_xlfn.XLOOKUP(D491,ConfigSheet!$A$1:$H$1,ConfigSheet!$A$2:$H$2))</f>
        <v>3.5680999999999998</v>
      </c>
      <c r="L491">
        <f>_xlfn.XLOOKUP(B491,CoinPixels_Config2!A:A,CoinPixels_Config2!I:I)</f>
        <v>0.83771521637971147</v>
      </c>
      <c r="M491">
        <f t="shared" si="57"/>
        <v>76123.181712424383</v>
      </c>
      <c r="N491">
        <f t="shared" si="58"/>
        <v>70658.765355979529</v>
      </c>
      <c r="O491">
        <f t="shared" si="59"/>
        <v>81.101123727894432</v>
      </c>
      <c r="P491">
        <f t="shared" si="60"/>
        <v>75.279371443564571</v>
      </c>
      <c r="Q491" s="9" cm="1">
        <f t="array" ref="Q491">IF(D491="",_xlfn.XLOOKUP(C491,ConfigSheet!$B$5:$H$5,_xlfn.XLOOKUP(G491,ConfigSheet!$A$6:$A$8,ConfigSheet!$B$6:$H$8)),_xlfn.XLOOKUP(D491,ConfigSheet!$B$5:$H$5,_xlfn.XLOOKUP(H491,ConfigSheet!$A$6:$A$8,ConfigSheet!$B$6:$H$8)))</f>
        <v>96.64</v>
      </c>
      <c r="R491">
        <f t="shared" si="61"/>
        <v>5.821752284329861</v>
      </c>
      <c r="S491" s="9">
        <f t="shared" si="62"/>
        <v>33.892799660099953</v>
      </c>
      <c r="W491">
        <f t="shared" si="63"/>
        <v>21.360628556435429</v>
      </c>
      <c r="X491">
        <f t="shared" si="56"/>
        <v>456.27645232600474</v>
      </c>
    </row>
    <row r="492" spans="1:24" x14ac:dyDescent="0.3">
      <c r="A492" s="3">
        <v>490</v>
      </c>
      <c r="B492">
        <v>201</v>
      </c>
      <c r="C492" t="s">
        <v>8</v>
      </c>
      <c r="D492" t="s">
        <v>8</v>
      </c>
      <c r="E492">
        <v>13447</v>
      </c>
      <c r="F492">
        <v>14819</v>
      </c>
      <c r="G492">
        <v>1</v>
      </c>
      <c r="H492">
        <v>1</v>
      </c>
      <c r="I492">
        <v>83.891743421554565</v>
      </c>
      <c r="J492" s="4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_xlfn.XLOOKUP(B492,CoinPixels_Config2!A:A,CoinPixels_Config2!I:I)</f>
        <v>0.90741615493623051</v>
      </c>
      <c r="M492">
        <f t="shared" si="57"/>
        <v>12202.025035427492</v>
      </c>
      <c r="N492">
        <f t="shared" si="58"/>
        <v>13447</v>
      </c>
      <c r="O492">
        <f t="shared" si="59"/>
        <v>0</v>
      </c>
      <c r="P492">
        <f t="shared" si="60"/>
        <v>0</v>
      </c>
      <c r="Q492" s="9" cm="1">
        <f t="array" ref="Q492">IF(D492="",_xlfn.XLOOKUP(C492,ConfigSheet!$B$5:$H$5,_xlfn.XLOOKUP(G492,ConfigSheet!$A$6:$A$8,ConfigSheet!$B$6:$H$8)),_xlfn.XLOOKUP(D492,ConfigSheet!$B$5:$H$5,_xlfn.XLOOKUP(H492,ConfigSheet!$A$6:$A$8,ConfigSheet!$B$6:$H$8)))</f>
        <v>0</v>
      </c>
      <c r="R492">
        <f t="shared" si="61"/>
        <v>0</v>
      </c>
      <c r="S492" s="9">
        <f t="shared" si="62"/>
        <v>0</v>
      </c>
      <c r="W492">
        <f t="shared" si="63"/>
        <v>0</v>
      </c>
      <c r="X492">
        <f t="shared" si="56"/>
        <v>0</v>
      </c>
    </row>
    <row r="493" spans="1:24" x14ac:dyDescent="0.3">
      <c r="A493" s="3">
        <v>491</v>
      </c>
      <c r="B493">
        <v>201</v>
      </c>
      <c r="C493" t="s">
        <v>11</v>
      </c>
      <c r="D493" t="s">
        <v>11</v>
      </c>
      <c r="E493">
        <v>331182</v>
      </c>
      <c r="F493">
        <v>294791</v>
      </c>
      <c r="G493">
        <v>2</v>
      </c>
      <c r="H493">
        <v>2</v>
      </c>
      <c r="I493">
        <v>88.956481218338013</v>
      </c>
      <c r="J493" s="4">
        <f>ConfigSheet!$I$2</f>
        <v>3349.0920000000001</v>
      </c>
      <c r="K493">
        <f>IF(D493="",_xlfn.XLOOKUP(C493,ConfigSheet!$A$1:$H$1,ConfigSheet!$A$2:$H$2),_xlfn.XLOOKUP(D493,ConfigSheet!$A$1:$H$1,ConfigSheet!$A$2:$H$2))</f>
        <v>5.6936084651916001</v>
      </c>
      <c r="L493">
        <f>_xlfn.XLOOKUP(B493,CoinPixels_Config2!A:A,CoinPixels_Config2!I:I)</f>
        <v>0.90741615493623051</v>
      </c>
      <c r="M493">
        <f t="shared" si="57"/>
        <v>300519.89702409069</v>
      </c>
      <c r="N493">
        <f t="shared" si="58"/>
        <v>267498.1157298063</v>
      </c>
      <c r="O493">
        <f t="shared" si="59"/>
        <v>510.89747001720781</v>
      </c>
      <c r="P493">
        <f t="shared" si="60"/>
        <v>454.75894246620499</v>
      </c>
      <c r="Q493" s="9" cm="1">
        <f t="array" ref="Q493">IF(D493="",_xlfn.XLOOKUP(C493,ConfigSheet!$B$5:$H$5,_xlfn.XLOOKUP(G493,ConfigSheet!$A$6:$A$8,ConfigSheet!$B$6:$H$8)),_xlfn.XLOOKUP(D493,ConfigSheet!$B$5:$H$5,_xlfn.XLOOKUP(H493,ConfigSheet!$A$6:$A$8,ConfigSheet!$B$6:$H$8)))</f>
        <v>738.85333333333335</v>
      </c>
      <c r="R493">
        <f t="shared" si="61"/>
        <v>56.138527551002824</v>
      </c>
      <c r="S493" s="9">
        <f t="shared" si="62"/>
        <v>3151.5342755947031</v>
      </c>
      <c r="W493">
        <f t="shared" si="63"/>
        <v>284.09439086712837</v>
      </c>
      <c r="X493">
        <f t="shared" si="56"/>
        <v>80709.622922164708</v>
      </c>
    </row>
    <row r="494" spans="1:24" x14ac:dyDescent="0.3">
      <c r="A494" s="3">
        <v>492</v>
      </c>
      <c r="B494">
        <v>202</v>
      </c>
      <c r="C494" t="s">
        <v>8</v>
      </c>
      <c r="D494" t="s">
        <v>8</v>
      </c>
      <c r="E494">
        <v>13442</v>
      </c>
      <c r="F494">
        <v>16885</v>
      </c>
      <c r="G494">
        <v>1</v>
      </c>
      <c r="H494">
        <v>1</v>
      </c>
      <c r="I494">
        <v>73.853474855422974</v>
      </c>
      <c r="J494" s="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_xlfn.XLOOKUP(B494,CoinPixels_Config2!A:A,CoinPixels_Config2!I:I)</f>
        <v>0.79609120521172638</v>
      </c>
      <c r="M494">
        <f t="shared" si="57"/>
        <v>10701.057980456026</v>
      </c>
      <c r="N494">
        <f t="shared" si="58"/>
        <v>13442</v>
      </c>
      <c r="O494">
        <f t="shared" si="59"/>
        <v>0</v>
      </c>
      <c r="P494">
        <f t="shared" si="60"/>
        <v>0</v>
      </c>
      <c r="Q494" s="9" cm="1">
        <f t="array" ref="Q494">IF(D494="",_xlfn.XLOOKUP(C494,ConfigSheet!$B$5:$H$5,_xlfn.XLOOKUP(G494,ConfigSheet!$A$6:$A$8,ConfigSheet!$B$6:$H$8)),_xlfn.XLOOKUP(D494,ConfigSheet!$B$5:$H$5,_xlfn.XLOOKUP(H494,ConfigSheet!$A$6:$A$8,ConfigSheet!$B$6:$H$8)))</f>
        <v>0</v>
      </c>
      <c r="R494">
        <f t="shared" si="61"/>
        <v>0</v>
      </c>
      <c r="S494" s="9">
        <f t="shared" si="62"/>
        <v>0</v>
      </c>
      <c r="W494">
        <f t="shared" si="63"/>
        <v>0</v>
      </c>
      <c r="X494">
        <f t="shared" si="56"/>
        <v>0</v>
      </c>
    </row>
    <row r="495" spans="1:24" x14ac:dyDescent="0.3">
      <c r="A495" s="3">
        <v>493</v>
      </c>
      <c r="B495">
        <v>202</v>
      </c>
      <c r="C495" t="s">
        <v>11</v>
      </c>
      <c r="D495" t="s">
        <v>11</v>
      </c>
      <c r="E495">
        <v>355415</v>
      </c>
      <c r="F495">
        <v>303037</v>
      </c>
      <c r="G495">
        <v>2</v>
      </c>
      <c r="H495">
        <v>2</v>
      </c>
      <c r="I495">
        <v>84.641781449317932</v>
      </c>
      <c r="J495" s="4">
        <f>ConfigSheet!$I$2</f>
        <v>3349.0920000000001</v>
      </c>
      <c r="K495">
        <f>IF(D495="",_xlfn.XLOOKUP(C495,ConfigSheet!$A$1:$H$1,ConfigSheet!$A$2:$H$2),_xlfn.XLOOKUP(D495,ConfigSheet!$A$1:$H$1,ConfigSheet!$A$2:$H$2))</f>
        <v>5.6936084651916001</v>
      </c>
      <c r="L495">
        <f>_xlfn.XLOOKUP(B495,CoinPixels_Config2!A:A,CoinPixels_Config2!I:I)</f>
        <v>0.79609120521172638</v>
      </c>
      <c r="M495">
        <f t="shared" si="57"/>
        <v>282942.75570032571</v>
      </c>
      <c r="N495">
        <f t="shared" si="58"/>
        <v>241245.09055374592</v>
      </c>
      <c r="O495">
        <f t="shared" si="59"/>
        <v>481.01553167844105</v>
      </c>
      <c r="P495">
        <f t="shared" si="60"/>
        <v>410.12760765088626</v>
      </c>
      <c r="Q495" s="9" cm="1">
        <f t="array" ref="Q495">IF(D495="",_xlfn.XLOOKUP(C495,ConfigSheet!$B$5:$H$5,_xlfn.XLOOKUP(G495,ConfigSheet!$A$6:$A$8,ConfigSheet!$B$6:$H$8)),_xlfn.XLOOKUP(D495,ConfigSheet!$B$5:$H$5,_xlfn.XLOOKUP(H495,ConfigSheet!$A$6:$A$8,ConfigSheet!$B$6:$H$8)))</f>
        <v>738.85333333333335</v>
      </c>
      <c r="R495">
        <f t="shared" si="61"/>
        <v>70.887924027554789</v>
      </c>
      <c r="S495" s="9">
        <f t="shared" si="62"/>
        <v>5025.0977729363794</v>
      </c>
      <c r="W495">
        <f t="shared" si="63"/>
        <v>328.72572568244709</v>
      </c>
      <c r="X495">
        <f t="shared" si="56"/>
        <v>108060.60272545145</v>
      </c>
    </row>
    <row r="496" spans="1:24" x14ac:dyDescent="0.3">
      <c r="A496" s="3">
        <v>494</v>
      </c>
      <c r="B496">
        <v>203</v>
      </c>
      <c r="C496" t="s">
        <v>8</v>
      </c>
      <c r="D496" t="s">
        <v>8</v>
      </c>
      <c r="E496">
        <v>16700</v>
      </c>
      <c r="F496">
        <v>19851</v>
      </c>
      <c r="G496">
        <v>1</v>
      </c>
      <c r="H496">
        <v>1</v>
      </c>
      <c r="I496">
        <v>81.475597620010376</v>
      </c>
      <c r="J496" s="4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_xlfn.XLOOKUP(B496,CoinPixels_Config2!A:A,CoinPixels_Config2!I:I)</f>
        <v>0.84126744244622442</v>
      </c>
      <c r="M496">
        <f t="shared" si="57"/>
        <v>14049.166288851948</v>
      </c>
      <c r="N496">
        <f t="shared" si="58"/>
        <v>16700</v>
      </c>
      <c r="O496">
        <f t="shared" si="59"/>
        <v>0</v>
      </c>
      <c r="P496">
        <f t="shared" si="60"/>
        <v>0</v>
      </c>
      <c r="Q496" s="9" cm="1">
        <f t="array" ref="Q496">IF(D496="",_xlfn.XLOOKUP(C496,ConfigSheet!$B$5:$H$5,_xlfn.XLOOKUP(G496,ConfigSheet!$A$6:$A$8,ConfigSheet!$B$6:$H$8)),_xlfn.XLOOKUP(D496,ConfigSheet!$B$5:$H$5,_xlfn.XLOOKUP(H496,ConfigSheet!$A$6:$A$8,ConfigSheet!$B$6:$H$8)))</f>
        <v>0</v>
      </c>
      <c r="R496">
        <f t="shared" si="61"/>
        <v>0</v>
      </c>
      <c r="S496" s="9">
        <f t="shared" si="62"/>
        <v>0</v>
      </c>
      <c r="W496">
        <f t="shared" si="63"/>
        <v>0</v>
      </c>
      <c r="X496">
        <f t="shared" si="56"/>
        <v>0</v>
      </c>
    </row>
    <row r="497" spans="1:24" x14ac:dyDescent="0.3">
      <c r="A497" s="3">
        <v>495</v>
      </c>
      <c r="B497">
        <v>203</v>
      </c>
      <c r="C497" t="s">
        <v>12</v>
      </c>
      <c r="D497" t="s">
        <v>12</v>
      </c>
      <c r="E497">
        <v>386860</v>
      </c>
      <c r="F497">
        <v>351916</v>
      </c>
      <c r="G497">
        <v>2</v>
      </c>
      <c r="H497">
        <v>2</v>
      </c>
      <c r="I497">
        <v>89.685598015785217</v>
      </c>
      <c r="J497" s="4">
        <f>ConfigSheet!$I$2</f>
        <v>3349.0920000000001</v>
      </c>
      <c r="K497">
        <f>IF(D497="",_xlfn.XLOOKUP(C497,ConfigSheet!$A$1:$H$1,ConfigSheet!$A$2:$H$2),_xlfn.XLOOKUP(D497,ConfigSheet!$A$1:$H$1,ConfigSheet!$A$2:$H$2))</f>
        <v>4.4826302470744004</v>
      </c>
      <c r="L497">
        <f>_xlfn.XLOOKUP(B497,CoinPixels_Config2!A:A,CoinPixels_Config2!I:I)</f>
        <v>0.84126744244622442</v>
      </c>
      <c r="M497">
        <f t="shared" si="57"/>
        <v>325452.72278474638</v>
      </c>
      <c r="N497">
        <f t="shared" si="58"/>
        <v>296055.47327590553</v>
      </c>
      <c r="O497">
        <f t="shared" si="59"/>
        <v>435.60589531360262</v>
      </c>
      <c r="P497">
        <f t="shared" si="60"/>
        <v>396.25881263294673</v>
      </c>
      <c r="Q497" s="9" cm="1">
        <f t="array" ref="Q497">IF(D497="",_xlfn.XLOOKUP(C497,ConfigSheet!$B$5:$H$5,_xlfn.XLOOKUP(G497,ConfigSheet!$A$6:$A$8,ConfigSheet!$B$6:$H$8)),_xlfn.XLOOKUP(D497,ConfigSheet!$B$5:$H$5,_xlfn.XLOOKUP(H497,ConfigSheet!$A$6:$A$8,ConfigSheet!$B$6:$H$8)))</f>
        <v>472.59999999999997</v>
      </c>
      <c r="R497">
        <f t="shared" si="61"/>
        <v>39.347082680655888</v>
      </c>
      <c r="S497" s="9">
        <f t="shared" si="62"/>
        <v>1548.1929154783704</v>
      </c>
      <c r="W497">
        <f t="shared" si="63"/>
        <v>76.341187367053237</v>
      </c>
      <c r="X497">
        <f t="shared" si="56"/>
        <v>5827.9768886115289</v>
      </c>
    </row>
    <row r="498" spans="1:24" x14ac:dyDescent="0.3">
      <c r="A498" s="3">
        <v>496</v>
      </c>
      <c r="B498">
        <v>204</v>
      </c>
      <c r="C498" t="s">
        <v>8</v>
      </c>
      <c r="D498" t="s">
        <v>8</v>
      </c>
      <c r="E498">
        <v>17964</v>
      </c>
      <c r="F498">
        <v>23405</v>
      </c>
      <c r="G498">
        <v>1</v>
      </c>
      <c r="H498">
        <v>1</v>
      </c>
      <c r="I498">
        <v>75.314658880233765</v>
      </c>
      <c r="J498" s="4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_xlfn.XLOOKUP(B498,CoinPixels_Config2!A:A,CoinPixels_Config2!I:I)</f>
        <v>0.76752830591753896</v>
      </c>
      <c r="M498">
        <f t="shared" si="57"/>
        <v>13787.87848750267</v>
      </c>
      <c r="N498">
        <f t="shared" si="58"/>
        <v>17964</v>
      </c>
      <c r="O498">
        <f t="shared" si="59"/>
        <v>0</v>
      </c>
      <c r="P498">
        <f t="shared" si="60"/>
        <v>0</v>
      </c>
      <c r="Q498" s="9" cm="1">
        <f t="array" ref="Q498">IF(D498="",_xlfn.XLOOKUP(C498,ConfigSheet!$B$5:$H$5,_xlfn.XLOOKUP(G498,ConfigSheet!$A$6:$A$8,ConfigSheet!$B$6:$H$8)),_xlfn.XLOOKUP(D498,ConfigSheet!$B$5:$H$5,_xlfn.XLOOKUP(H498,ConfigSheet!$A$6:$A$8,ConfigSheet!$B$6:$H$8)))</f>
        <v>0</v>
      </c>
      <c r="R498">
        <f t="shared" si="61"/>
        <v>0</v>
      </c>
      <c r="S498" s="9">
        <f t="shared" si="62"/>
        <v>0</v>
      </c>
      <c r="W498">
        <f t="shared" si="63"/>
        <v>0</v>
      </c>
      <c r="X498">
        <f t="shared" si="56"/>
        <v>0</v>
      </c>
    </row>
    <row r="499" spans="1:24" x14ac:dyDescent="0.3">
      <c r="A499" s="3">
        <v>497</v>
      </c>
      <c r="B499">
        <v>204</v>
      </c>
      <c r="C499" t="s">
        <v>14</v>
      </c>
      <c r="D499" t="s">
        <v>14</v>
      </c>
      <c r="E499">
        <v>110201</v>
      </c>
      <c r="F499">
        <v>104835</v>
      </c>
      <c r="G499">
        <v>1</v>
      </c>
      <c r="H499">
        <v>1</v>
      </c>
      <c r="I499">
        <v>94.872540235519409</v>
      </c>
      <c r="J499" s="4">
        <f>ConfigSheet!$I$2</f>
        <v>3349.0920000000001</v>
      </c>
      <c r="K499">
        <f>IF(D499="",_xlfn.XLOOKUP(C499,ConfigSheet!$A$1:$H$1,ConfigSheet!$A$2:$H$2),_xlfn.XLOOKUP(D499,ConfigSheet!$A$1:$H$1,ConfigSheet!$A$2:$H$2))</f>
        <v>8.5265588246234003</v>
      </c>
      <c r="L499">
        <f>_xlfn.XLOOKUP(B499,CoinPixels_Config2!A:A,CoinPixels_Config2!I:I)</f>
        <v>0.76752830591753896</v>
      </c>
      <c r="M499">
        <f t="shared" si="57"/>
        <v>84582.386840418709</v>
      </c>
      <c r="N499">
        <f t="shared" si="58"/>
        <v>80463.829950865198</v>
      </c>
      <c r="O499">
        <f t="shared" si="59"/>
        <v>215.34096313922768</v>
      </c>
      <c r="P499">
        <f t="shared" si="60"/>
        <v>204.85539941289946</v>
      </c>
      <c r="Q499" s="9" cm="1">
        <f t="array" ref="Q499">IF(D499="",_xlfn.XLOOKUP(C499,ConfigSheet!$B$5:$H$5,_xlfn.XLOOKUP(G499,ConfigSheet!$A$6:$A$8,ConfigSheet!$B$6:$H$8)),_xlfn.XLOOKUP(D499,ConfigSheet!$B$5:$H$5,_xlfn.XLOOKUP(H499,ConfigSheet!$A$6:$A$8,ConfigSheet!$B$6:$H$8)))</f>
        <v>160.44</v>
      </c>
      <c r="R499">
        <f t="shared" si="61"/>
        <v>10.485563726328223</v>
      </c>
      <c r="S499" s="9">
        <f t="shared" si="62"/>
        <v>109.94704665889022</v>
      </c>
      <c r="W499">
        <f t="shared" si="63"/>
        <v>-44.415399412899461</v>
      </c>
      <c r="X499">
        <f t="shared" si="56"/>
        <v>1972.7277050073899</v>
      </c>
    </row>
    <row r="500" spans="1:24" x14ac:dyDescent="0.3">
      <c r="A500" s="3">
        <v>498</v>
      </c>
      <c r="B500">
        <v>205</v>
      </c>
      <c r="C500" t="s">
        <v>8</v>
      </c>
      <c r="D500" t="s">
        <v>8</v>
      </c>
      <c r="E500">
        <v>14646</v>
      </c>
      <c r="F500">
        <v>17231</v>
      </c>
      <c r="G500">
        <v>1</v>
      </c>
      <c r="H500">
        <v>1</v>
      </c>
      <c r="I500">
        <v>78.492635488510132</v>
      </c>
      <c r="J500" s="4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_xlfn.XLOOKUP(B500,CoinPixels_Config2!A:A,CoinPixels_Config2!I:I)</f>
        <v>0.84997968777203881</v>
      </c>
      <c r="M500">
        <f t="shared" si="57"/>
        <v>12448.80250710928</v>
      </c>
      <c r="N500">
        <f t="shared" si="58"/>
        <v>14646</v>
      </c>
      <c r="O500">
        <f t="shared" si="59"/>
        <v>0</v>
      </c>
      <c r="P500">
        <f t="shared" si="60"/>
        <v>0</v>
      </c>
      <c r="Q500" s="9" cm="1">
        <f t="array" ref="Q500">IF(D500="",_xlfn.XLOOKUP(C500,ConfigSheet!$B$5:$H$5,_xlfn.XLOOKUP(G500,ConfigSheet!$A$6:$A$8,ConfigSheet!$B$6:$H$8)),_xlfn.XLOOKUP(D500,ConfigSheet!$B$5:$H$5,_xlfn.XLOOKUP(H500,ConfigSheet!$A$6:$A$8,ConfigSheet!$B$6:$H$8)))</f>
        <v>0</v>
      </c>
      <c r="R500">
        <f t="shared" si="61"/>
        <v>0</v>
      </c>
      <c r="S500" s="9">
        <f t="shared" si="62"/>
        <v>0</v>
      </c>
      <c r="W500">
        <f t="shared" si="63"/>
        <v>0</v>
      </c>
      <c r="X500">
        <f t="shared" si="56"/>
        <v>0</v>
      </c>
    </row>
    <row r="501" spans="1:24" x14ac:dyDescent="0.3">
      <c r="A501" s="3">
        <v>499</v>
      </c>
      <c r="B501">
        <v>205</v>
      </c>
      <c r="C501" t="s">
        <v>14</v>
      </c>
      <c r="D501" t="s">
        <v>14</v>
      </c>
      <c r="E501">
        <v>86429</v>
      </c>
      <c r="F501">
        <v>80264</v>
      </c>
      <c r="G501">
        <v>1</v>
      </c>
      <c r="H501">
        <v>1</v>
      </c>
      <c r="I501">
        <v>92.806744575500488</v>
      </c>
      <c r="J501" s="4">
        <f>ConfigSheet!$I$2</f>
        <v>3349.0920000000001</v>
      </c>
      <c r="K501">
        <f>IF(D501="",_xlfn.XLOOKUP(C501,ConfigSheet!$A$1:$H$1,ConfigSheet!$A$2:$H$2),_xlfn.XLOOKUP(D501,ConfigSheet!$A$1:$H$1,ConfigSheet!$A$2:$H$2))</f>
        <v>8.5265588246234003</v>
      </c>
      <c r="L501">
        <f>_xlfn.XLOOKUP(B501,CoinPixels_Config2!A:A,CoinPixels_Config2!I:I)</f>
        <v>0.84997968777203881</v>
      </c>
      <c r="M501">
        <f t="shared" si="57"/>
        <v>73462.894434449539</v>
      </c>
      <c r="N501">
        <f t="shared" si="58"/>
        <v>68222.769659334925</v>
      </c>
      <c r="O501">
        <f t="shared" si="59"/>
        <v>187.03149714084682</v>
      </c>
      <c r="P501">
        <f t="shared" si="60"/>
        <v>173.69049840346329</v>
      </c>
      <c r="Q501" s="9" cm="1">
        <f t="array" ref="Q501">IF(D501="",_xlfn.XLOOKUP(C501,ConfigSheet!$B$5:$H$5,_xlfn.XLOOKUP(G501,ConfigSheet!$A$6:$A$8,ConfigSheet!$B$6:$H$8)),_xlfn.XLOOKUP(D501,ConfigSheet!$B$5:$H$5,_xlfn.XLOOKUP(H501,ConfigSheet!$A$6:$A$8,ConfigSheet!$B$6:$H$8)))</f>
        <v>160.44</v>
      </c>
      <c r="R501">
        <f t="shared" si="61"/>
        <v>13.340998737383529</v>
      </c>
      <c r="S501" s="9">
        <f t="shared" si="62"/>
        <v>177.98224731086893</v>
      </c>
      <c r="W501">
        <f t="shared" si="63"/>
        <v>-13.250498403463297</v>
      </c>
      <c r="X501">
        <f t="shared" si="56"/>
        <v>175.57570794018338</v>
      </c>
    </row>
    <row r="502" spans="1:24" x14ac:dyDescent="0.3">
      <c r="A502" s="3">
        <v>500</v>
      </c>
      <c r="B502">
        <v>206</v>
      </c>
      <c r="C502" t="s">
        <v>8</v>
      </c>
      <c r="D502" t="s">
        <v>8</v>
      </c>
      <c r="E502">
        <v>20545</v>
      </c>
      <c r="F502">
        <v>23503</v>
      </c>
      <c r="G502">
        <v>1</v>
      </c>
      <c r="H502">
        <v>1</v>
      </c>
      <c r="I502">
        <v>80.895274877548218</v>
      </c>
      <c r="J502" s="4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_xlfn.XLOOKUP(B502,CoinPixels_Config2!A:A,CoinPixels_Config2!I:I)</f>
        <v>0.87414372633280857</v>
      </c>
      <c r="M502">
        <f t="shared" si="57"/>
        <v>17959.282857507551</v>
      </c>
      <c r="N502">
        <f t="shared" si="58"/>
        <v>20545</v>
      </c>
      <c r="O502">
        <f t="shared" si="59"/>
        <v>0</v>
      </c>
      <c r="P502">
        <f t="shared" si="60"/>
        <v>0</v>
      </c>
      <c r="Q502" s="9" cm="1">
        <f t="array" ref="Q502">IF(D502="",_xlfn.XLOOKUP(C502,ConfigSheet!$B$5:$H$5,_xlfn.XLOOKUP(G502,ConfigSheet!$A$6:$A$8,ConfigSheet!$B$6:$H$8)),_xlfn.XLOOKUP(D502,ConfigSheet!$B$5:$H$5,_xlfn.XLOOKUP(H502,ConfigSheet!$A$6:$A$8,ConfigSheet!$B$6:$H$8)))</f>
        <v>0</v>
      </c>
      <c r="R502">
        <f t="shared" si="61"/>
        <v>0</v>
      </c>
      <c r="S502" s="9">
        <f t="shared" si="62"/>
        <v>0</v>
      </c>
      <c r="W502">
        <f t="shared" si="63"/>
        <v>0</v>
      </c>
      <c r="X502">
        <f t="shared" si="56"/>
        <v>0</v>
      </c>
    </row>
    <row r="503" spans="1:24" x14ac:dyDescent="0.3">
      <c r="A503" s="3">
        <v>501</v>
      </c>
      <c r="B503">
        <v>206</v>
      </c>
      <c r="C503" t="s">
        <v>13</v>
      </c>
      <c r="D503" t="s">
        <v>13</v>
      </c>
      <c r="E503">
        <v>310422</v>
      </c>
      <c r="F503">
        <v>283971</v>
      </c>
      <c r="G503">
        <v>2</v>
      </c>
      <c r="H503">
        <v>2</v>
      </c>
      <c r="I503">
        <v>84.160441160202026</v>
      </c>
      <c r="J503" s="4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_xlfn.XLOOKUP(B503,CoinPixels_Config2!A:A,CoinPixels_Config2!I:I)</f>
        <v>0.87414372633280857</v>
      </c>
      <c r="M503">
        <f t="shared" si="57"/>
        <v>271353.44381568307</v>
      </c>
      <c r="N503">
        <f t="shared" si="58"/>
        <v>248231.46811045398</v>
      </c>
      <c r="O503">
        <f t="shared" si="59"/>
        <v>542.72043644812197</v>
      </c>
      <c r="P503">
        <f t="shared" si="60"/>
        <v>496.47533054554651</v>
      </c>
      <c r="Q503" s="9" cm="1">
        <f t="array" ref="Q503">IF(D503="",_xlfn.XLOOKUP(C503,ConfigSheet!$B$5:$H$5,_xlfn.XLOOKUP(G503,ConfigSheet!$A$6:$A$8,ConfigSheet!$B$6:$H$8)),_xlfn.XLOOKUP(D503,ConfigSheet!$B$5:$H$5,_xlfn.XLOOKUP(H503,ConfigSheet!$A$6:$A$8,ConfigSheet!$B$6:$H$8)))</f>
        <v>415.91</v>
      </c>
      <c r="R503">
        <f t="shared" si="61"/>
        <v>46.24510590257546</v>
      </c>
      <c r="S503" s="9">
        <f t="shared" si="62"/>
        <v>2138.6098199404196</v>
      </c>
      <c r="W503">
        <f t="shared" si="63"/>
        <v>-80.565330545546487</v>
      </c>
      <c r="X503">
        <f t="shared" si="56"/>
        <v>6490.7724859131658</v>
      </c>
    </row>
    <row r="504" spans="1:24" x14ac:dyDescent="0.3">
      <c r="A504" s="3">
        <v>502</v>
      </c>
      <c r="B504">
        <v>207</v>
      </c>
      <c r="C504" t="s">
        <v>8</v>
      </c>
      <c r="D504" t="s">
        <v>8</v>
      </c>
      <c r="E504">
        <v>21490</v>
      </c>
      <c r="F504">
        <v>28124</v>
      </c>
      <c r="G504">
        <v>1</v>
      </c>
      <c r="H504">
        <v>1</v>
      </c>
      <c r="I504">
        <v>74.414682388305664</v>
      </c>
      <c r="J504" s="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_xlfn.XLOOKUP(B504,CoinPixels_Config2!A:A,CoinPixels_Config2!I:I)</f>
        <v>0.76411605745982081</v>
      </c>
      <c r="M504">
        <f t="shared" si="57"/>
        <v>16420.854074811548</v>
      </c>
      <c r="N504">
        <f t="shared" si="58"/>
        <v>21490</v>
      </c>
      <c r="O504">
        <f t="shared" si="59"/>
        <v>0</v>
      </c>
      <c r="P504">
        <f t="shared" si="60"/>
        <v>0</v>
      </c>
      <c r="Q504" s="9" cm="1">
        <f t="array" ref="Q504">IF(D504="",_xlfn.XLOOKUP(C504,ConfigSheet!$B$5:$H$5,_xlfn.XLOOKUP(G504,ConfigSheet!$A$6:$A$8,ConfigSheet!$B$6:$H$8)),_xlfn.XLOOKUP(D504,ConfigSheet!$B$5:$H$5,_xlfn.XLOOKUP(H504,ConfigSheet!$A$6:$A$8,ConfigSheet!$B$6:$H$8)))</f>
        <v>0</v>
      </c>
      <c r="R504">
        <f t="shared" si="61"/>
        <v>0</v>
      </c>
      <c r="S504" s="9">
        <f t="shared" si="62"/>
        <v>0</v>
      </c>
      <c r="W504">
        <f t="shared" si="63"/>
        <v>0</v>
      </c>
      <c r="X504">
        <f t="shared" si="56"/>
        <v>0</v>
      </c>
    </row>
    <row r="505" spans="1:24" x14ac:dyDescent="0.3">
      <c r="A505" s="3">
        <v>503</v>
      </c>
      <c r="B505">
        <v>207</v>
      </c>
      <c r="C505" t="s">
        <v>14</v>
      </c>
      <c r="E505">
        <v>102756</v>
      </c>
      <c r="G505">
        <v>1</v>
      </c>
      <c r="J505" s="4">
        <f>ConfigSheet!$I$2</f>
        <v>3349.0920000000001</v>
      </c>
      <c r="K505">
        <f>IF(D505="",_xlfn.XLOOKUP(C505,ConfigSheet!$A$1:$H$1,ConfigSheet!$A$2:$H$2),_xlfn.XLOOKUP(D505,ConfigSheet!$A$1:$H$1,ConfigSheet!$A$2:$H$2))</f>
        <v>8.5265588246234003</v>
      </c>
      <c r="L505">
        <f>_xlfn.XLOOKUP(B505,CoinPixels_Config2!A:A,CoinPixels_Config2!I:I)</f>
        <v>0.76411605745982081</v>
      </c>
      <c r="M505">
        <f t="shared" si="57"/>
        <v>78517.509600341349</v>
      </c>
      <c r="N505">
        <f t="shared" si="58"/>
        <v>0</v>
      </c>
      <c r="O505">
        <f t="shared" si="59"/>
        <v>199.90020112025681</v>
      </c>
      <c r="P505">
        <f t="shared" si="60"/>
        <v>0</v>
      </c>
      <c r="Q505" s="9" cm="1">
        <f t="array" ref="Q505">IF(D505="",_xlfn.XLOOKUP(C505,ConfigSheet!$B$5:$H$5,_xlfn.XLOOKUP(G505,ConfigSheet!$A$6:$A$8,ConfigSheet!$B$6:$H$8)),_xlfn.XLOOKUP(D505,ConfigSheet!$B$5:$H$5,_xlfn.XLOOKUP(H505,ConfigSheet!$A$6:$A$8,ConfigSheet!$B$6:$H$8)))</f>
        <v>160.44</v>
      </c>
      <c r="R505">
        <f t="shared" si="61"/>
        <v>199.90020112025681</v>
      </c>
      <c r="S505" s="9">
        <f t="shared" si="62"/>
        <v>39960.090407919124</v>
      </c>
      <c r="W505">
        <f t="shared" si="63"/>
        <v>160.44</v>
      </c>
      <c r="X505">
        <f t="shared" si="56"/>
        <v>25740.993599999998</v>
      </c>
    </row>
    <row r="506" spans="1:24" x14ac:dyDescent="0.3">
      <c r="A506" s="3">
        <v>504</v>
      </c>
      <c r="B506">
        <v>207</v>
      </c>
      <c r="C506" t="s">
        <v>9</v>
      </c>
      <c r="D506" t="s">
        <v>9</v>
      </c>
      <c r="E506">
        <v>591949</v>
      </c>
      <c r="F506">
        <v>536439</v>
      </c>
      <c r="G506">
        <v>1</v>
      </c>
      <c r="H506">
        <v>1</v>
      </c>
      <c r="I506">
        <v>89.43745493888855</v>
      </c>
      <c r="J506" s="4">
        <f>ConfigSheet!$I$2</f>
        <v>3349.0920000000001</v>
      </c>
      <c r="K506">
        <f>IF(D506="",_xlfn.XLOOKUP(C506,ConfigSheet!$A$1:$H$1,ConfigSheet!$A$2:$H$2),_xlfn.XLOOKUP(D506,ConfigSheet!$A$1:$H$1,ConfigSheet!$A$2:$H$2))</f>
        <v>2.6304883652667002</v>
      </c>
      <c r="L506">
        <f>_xlfn.XLOOKUP(B506,CoinPixels_Config2!A:A,CoinPixels_Config2!I:I)</f>
        <v>0.76411605745982081</v>
      </c>
      <c r="M506">
        <f t="shared" si="57"/>
        <v>452317.73609728349</v>
      </c>
      <c r="N506">
        <f t="shared" si="58"/>
        <v>409901.6537476888</v>
      </c>
      <c r="O506">
        <f t="shared" si="59"/>
        <v>355.26540991041094</v>
      </c>
      <c r="P506">
        <f t="shared" si="60"/>
        <v>321.95040658389644</v>
      </c>
      <c r="Q506" s="9" cm="1">
        <f t="array" ref="Q506">IF(D506="",_xlfn.XLOOKUP(C506,ConfigSheet!$B$5:$H$5,_xlfn.XLOOKUP(G506,ConfigSheet!$A$6:$A$8,ConfigSheet!$B$6:$H$8)),_xlfn.XLOOKUP(D506,ConfigSheet!$B$5:$H$5,_xlfn.XLOOKUP(H506,ConfigSheet!$A$6:$A$8,ConfigSheet!$B$6:$H$8)))</f>
        <v>468.8</v>
      </c>
      <c r="R506">
        <f t="shared" si="61"/>
        <v>33.3150033265145</v>
      </c>
      <c r="S506" s="9">
        <f t="shared" si="62"/>
        <v>1109.8894466456723</v>
      </c>
      <c r="W506">
        <f t="shared" si="63"/>
        <v>146.84959341610357</v>
      </c>
      <c r="X506">
        <f t="shared" si="56"/>
        <v>21564.803086474931</v>
      </c>
    </row>
    <row r="507" spans="1:24" x14ac:dyDescent="0.3">
      <c r="A507" s="3">
        <v>505</v>
      </c>
      <c r="B507">
        <v>207</v>
      </c>
      <c r="C507" t="s">
        <v>10</v>
      </c>
      <c r="D507" t="s">
        <v>10</v>
      </c>
      <c r="E507">
        <v>205153</v>
      </c>
      <c r="F507">
        <v>193431</v>
      </c>
      <c r="G507">
        <v>2</v>
      </c>
      <c r="H507">
        <v>2</v>
      </c>
      <c r="I507">
        <v>88.394016027450562</v>
      </c>
      <c r="J507" s="4">
        <f>ConfigSheet!$I$2</f>
        <v>3349.0920000000001</v>
      </c>
      <c r="K507">
        <f>IF(D507="",_xlfn.XLOOKUP(C507,ConfigSheet!$A$1:$H$1,ConfigSheet!$A$2:$H$2),_xlfn.XLOOKUP(D507,ConfigSheet!$A$1:$H$1,ConfigSheet!$A$2:$H$2))</f>
        <v>3.5680999999999998</v>
      </c>
      <c r="L507">
        <f>_xlfn.XLOOKUP(B507,CoinPixels_Config2!A:A,CoinPixels_Config2!I:I)</f>
        <v>0.76411605745982081</v>
      </c>
      <c r="M507">
        <f t="shared" si="57"/>
        <v>156760.70153605461</v>
      </c>
      <c r="N507">
        <f t="shared" si="58"/>
        <v>147803.7331105106</v>
      </c>
      <c r="O507">
        <f t="shared" si="59"/>
        <v>167.01179279362776</v>
      </c>
      <c r="P507">
        <f t="shared" si="60"/>
        <v>157.46909912048184</v>
      </c>
      <c r="Q507" s="9" cm="1">
        <f t="array" ref="Q507">IF(D507="",_xlfn.XLOOKUP(C507,ConfigSheet!$B$5:$H$5,_xlfn.XLOOKUP(G507,ConfigSheet!$A$6:$A$8,ConfigSheet!$B$6:$H$8)),_xlfn.XLOOKUP(D507,ConfigSheet!$B$5:$H$5,_xlfn.XLOOKUP(H507,ConfigSheet!$A$6:$A$8,ConfigSheet!$B$6:$H$8)))</f>
        <v>193.28</v>
      </c>
      <c r="R507">
        <f t="shared" si="61"/>
        <v>9.5426936731459193</v>
      </c>
      <c r="S507" s="9">
        <f t="shared" si="62"/>
        <v>91.063002539499152</v>
      </c>
      <c r="W507">
        <f t="shared" si="63"/>
        <v>35.810900879518158</v>
      </c>
      <c r="X507">
        <f t="shared" si="56"/>
        <v>1282.4206218026743</v>
      </c>
    </row>
    <row r="508" spans="1:24" x14ac:dyDescent="0.3">
      <c r="A508" s="3">
        <v>506</v>
      </c>
      <c r="B508">
        <v>207</v>
      </c>
      <c r="C508" t="s">
        <v>11</v>
      </c>
      <c r="D508" t="s">
        <v>11</v>
      </c>
      <c r="E508">
        <v>245595</v>
      </c>
      <c r="F508">
        <v>153575</v>
      </c>
      <c r="G508">
        <v>1</v>
      </c>
      <c r="H508">
        <v>1</v>
      </c>
      <c r="I508">
        <v>62.449127435684197</v>
      </c>
      <c r="J508" s="4">
        <f>ConfigSheet!$I$2</f>
        <v>3349.0920000000001</v>
      </c>
      <c r="K508">
        <f>IF(D508="",_xlfn.XLOOKUP(C508,ConfigSheet!$A$1:$H$1,ConfigSheet!$A$2:$H$2),_xlfn.XLOOKUP(D508,ConfigSheet!$A$1:$H$1,ConfigSheet!$A$2:$H$2))</f>
        <v>5.6936084651916001</v>
      </c>
      <c r="L508">
        <f>_xlfn.XLOOKUP(B508,CoinPixels_Config2!A:A,CoinPixels_Config2!I:I)</f>
        <v>0.76411605745982081</v>
      </c>
      <c r="M508">
        <f t="shared" si="57"/>
        <v>187663.0831318447</v>
      </c>
      <c r="N508">
        <f t="shared" si="58"/>
        <v>117349.12352439198</v>
      </c>
      <c r="O508">
        <f t="shared" si="59"/>
        <v>319.0357621478974</v>
      </c>
      <c r="P508">
        <f t="shared" si="60"/>
        <v>199.49883821683397</v>
      </c>
      <c r="Q508" s="9" cm="1">
        <f t="array" ref="Q508">IF(D508="",_xlfn.XLOOKUP(C508,ConfigSheet!$B$5:$H$5,_xlfn.XLOOKUP(G508,ConfigSheet!$A$6:$A$8,ConfigSheet!$B$6:$H$8)),_xlfn.XLOOKUP(D508,ConfigSheet!$B$5:$H$5,_xlfn.XLOOKUP(H508,ConfigSheet!$A$6:$A$8,ConfigSheet!$B$6:$H$8)))</f>
        <v>369.42666666666668</v>
      </c>
      <c r="R508">
        <f t="shared" si="61"/>
        <v>119.53692393106343</v>
      </c>
      <c r="S508" s="9">
        <f t="shared" si="62"/>
        <v>14289.076182900844</v>
      </c>
      <c r="W508">
        <f t="shared" si="63"/>
        <v>169.9278284498327</v>
      </c>
      <c r="X508">
        <f t="shared" si="56"/>
        <v>28875.466881675773</v>
      </c>
    </row>
    <row r="509" spans="1:24" x14ac:dyDescent="0.3">
      <c r="A509" s="3">
        <v>507</v>
      </c>
      <c r="B509">
        <v>207</v>
      </c>
      <c r="C509" t="s">
        <v>13</v>
      </c>
      <c r="E509">
        <v>138361</v>
      </c>
      <c r="G509">
        <v>1</v>
      </c>
      <c r="J509" s="4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_xlfn.XLOOKUP(B509,CoinPixels_Config2!A:A,CoinPixels_Config2!I:I)</f>
        <v>0.76411605745982081</v>
      </c>
      <c r="M509">
        <f t="shared" si="57"/>
        <v>105723.86182619826</v>
      </c>
      <c r="N509">
        <f t="shared" si="58"/>
        <v>0</v>
      </c>
      <c r="O509">
        <f t="shared" si="59"/>
        <v>211.45300249909349</v>
      </c>
      <c r="P509">
        <f t="shared" si="60"/>
        <v>0</v>
      </c>
      <c r="Q509" s="9" cm="1">
        <f t="array" ref="Q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R509">
        <f t="shared" si="61"/>
        <v>211.45300249909349</v>
      </c>
      <c r="S509" s="9">
        <f t="shared" si="62"/>
        <v>44712.372265881633</v>
      </c>
      <c r="W509">
        <f t="shared" si="63"/>
        <v>207.95500000000001</v>
      </c>
      <c r="X509">
        <f t="shared" si="56"/>
        <v>43245.282025000008</v>
      </c>
    </row>
    <row r="510" spans="1:24" x14ac:dyDescent="0.3">
      <c r="A510" s="3">
        <v>508</v>
      </c>
      <c r="B510">
        <v>208</v>
      </c>
      <c r="C510" t="s">
        <v>8</v>
      </c>
      <c r="D510" t="s">
        <v>8</v>
      </c>
      <c r="E510">
        <v>16876</v>
      </c>
      <c r="F510">
        <v>23672</v>
      </c>
      <c r="G510">
        <v>1</v>
      </c>
      <c r="H510">
        <v>1</v>
      </c>
      <c r="I510">
        <v>71.196961402893066</v>
      </c>
      <c r="J510" s="4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_xlfn.XLOOKUP(B510,CoinPixels_Config2!A:A,CoinPixels_Config2!I:I)</f>
        <v>0.71290976681311258</v>
      </c>
      <c r="M510">
        <f t="shared" si="57"/>
        <v>12031.065224738088</v>
      </c>
      <c r="N510">
        <f t="shared" si="58"/>
        <v>16876</v>
      </c>
      <c r="O510">
        <f t="shared" si="59"/>
        <v>0</v>
      </c>
      <c r="P510">
        <f t="shared" si="60"/>
        <v>0</v>
      </c>
      <c r="Q510" s="9" cm="1">
        <f t="array" ref="Q510">IF(D510="",_xlfn.XLOOKUP(C510,ConfigSheet!$B$5:$H$5,_xlfn.XLOOKUP(G510,ConfigSheet!$A$6:$A$8,ConfigSheet!$B$6:$H$8)),_xlfn.XLOOKUP(D510,ConfigSheet!$B$5:$H$5,_xlfn.XLOOKUP(H510,ConfigSheet!$A$6:$A$8,ConfigSheet!$B$6:$H$8)))</f>
        <v>0</v>
      </c>
      <c r="R510">
        <f t="shared" si="61"/>
        <v>0</v>
      </c>
      <c r="S510" s="9">
        <f t="shared" si="62"/>
        <v>0</v>
      </c>
      <c r="W510">
        <f t="shared" si="63"/>
        <v>0</v>
      </c>
      <c r="X510">
        <f t="shared" si="56"/>
        <v>0</v>
      </c>
    </row>
    <row r="511" spans="1:24" x14ac:dyDescent="0.3">
      <c r="A511" s="3">
        <v>509</v>
      </c>
      <c r="B511">
        <v>208</v>
      </c>
      <c r="C511" t="s">
        <v>9</v>
      </c>
      <c r="D511" t="s">
        <v>9</v>
      </c>
      <c r="E511">
        <v>579111</v>
      </c>
      <c r="F511">
        <v>532881</v>
      </c>
      <c r="G511">
        <v>1</v>
      </c>
      <c r="H511">
        <v>1</v>
      </c>
      <c r="I511">
        <v>90.920889377593994</v>
      </c>
      <c r="J511" s="4">
        <f>ConfigSheet!$I$2</f>
        <v>3349.0920000000001</v>
      </c>
      <c r="K511">
        <f>IF(D511="",_xlfn.XLOOKUP(C511,ConfigSheet!$A$1:$H$1,ConfigSheet!$A$2:$H$2),_xlfn.XLOOKUP(D511,ConfigSheet!$A$1:$H$1,ConfigSheet!$A$2:$H$2))</f>
        <v>2.6304883652667002</v>
      </c>
      <c r="L511">
        <f>_xlfn.XLOOKUP(B511,CoinPixels_Config2!A:A,CoinPixels_Config2!I:I)</f>
        <v>0.71290976681311258</v>
      </c>
      <c r="M511">
        <f t="shared" si="57"/>
        <v>412853.88796890841</v>
      </c>
      <c r="N511">
        <f t="shared" si="58"/>
        <v>379896.06944913825</v>
      </c>
      <c r="O511">
        <f t="shared" si="59"/>
        <v>324.26918963627611</v>
      </c>
      <c r="P511">
        <f t="shared" si="60"/>
        <v>298.38302163586678</v>
      </c>
      <c r="Q511" s="9" cm="1">
        <f t="array" ref="Q511">IF(D511="",_xlfn.XLOOKUP(C511,ConfigSheet!$B$5:$H$5,_xlfn.XLOOKUP(G511,ConfigSheet!$A$6:$A$8,ConfigSheet!$B$6:$H$8)),_xlfn.XLOOKUP(D511,ConfigSheet!$B$5:$H$5,_xlfn.XLOOKUP(H511,ConfigSheet!$A$6:$A$8,ConfigSheet!$B$6:$H$8)))</f>
        <v>468.8</v>
      </c>
      <c r="R511">
        <f t="shared" si="61"/>
        <v>25.886168000409327</v>
      </c>
      <c r="S511" s="9">
        <f t="shared" si="62"/>
        <v>670.09369374541586</v>
      </c>
      <c r="W511">
        <f t="shared" si="63"/>
        <v>170.41697836413323</v>
      </c>
      <c r="X511">
        <f t="shared" si="56"/>
        <v>29041.946514761454</v>
      </c>
    </row>
    <row r="512" spans="1:24" x14ac:dyDescent="0.3">
      <c r="A512" s="3">
        <v>510</v>
      </c>
      <c r="B512">
        <v>208</v>
      </c>
      <c r="C512" t="s">
        <v>11</v>
      </c>
      <c r="D512" t="s">
        <v>11</v>
      </c>
      <c r="E512">
        <v>246422</v>
      </c>
      <c r="F512">
        <v>187355</v>
      </c>
      <c r="G512">
        <v>1</v>
      </c>
      <c r="H512">
        <v>1</v>
      </c>
      <c r="I512">
        <v>76.030141115188599</v>
      </c>
      <c r="J512" s="4">
        <f>ConfigSheet!$I$2</f>
        <v>3349.0920000000001</v>
      </c>
      <c r="K512">
        <f>IF(D512="",_xlfn.XLOOKUP(C512,ConfigSheet!$A$1:$H$1,ConfigSheet!$A$2:$H$2),_xlfn.XLOOKUP(D512,ConfigSheet!$A$1:$H$1,ConfigSheet!$A$2:$H$2))</f>
        <v>5.6936084651916001</v>
      </c>
      <c r="L512">
        <f>_xlfn.XLOOKUP(B512,CoinPixels_Config2!A:A,CoinPixels_Config2!I:I)</f>
        <v>0.71290976681311258</v>
      </c>
      <c r="M512">
        <f t="shared" si="57"/>
        <v>175676.65055762083</v>
      </c>
      <c r="N512">
        <f t="shared" si="58"/>
        <v>133567.20936127071</v>
      </c>
      <c r="O512">
        <f t="shared" si="59"/>
        <v>298.65828252892919</v>
      </c>
      <c r="P512">
        <f t="shared" si="60"/>
        <v>227.070320520114</v>
      </c>
      <c r="Q512" s="9" cm="1">
        <f t="array" ref="Q512">IF(D512="",_xlfn.XLOOKUP(C512,ConfigSheet!$B$5:$H$5,_xlfn.XLOOKUP(G512,ConfigSheet!$A$6:$A$8,ConfigSheet!$B$6:$H$8)),_xlfn.XLOOKUP(D512,ConfigSheet!$B$5:$H$5,_xlfn.XLOOKUP(H512,ConfigSheet!$A$6:$A$8,ConfigSheet!$B$6:$H$8)))</f>
        <v>369.42666666666668</v>
      </c>
      <c r="R512">
        <f t="shared" si="61"/>
        <v>71.587962008815197</v>
      </c>
      <c r="S512" s="9">
        <f t="shared" si="62"/>
        <v>5124.8363045755677</v>
      </c>
      <c r="W512">
        <f t="shared" si="63"/>
        <v>142.35634614655268</v>
      </c>
      <c r="X512">
        <f t="shared" si="56"/>
        <v>20265.329288197125</v>
      </c>
    </row>
    <row r="513" spans="1:24" x14ac:dyDescent="0.3">
      <c r="A513" s="3">
        <v>511</v>
      </c>
      <c r="B513">
        <v>208</v>
      </c>
      <c r="C513" t="s">
        <v>13</v>
      </c>
      <c r="D513" t="s">
        <v>13</v>
      </c>
      <c r="E513">
        <v>161802</v>
      </c>
      <c r="F513">
        <v>121010</v>
      </c>
      <c r="G513">
        <v>1</v>
      </c>
      <c r="H513">
        <v>1</v>
      </c>
      <c r="I513">
        <v>72.033041715621948</v>
      </c>
      <c r="J513" s="4">
        <f>ConfigSheet!$I$2</f>
        <v>3349.0920000000001</v>
      </c>
      <c r="K513">
        <f>IF(D513="",_xlfn.XLOOKUP(C513,ConfigSheet!$A$1:$H$1,ConfigSheet!$A$2:$H$2),_xlfn.XLOOKUP(D513,ConfigSheet!$A$1:$H$1,ConfigSheet!$A$2:$H$2))</f>
        <v>6.6983512218829002</v>
      </c>
      <c r="L513">
        <f>_xlfn.XLOOKUP(B513,CoinPixels_Config2!A:A,CoinPixels_Config2!I:I)</f>
        <v>0.71290976681311258</v>
      </c>
      <c r="M513">
        <f t="shared" si="57"/>
        <v>115350.22608989524</v>
      </c>
      <c r="N513">
        <f t="shared" si="58"/>
        <v>86269.210882054758</v>
      </c>
      <c r="O513">
        <f t="shared" si="59"/>
        <v>230.70621167579705</v>
      </c>
      <c r="P513">
        <f t="shared" si="60"/>
        <v>172.54272923009731</v>
      </c>
      <c r="Q513" s="9" cm="1">
        <f t="array" ref="Q513">IF(D513="",_xlfn.XLOOKUP(C513,ConfigSheet!$B$5:$H$5,_xlfn.XLOOKUP(G513,ConfigSheet!$A$6:$A$8,ConfigSheet!$B$6:$H$8)),_xlfn.XLOOKUP(D513,ConfigSheet!$B$5:$H$5,_xlfn.XLOOKUP(H513,ConfigSheet!$A$6:$A$8,ConfigSheet!$B$6:$H$8)))</f>
        <v>207.95500000000001</v>
      </c>
      <c r="R513">
        <f t="shared" si="61"/>
        <v>58.163482445699742</v>
      </c>
      <c r="S513" s="9">
        <f t="shared" si="62"/>
        <v>3382.990690211222</v>
      </c>
      <c r="W513">
        <f t="shared" si="63"/>
        <v>35.412270769902705</v>
      </c>
      <c r="X513">
        <f t="shared" si="56"/>
        <v>1254.0289210809055</v>
      </c>
    </row>
    <row r="514" spans="1:24" x14ac:dyDescent="0.3">
      <c r="A514" s="3">
        <v>512</v>
      </c>
      <c r="B514">
        <v>209</v>
      </c>
      <c r="C514" t="s">
        <v>8</v>
      </c>
      <c r="D514" t="s">
        <v>8</v>
      </c>
      <c r="E514">
        <v>18648</v>
      </c>
      <c r="F514">
        <v>22387</v>
      </c>
      <c r="G514">
        <v>1</v>
      </c>
      <c r="H514">
        <v>1</v>
      </c>
      <c r="I514">
        <v>80.262696743011475</v>
      </c>
      <c r="J514" s="4">
        <f>ConfigSheet!$I$2</f>
        <v>3349.0920000000001</v>
      </c>
      <c r="K514">
        <f>IF(D514="",_xlfn.XLOOKUP(C514,ConfigSheet!$A$1:$H$1,ConfigSheet!$A$2:$H$2),_xlfn.XLOOKUP(D514,ConfigSheet!$A$1:$H$1,ConfigSheet!$A$2:$H$2))</f>
        <v>0</v>
      </c>
      <c r="L514">
        <f>_xlfn.XLOOKUP(B514,CoinPixels_Config2!A:A,CoinPixels_Config2!I:I)</f>
        <v>0.8329834278822531</v>
      </c>
      <c r="M514">
        <f t="shared" si="57"/>
        <v>15533.474963148255</v>
      </c>
      <c r="N514">
        <f t="shared" si="58"/>
        <v>18648</v>
      </c>
      <c r="O514">
        <f t="shared" si="59"/>
        <v>0</v>
      </c>
      <c r="P514">
        <f t="shared" si="60"/>
        <v>0</v>
      </c>
      <c r="Q514" s="9" cm="1">
        <f t="array" ref="Q514">IF(D514="",_xlfn.XLOOKUP(C514,ConfigSheet!$B$5:$H$5,_xlfn.XLOOKUP(G514,ConfigSheet!$A$6:$A$8,ConfigSheet!$B$6:$H$8)),_xlfn.XLOOKUP(D514,ConfigSheet!$B$5:$H$5,_xlfn.XLOOKUP(H514,ConfigSheet!$A$6:$A$8,ConfigSheet!$B$6:$H$8)))</f>
        <v>0</v>
      </c>
      <c r="R514">
        <f t="shared" si="61"/>
        <v>0</v>
      </c>
      <c r="S514" s="9">
        <f t="shared" si="62"/>
        <v>0</v>
      </c>
      <c r="W514">
        <f t="shared" si="63"/>
        <v>0</v>
      </c>
      <c r="X514">
        <f t="shared" ref="X514:X577" si="64">W514*W514</f>
        <v>0</v>
      </c>
    </row>
    <row r="515" spans="1:24" x14ac:dyDescent="0.3">
      <c r="A515" s="3">
        <v>513</v>
      </c>
      <c r="B515">
        <v>209</v>
      </c>
      <c r="C515" t="s">
        <v>13</v>
      </c>
      <c r="D515" t="s">
        <v>13</v>
      </c>
      <c r="E515">
        <v>130690</v>
      </c>
      <c r="F515">
        <v>86287</v>
      </c>
      <c r="G515">
        <v>1</v>
      </c>
      <c r="H515">
        <v>1</v>
      </c>
      <c r="I515">
        <v>65.271735191345215</v>
      </c>
      <c r="J515" s="4">
        <f>ConfigSheet!$I$2</f>
        <v>3349.0920000000001</v>
      </c>
      <c r="K515">
        <f>IF(D515="",_xlfn.XLOOKUP(C515,ConfigSheet!$A$1:$H$1,ConfigSheet!$A$2:$H$2),_xlfn.XLOOKUP(D515,ConfigSheet!$A$1:$H$1,ConfigSheet!$A$2:$H$2))</f>
        <v>6.6983512218829002</v>
      </c>
      <c r="L515">
        <f>_xlfn.XLOOKUP(B515,CoinPixels_Config2!A:A,CoinPixels_Config2!I:I)</f>
        <v>0.8329834278822531</v>
      </c>
      <c r="M515">
        <f t="shared" ref="M515:M578" si="65">E515*L515</f>
        <v>108862.60418993166</v>
      </c>
      <c r="N515">
        <f t="shared" ref="N515:N578" si="66">L515*F515</f>
        <v>71875.641041675975</v>
      </c>
      <c r="O515">
        <f t="shared" ref="O515:O578" si="67">(M515/J515)*K515</f>
        <v>217.73064394557787</v>
      </c>
      <c r="P515">
        <f t="shared" ref="P515:P578" si="68">(N515/J515)*K515</f>
        <v>143.75487087100831</v>
      </c>
      <c r="Q515" s="9" cm="1">
        <f t="array" ref="Q515">IF(D515="",_xlfn.XLOOKUP(C515,ConfigSheet!$B$5:$H$5,_xlfn.XLOOKUP(G515,ConfigSheet!$A$6:$A$8,ConfigSheet!$B$6:$H$8)),_xlfn.XLOOKUP(D515,ConfigSheet!$B$5:$H$5,_xlfn.XLOOKUP(H515,ConfigSheet!$A$6:$A$8,ConfigSheet!$B$6:$H$8)))</f>
        <v>207.95500000000001</v>
      </c>
      <c r="R515">
        <f t="shared" ref="R515:R578" si="69">O515-P515</f>
        <v>73.97577307456956</v>
      </c>
      <c r="S515" s="9">
        <f t="shared" ref="S515:S578" si="70">R515*R515</f>
        <v>5472.4150019802109</v>
      </c>
      <c r="W515">
        <f t="shared" ref="W515:W578" si="71">Q515-P515</f>
        <v>64.200129128991705</v>
      </c>
      <c r="X515">
        <f t="shared" si="64"/>
        <v>4121.6565801792094</v>
      </c>
    </row>
    <row r="516" spans="1:24" x14ac:dyDescent="0.3">
      <c r="A516" s="3">
        <v>514</v>
      </c>
      <c r="B516">
        <v>210</v>
      </c>
      <c r="C516" t="s">
        <v>8</v>
      </c>
      <c r="D516" t="s">
        <v>8</v>
      </c>
      <c r="E516">
        <v>15282</v>
      </c>
      <c r="F516">
        <v>17550</v>
      </c>
      <c r="G516">
        <v>1</v>
      </c>
      <c r="H516">
        <v>1</v>
      </c>
      <c r="I516">
        <v>80.723291635513306</v>
      </c>
      <c r="J516" s="4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_xlfn.XLOOKUP(B516,CoinPixels_Config2!A:A,CoinPixels_Config2!I:I)</f>
        <v>0.87076923076923074</v>
      </c>
      <c r="M516">
        <f t="shared" si="65"/>
        <v>13307.095384615384</v>
      </c>
      <c r="N516">
        <f t="shared" si="66"/>
        <v>15282</v>
      </c>
      <c r="O516">
        <f t="shared" si="67"/>
        <v>0</v>
      </c>
      <c r="P516">
        <f t="shared" si="68"/>
        <v>0</v>
      </c>
      <c r="Q516" s="9" cm="1">
        <f t="array" ref="Q516">IF(D516="",_xlfn.XLOOKUP(C516,ConfigSheet!$B$5:$H$5,_xlfn.XLOOKUP(G516,ConfigSheet!$A$6:$A$8,ConfigSheet!$B$6:$H$8)),_xlfn.XLOOKUP(D516,ConfigSheet!$B$5:$H$5,_xlfn.XLOOKUP(H516,ConfigSheet!$A$6:$A$8,ConfigSheet!$B$6:$H$8)))</f>
        <v>0</v>
      </c>
      <c r="R516">
        <f t="shared" si="69"/>
        <v>0</v>
      </c>
      <c r="S516" s="9">
        <f t="shared" si="70"/>
        <v>0</v>
      </c>
      <c r="W516">
        <f t="shared" si="71"/>
        <v>0</v>
      </c>
      <c r="X516">
        <f t="shared" si="64"/>
        <v>0</v>
      </c>
    </row>
    <row r="517" spans="1:24" x14ac:dyDescent="0.3">
      <c r="A517" s="3">
        <v>515</v>
      </c>
      <c r="B517">
        <v>210</v>
      </c>
      <c r="C517" t="s">
        <v>12</v>
      </c>
      <c r="D517" t="s">
        <v>12</v>
      </c>
      <c r="E517">
        <v>182501</v>
      </c>
      <c r="F517">
        <v>179503</v>
      </c>
      <c r="G517">
        <v>1</v>
      </c>
      <c r="H517">
        <v>1</v>
      </c>
      <c r="I517">
        <v>87.459027767181396</v>
      </c>
      <c r="J517" s="4">
        <f>ConfigSheet!$I$2</f>
        <v>3349.0920000000001</v>
      </c>
      <c r="K517">
        <f>IF(D517="",_xlfn.XLOOKUP(C517,ConfigSheet!$A$1:$H$1,ConfigSheet!$A$2:$H$2),_xlfn.XLOOKUP(D517,ConfigSheet!$A$1:$H$1,ConfigSheet!$A$2:$H$2))</f>
        <v>4.4826302470744004</v>
      </c>
      <c r="L517">
        <f>_xlfn.XLOOKUP(B517,CoinPixels_Config2!A:A,CoinPixels_Config2!I:I)</f>
        <v>0.87076923076923074</v>
      </c>
      <c r="M517">
        <f t="shared" si="65"/>
        <v>158916.25538461539</v>
      </c>
      <c r="N517">
        <f t="shared" si="66"/>
        <v>156305.68923076923</v>
      </c>
      <c r="O517">
        <f t="shared" si="67"/>
        <v>212.70326797199866</v>
      </c>
      <c r="P517">
        <f t="shared" si="68"/>
        <v>209.20912603644734</v>
      </c>
      <c r="Q517" s="9" cm="1">
        <f t="array" ref="Q517">IF(D517="",_xlfn.XLOOKUP(C517,ConfigSheet!$B$5:$H$5,_xlfn.XLOOKUP(G517,ConfigSheet!$A$6:$A$8,ConfigSheet!$B$6:$H$8)),_xlfn.XLOOKUP(D517,ConfigSheet!$B$5:$H$5,_xlfn.XLOOKUP(H517,ConfigSheet!$A$6:$A$8,ConfigSheet!$B$6:$H$8)))</f>
        <v>236.29999999999998</v>
      </c>
      <c r="R517">
        <f t="shared" si="69"/>
        <v>3.4941419355513119</v>
      </c>
      <c r="S517" s="9">
        <f t="shared" si="70"/>
        <v>12.209027865778268</v>
      </c>
      <c r="W517">
        <f t="shared" si="71"/>
        <v>27.090873963552639</v>
      </c>
      <c r="X517">
        <f t="shared" si="64"/>
        <v>733.9154521090943</v>
      </c>
    </row>
    <row r="518" spans="1:24" x14ac:dyDescent="0.3">
      <c r="A518" s="3">
        <v>516</v>
      </c>
      <c r="B518">
        <v>210</v>
      </c>
      <c r="C518" t="s">
        <v>13</v>
      </c>
      <c r="D518" t="s">
        <v>13</v>
      </c>
      <c r="E518">
        <v>116834</v>
      </c>
      <c r="F518">
        <v>89235</v>
      </c>
      <c r="G518">
        <v>1</v>
      </c>
      <c r="H518">
        <v>1</v>
      </c>
      <c r="I518">
        <v>74.710255861282349</v>
      </c>
      <c r="J518" s="4">
        <f>ConfigSheet!$I$2</f>
        <v>3349.0920000000001</v>
      </c>
      <c r="K518">
        <f>IF(D518="",_xlfn.XLOOKUP(C518,ConfigSheet!$A$1:$H$1,ConfigSheet!$A$2:$H$2),_xlfn.XLOOKUP(D518,ConfigSheet!$A$1:$H$1,ConfigSheet!$A$2:$H$2))</f>
        <v>6.6983512218829002</v>
      </c>
      <c r="L518">
        <f>_xlfn.XLOOKUP(B518,CoinPixels_Config2!A:A,CoinPixels_Config2!I:I)</f>
        <v>0.87076923076923074</v>
      </c>
      <c r="M518">
        <f t="shared" si="65"/>
        <v>101735.45230769231</v>
      </c>
      <c r="N518">
        <f t="shared" si="66"/>
        <v>77703.092307692306</v>
      </c>
      <c r="O518">
        <f t="shared" si="67"/>
        <v>203.47598431874678</v>
      </c>
      <c r="P518">
        <f t="shared" si="68"/>
        <v>155.41006437067435</v>
      </c>
      <c r="Q518" s="9" cm="1">
        <f t="array" ref="Q518">IF(D518="",_xlfn.XLOOKUP(C518,ConfigSheet!$B$5:$H$5,_xlfn.XLOOKUP(G518,ConfigSheet!$A$6:$A$8,ConfigSheet!$B$6:$H$8)),_xlfn.XLOOKUP(D518,ConfigSheet!$B$5:$H$5,_xlfn.XLOOKUP(H518,ConfigSheet!$A$6:$A$8,ConfigSheet!$B$6:$H$8)))</f>
        <v>207.95500000000001</v>
      </c>
      <c r="R518">
        <f t="shared" si="69"/>
        <v>48.065919948072434</v>
      </c>
      <c r="S518" s="9">
        <f t="shared" si="70"/>
        <v>2310.3326604545077</v>
      </c>
      <c r="W518">
        <f t="shared" si="71"/>
        <v>52.544935629325664</v>
      </c>
      <c r="X518">
        <f t="shared" si="64"/>
        <v>2760.9702602899774</v>
      </c>
    </row>
    <row r="519" spans="1:24" x14ac:dyDescent="0.3">
      <c r="A519" s="3">
        <v>517</v>
      </c>
      <c r="B519">
        <v>211</v>
      </c>
      <c r="C519" t="s">
        <v>8</v>
      </c>
      <c r="D519" t="s">
        <v>8</v>
      </c>
      <c r="E519">
        <v>18665</v>
      </c>
      <c r="F519">
        <v>21024</v>
      </c>
      <c r="G519">
        <v>1</v>
      </c>
      <c r="H519">
        <v>1</v>
      </c>
      <c r="I519">
        <v>82.797533273696899</v>
      </c>
      <c r="J519" s="4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_xlfn.XLOOKUP(B519,CoinPixels_Config2!A:A,CoinPixels_Config2!I:I)</f>
        <v>0.887794901065449</v>
      </c>
      <c r="M519">
        <f t="shared" si="65"/>
        <v>16570.691828386607</v>
      </c>
      <c r="N519">
        <f t="shared" si="66"/>
        <v>18665</v>
      </c>
      <c r="O519">
        <f t="shared" si="67"/>
        <v>0</v>
      </c>
      <c r="P519">
        <f t="shared" si="68"/>
        <v>0</v>
      </c>
      <c r="Q519" s="9" cm="1">
        <f t="array" ref="Q519">IF(D519="",_xlfn.XLOOKUP(C519,ConfigSheet!$B$5:$H$5,_xlfn.XLOOKUP(G519,ConfigSheet!$A$6:$A$8,ConfigSheet!$B$6:$H$8)),_xlfn.XLOOKUP(D519,ConfigSheet!$B$5:$H$5,_xlfn.XLOOKUP(H519,ConfigSheet!$A$6:$A$8,ConfigSheet!$B$6:$H$8)))</f>
        <v>0</v>
      </c>
      <c r="R519">
        <f t="shared" si="69"/>
        <v>0</v>
      </c>
      <c r="S519" s="9">
        <f t="shared" si="70"/>
        <v>0</v>
      </c>
      <c r="W519">
        <f t="shared" si="71"/>
        <v>0</v>
      </c>
      <c r="X519">
        <f t="shared" si="64"/>
        <v>0</v>
      </c>
    </row>
    <row r="520" spans="1:24" x14ac:dyDescent="0.3">
      <c r="A520" s="3">
        <v>518</v>
      </c>
      <c r="B520">
        <v>211</v>
      </c>
      <c r="C520" t="s">
        <v>14</v>
      </c>
      <c r="D520" t="s">
        <v>14</v>
      </c>
      <c r="E520">
        <v>102709</v>
      </c>
      <c r="F520">
        <v>95955</v>
      </c>
      <c r="G520">
        <v>1</v>
      </c>
      <c r="H520">
        <v>1</v>
      </c>
      <c r="I520">
        <v>93.394011259078979</v>
      </c>
      <c r="J520" s="4">
        <f>ConfigSheet!$I$2</f>
        <v>3349.0920000000001</v>
      </c>
      <c r="K520">
        <f>IF(D520="",_xlfn.XLOOKUP(C520,ConfigSheet!$A$1:$H$1,ConfigSheet!$A$2:$H$2),_xlfn.XLOOKUP(D520,ConfigSheet!$A$1:$H$1,ConfigSheet!$A$2:$H$2))</f>
        <v>8.5265588246234003</v>
      </c>
      <c r="L520">
        <f>_xlfn.XLOOKUP(B520,CoinPixels_Config2!A:A,CoinPixels_Config2!I:I)</f>
        <v>0.887794901065449</v>
      </c>
      <c r="M520">
        <f t="shared" si="65"/>
        <v>91184.526493531201</v>
      </c>
      <c r="N520">
        <f t="shared" si="66"/>
        <v>85188.359731735152</v>
      </c>
      <c r="O520">
        <f t="shared" si="67"/>
        <v>232.14955846018105</v>
      </c>
      <c r="P520">
        <f t="shared" si="68"/>
        <v>216.88372861235794</v>
      </c>
      <c r="Q520" s="9" cm="1">
        <f t="array" ref="Q520">IF(D520="",_xlfn.XLOOKUP(C520,ConfigSheet!$B$5:$H$5,_xlfn.XLOOKUP(G520,ConfigSheet!$A$6:$A$8,ConfigSheet!$B$6:$H$8)),_xlfn.XLOOKUP(D520,ConfigSheet!$B$5:$H$5,_xlfn.XLOOKUP(H520,ConfigSheet!$A$6:$A$8,ConfigSheet!$B$6:$H$8)))</f>
        <v>160.44</v>
      </c>
      <c r="R520">
        <f t="shared" si="69"/>
        <v>15.265829847823113</v>
      </c>
      <c r="S520" s="9">
        <f t="shared" si="70"/>
        <v>233.04556094268705</v>
      </c>
      <c r="W520">
        <f t="shared" si="71"/>
        <v>-56.443728612357944</v>
      </c>
      <c r="X520">
        <f t="shared" si="64"/>
        <v>3185.894499665515</v>
      </c>
    </row>
    <row r="521" spans="1:24" x14ac:dyDescent="0.3">
      <c r="A521" s="3">
        <v>519</v>
      </c>
      <c r="B521">
        <v>212</v>
      </c>
      <c r="C521" t="s">
        <v>8</v>
      </c>
      <c r="D521" t="s">
        <v>8</v>
      </c>
      <c r="E521">
        <v>15969</v>
      </c>
      <c r="F521">
        <v>19395</v>
      </c>
      <c r="G521">
        <v>1</v>
      </c>
      <c r="H521">
        <v>1</v>
      </c>
      <c r="I521">
        <v>78.192079067230225</v>
      </c>
      <c r="J521" s="4">
        <f>ConfigSheet!$I$2</f>
        <v>3349.0920000000001</v>
      </c>
      <c r="K521">
        <f>IF(D521="",_xlfn.XLOOKUP(C521,ConfigSheet!$A$1:$H$1,ConfigSheet!$A$2:$H$2),_xlfn.XLOOKUP(D521,ConfigSheet!$A$1:$H$1,ConfigSheet!$A$2:$H$2))</f>
        <v>0</v>
      </c>
      <c r="L521">
        <f>_xlfn.XLOOKUP(B521,CoinPixels_Config2!A:A,CoinPixels_Config2!I:I)</f>
        <v>0.82335653518948182</v>
      </c>
      <c r="M521">
        <f t="shared" si="65"/>
        <v>13148.180510440836</v>
      </c>
      <c r="N521">
        <f t="shared" si="66"/>
        <v>15969</v>
      </c>
      <c r="O521">
        <f t="shared" si="67"/>
        <v>0</v>
      </c>
      <c r="P521">
        <f t="shared" si="68"/>
        <v>0</v>
      </c>
      <c r="Q521" s="9" cm="1">
        <f t="array" ref="Q521">IF(D521="",_xlfn.XLOOKUP(C521,ConfigSheet!$B$5:$H$5,_xlfn.XLOOKUP(G521,ConfigSheet!$A$6:$A$8,ConfigSheet!$B$6:$H$8)),_xlfn.XLOOKUP(D521,ConfigSheet!$B$5:$H$5,_xlfn.XLOOKUP(H521,ConfigSheet!$A$6:$A$8,ConfigSheet!$B$6:$H$8)))</f>
        <v>0</v>
      </c>
      <c r="R521">
        <f t="shared" si="69"/>
        <v>0</v>
      </c>
      <c r="S521" s="9">
        <f t="shared" si="70"/>
        <v>0</v>
      </c>
      <c r="W521">
        <f t="shared" si="71"/>
        <v>0</v>
      </c>
      <c r="X521">
        <f t="shared" si="64"/>
        <v>0</v>
      </c>
    </row>
    <row r="522" spans="1:24" x14ac:dyDescent="0.3">
      <c r="A522" s="3">
        <v>520</v>
      </c>
      <c r="B522">
        <v>212</v>
      </c>
      <c r="C522" t="s">
        <v>10</v>
      </c>
      <c r="D522" t="s">
        <v>10</v>
      </c>
      <c r="E522">
        <v>203784</v>
      </c>
      <c r="F522">
        <v>266936</v>
      </c>
      <c r="G522">
        <v>2</v>
      </c>
      <c r="H522">
        <v>3</v>
      </c>
      <c r="I522">
        <v>62.631243467330933</v>
      </c>
      <c r="J522" s="4">
        <f>ConfigSheet!$I$2</f>
        <v>3349.0920000000001</v>
      </c>
      <c r="K522">
        <f>IF(D522="",_xlfn.XLOOKUP(C522,ConfigSheet!$A$1:$H$1,ConfigSheet!$A$2:$H$2),_xlfn.XLOOKUP(D522,ConfigSheet!$A$1:$H$1,ConfigSheet!$A$2:$H$2))</f>
        <v>3.5680999999999998</v>
      </c>
      <c r="L522">
        <f>_xlfn.XLOOKUP(B522,CoinPixels_Config2!A:A,CoinPixels_Config2!I:I)</f>
        <v>0.82335653518948182</v>
      </c>
      <c r="M522">
        <f t="shared" si="65"/>
        <v>167786.88816705337</v>
      </c>
      <c r="N522">
        <f t="shared" si="66"/>
        <v>219783.50007733953</v>
      </c>
      <c r="O522">
        <f t="shared" si="67"/>
        <v>178.75901756919879</v>
      </c>
      <c r="P522">
        <f t="shared" si="68"/>
        <v>234.15585675937092</v>
      </c>
      <c r="Q522" s="9" cm="1">
        <f t="array" ref="Q522">IF(D522="",_xlfn.XLOOKUP(C522,ConfigSheet!$B$5:$H$5,_xlfn.XLOOKUP(G522,ConfigSheet!$A$6:$A$8,ConfigSheet!$B$6:$H$8)),_xlfn.XLOOKUP(D522,ConfigSheet!$B$5:$H$5,_xlfn.XLOOKUP(H522,ConfigSheet!$A$6:$A$8,ConfigSheet!$B$6:$H$8)))</f>
        <v>289.92</v>
      </c>
      <c r="R522">
        <f t="shared" si="69"/>
        <v>-55.39683919017213</v>
      </c>
      <c r="S522" s="9">
        <f t="shared" si="70"/>
        <v>3068.8097922617908</v>
      </c>
      <c r="W522">
        <f t="shared" si="71"/>
        <v>55.764143240629096</v>
      </c>
      <c r="X522">
        <f t="shared" si="64"/>
        <v>3109.6396713613999</v>
      </c>
    </row>
    <row r="523" spans="1:24" x14ac:dyDescent="0.3">
      <c r="A523" s="3">
        <v>521</v>
      </c>
      <c r="B523">
        <v>213</v>
      </c>
      <c r="C523" t="s">
        <v>8</v>
      </c>
      <c r="D523" t="s">
        <v>8</v>
      </c>
      <c r="E523">
        <v>19232</v>
      </c>
      <c r="F523">
        <v>79002</v>
      </c>
      <c r="G523">
        <v>1</v>
      </c>
      <c r="H523">
        <v>4</v>
      </c>
      <c r="I523">
        <v>19.86864805221558</v>
      </c>
      <c r="J523" s="4">
        <f>ConfigSheet!$I$2</f>
        <v>3349.0920000000001</v>
      </c>
      <c r="K523">
        <f>IF(D523="",_xlfn.XLOOKUP(C523,ConfigSheet!$A$1:$H$1,ConfigSheet!$A$2:$H$2),_xlfn.XLOOKUP(D523,ConfigSheet!$A$1:$H$1,ConfigSheet!$A$2:$H$2))</f>
        <v>0</v>
      </c>
      <c r="L523">
        <f>_xlfn.XLOOKUP(B523,CoinPixels_Config2!A:A,CoinPixels_Config2!I:I)</f>
        <v>0.2434368750158224</v>
      </c>
      <c r="M523">
        <f t="shared" si="65"/>
        <v>4681.7779803042968</v>
      </c>
      <c r="N523">
        <f t="shared" si="66"/>
        <v>19232</v>
      </c>
      <c r="O523">
        <f t="shared" si="67"/>
        <v>0</v>
      </c>
      <c r="P523">
        <f t="shared" si="68"/>
        <v>0</v>
      </c>
      <c r="Q523" s="9">
        <v>0</v>
      </c>
      <c r="R523">
        <f t="shared" si="69"/>
        <v>0</v>
      </c>
      <c r="S523" s="9">
        <f t="shared" si="70"/>
        <v>0</v>
      </c>
      <c r="W523">
        <f t="shared" si="71"/>
        <v>0</v>
      </c>
      <c r="X523">
        <f t="shared" si="64"/>
        <v>0</v>
      </c>
    </row>
    <row r="524" spans="1:24" x14ac:dyDescent="0.3">
      <c r="A524" s="3">
        <v>522</v>
      </c>
      <c r="B524">
        <v>214</v>
      </c>
      <c r="C524" t="s">
        <v>8</v>
      </c>
      <c r="D524" t="s">
        <v>8</v>
      </c>
      <c r="E524">
        <v>15663</v>
      </c>
      <c r="F524">
        <v>22046</v>
      </c>
      <c r="G524">
        <v>1</v>
      </c>
      <c r="H524">
        <v>1</v>
      </c>
      <c r="I524">
        <v>70.946097373962402</v>
      </c>
      <c r="J524" s="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_xlfn.XLOOKUP(B524,CoinPixels_Config2!A:A,CoinPixels_Config2!I:I)</f>
        <v>0.71046901932323325</v>
      </c>
      <c r="M524">
        <f t="shared" si="65"/>
        <v>11128.076249659802</v>
      </c>
      <c r="N524">
        <f t="shared" si="66"/>
        <v>15663</v>
      </c>
      <c r="O524">
        <f t="shared" si="67"/>
        <v>0</v>
      </c>
      <c r="P524">
        <f t="shared" si="68"/>
        <v>0</v>
      </c>
      <c r="Q524" s="9" cm="1">
        <f t="array" ref="Q524">IF(D524="",_xlfn.XLOOKUP(C524,ConfigSheet!$B$5:$H$5,_xlfn.XLOOKUP(G524,ConfigSheet!$A$6:$A$8,ConfigSheet!$B$6:$H$8)),_xlfn.XLOOKUP(D524,ConfigSheet!$B$5:$H$5,_xlfn.XLOOKUP(H524,ConfigSheet!$A$6:$A$8,ConfigSheet!$B$6:$H$8)))</f>
        <v>0</v>
      </c>
      <c r="R524">
        <f t="shared" si="69"/>
        <v>0</v>
      </c>
      <c r="S524" s="9">
        <f t="shared" si="70"/>
        <v>0</v>
      </c>
      <c r="W524">
        <f t="shared" si="71"/>
        <v>0</v>
      </c>
      <c r="X524">
        <f t="shared" si="64"/>
        <v>0</v>
      </c>
    </row>
    <row r="525" spans="1:24" x14ac:dyDescent="0.3">
      <c r="A525" s="3">
        <v>523</v>
      </c>
      <c r="B525">
        <v>214</v>
      </c>
      <c r="C525" t="s">
        <v>12</v>
      </c>
      <c r="D525" t="s">
        <v>12</v>
      </c>
      <c r="E525">
        <v>199602</v>
      </c>
      <c r="F525">
        <v>336378</v>
      </c>
      <c r="G525">
        <v>1</v>
      </c>
      <c r="H525">
        <v>2</v>
      </c>
      <c r="I525">
        <v>44.005581736564643</v>
      </c>
      <c r="J525" s="4">
        <f>ConfigSheet!$I$2</f>
        <v>3349.0920000000001</v>
      </c>
      <c r="K525">
        <f>IF(D525="",_xlfn.XLOOKUP(C525,ConfigSheet!$A$1:$H$1,ConfigSheet!$A$2:$H$2),_xlfn.XLOOKUP(D525,ConfigSheet!$A$1:$H$1,ConfigSheet!$A$2:$H$2))</f>
        <v>4.4826302470744004</v>
      </c>
      <c r="L525">
        <f>_xlfn.XLOOKUP(B525,CoinPixels_Config2!A:A,CoinPixels_Config2!I:I)</f>
        <v>0.71046901932323325</v>
      </c>
      <c r="M525">
        <f t="shared" si="65"/>
        <v>141811.03719495601</v>
      </c>
      <c r="N525">
        <f t="shared" si="66"/>
        <v>238986.14778191055</v>
      </c>
      <c r="O525">
        <f t="shared" si="67"/>
        <v>189.8085942993213</v>
      </c>
      <c r="P525">
        <f t="shared" si="68"/>
        <v>319.87372537959089</v>
      </c>
      <c r="Q525" s="9" cm="1">
        <f t="array" ref="Q525">IF(D525="",_xlfn.XLOOKUP(C525,ConfigSheet!$B$5:$H$5,_xlfn.XLOOKUP(G525,ConfigSheet!$A$6:$A$8,ConfigSheet!$B$6:$H$8)),_xlfn.XLOOKUP(D525,ConfigSheet!$B$5:$H$5,_xlfn.XLOOKUP(H525,ConfigSheet!$A$6:$A$8,ConfigSheet!$B$6:$H$8)))</f>
        <v>472.59999999999997</v>
      </c>
      <c r="R525">
        <f t="shared" si="69"/>
        <v>-130.06513108026959</v>
      </c>
      <c r="S525" s="9">
        <f t="shared" si="70"/>
        <v>16916.938322927712</v>
      </c>
      <c r="W525">
        <f t="shared" si="71"/>
        <v>152.72627462040907</v>
      </c>
      <c r="X525">
        <f t="shared" si="64"/>
        <v>23325.314959428608</v>
      </c>
    </row>
    <row r="526" spans="1:24" x14ac:dyDescent="0.3">
      <c r="A526" s="3">
        <v>524</v>
      </c>
      <c r="B526">
        <v>214</v>
      </c>
      <c r="C526" t="s">
        <v>11</v>
      </c>
      <c r="D526" t="s">
        <v>11</v>
      </c>
      <c r="E526">
        <v>232375</v>
      </c>
      <c r="F526">
        <v>141180</v>
      </c>
      <c r="G526">
        <v>1</v>
      </c>
      <c r="H526">
        <v>1</v>
      </c>
      <c r="I526">
        <v>60.755246877670288</v>
      </c>
      <c r="J526" s="4">
        <f>ConfigSheet!$I$2</f>
        <v>3349.0920000000001</v>
      </c>
      <c r="K526">
        <f>IF(D526="",_xlfn.XLOOKUP(C526,ConfigSheet!$A$1:$H$1,ConfigSheet!$A$2:$H$2),_xlfn.XLOOKUP(D526,ConfigSheet!$A$1:$H$1,ConfigSheet!$A$2:$H$2))</f>
        <v>5.6936084651916001</v>
      </c>
      <c r="L526">
        <f>_xlfn.XLOOKUP(B526,CoinPixels_Config2!A:A,CoinPixels_Config2!I:I)</f>
        <v>0.71046901932323325</v>
      </c>
      <c r="M526">
        <f t="shared" si="65"/>
        <v>165095.23836523632</v>
      </c>
      <c r="N526">
        <f t="shared" si="66"/>
        <v>100304.01614805407</v>
      </c>
      <c r="O526">
        <f t="shared" si="67"/>
        <v>280.66940135389967</v>
      </c>
      <c r="P526">
        <f t="shared" si="68"/>
        <v>170.52138174564197</v>
      </c>
      <c r="Q526" s="9" cm="1">
        <f t="array" ref="Q526">IF(D526="",_xlfn.XLOOKUP(C526,ConfigSheet!$B$5:$H$5,_xlfn.XLOOKUP(G526,ConfigSheet!$A$6:$A$8,ConfigSheet!$B$6:$H$8)),_xlfn.XLOOKUP(D526,ConfigSheet!$B$5:$H$5,_xlfn.XLOOKUP(H526,ConfigSheet!$A$6:$A$8,ConfigSheet!$B$6:$H$8)))</f>
        <v>369.42666666666668</v>
      </c>
      <c r="R526">
        <f t="shared" si="69"/>
        <v>110.1480196082577</v>
      </c>
      <c r="S526" s="9">
        <f t="shared" si="70"/>
        <v>12132.586223621121</v>
      </c>
      <c r="W526">
        <f t="shared" si="71"/>
        <v>198.9052849210247</v>
      </c>
      <c r="X526">
        <f t="shared" si="64"/>
        <v>39563.312369514017</v>
      </c>
    </row>
    <row r="527" spans="1:24" x14ac:dyDescent="0.3">
      <c r="A527" s="3">
        <v>525</v>
      </c>
      <c r="B527">
        <v>215</v>
      </c>
      <c r="C527" t="s">
        <v>8</v>
      </c>
      <c r="D527" t="s">
        <v>8</v>
      </c>
      <c r="E527">
        <v>14742</v>
      </c>
      <c r="F527">
        <v>16041</v>
      </c>
      <c r="G527">
        <v>1</v>
      </c>
      <c r="H527">
        <v>1</v>
      </c>
      <c r="I527">
        <v>82.894659042358398</v>
      </c>
      <c r="J527" s="4">
        <f>ConfigSheet!$I$2</f>
        <v>3349.0920000000001</v>
      </c>
      <c r="K527">
        <f>IF(D527="",_xlfn.XLOOKUP(C527,ConfigSheet!$A$1:$H$1,ConfigSheet!$A$2:$H$2),_xlfn.XLOOKUP(D527,ConfigSheet!$A$1:$H$1,ConfigSheet!$A$2:$H$2))</f>
        <v>0</v>
      </c>
      <c r="L527">
        <f>_xlfn.XLOOKUP(B527,CoinPixels_Config2!A:A,CoinPixels_Config2!I:I)</f>
        <v>0.91902001122124555</v>
      </c>
      <c r="M527">
        <f t="shared" si="65"/>
        <v>13548.193005423602</v>
      </c>
      <c r="N527">
        <f t="shared" si="66"/>
        <v>14742</v>
      </c>
      <c r="O527">
        <f t="shared" si="67"/>
        <v>0</v>
      </c>
      <c r="P527">
        <f t="shared" si="68"/>
        <v>0</v>
      </c>
      <c r="Q527" s="9" cm="1">
        <f t="array" ref="Q527">IF(D527="",_xlfn.XLOOKUP(C527,ConfigSheet!$B$5:$H$5,_xlfn.XLOOKUP(G527,ConfigSheet!$A$6:$A$8,ConfigSheet!$B$6:$H$8)),_xlfn.XLOOKUP(D527,ConfigSheet!$B$5:$H$5,_xlfn.XLOOKUP(H527,ConfigSheet!$A$6:$A$8,ConfigSheet!$B$6:$H$8)))</f>
        <v>0</v>
      </c>
      <c r="R527">
        <f t="shared" si="69"/>
        <v>0</v>
      </c>
      <c r="S527" s="9">
        <f t="shared" si="70"/>
        <v>0</v>
      </c>
      <c r="W527">
        <f t="shared" si="71"/>
        <v>0</v>
      </c>
      <c r="X527">
        <f t="shared" si="64"/>
        <v>0</v>
      </c>
    </row>
    <row r="528" spans="1:24" x14ac:dyDescent="0.3">
      <c r="A528" s="3">
        <v>526</v>
      </c>
      <c r="B528">
        <v>215</v>
      </c>
      <c r="C528" t="s">
        <v>12</v>
      </c>
      <c r="D528" t="s">
        <v>12</v>
      </c>
      <c r="E528">
        <v>168010</v>
      </c>
      <c r="F528">
        <v>154992</v>
      </c>
      <c r="G528">
        <v>1</v>
      </c>
      <c r="H528">
        <v>1</v>
      </c>
      <c r="I528">
        <v>90.384185314178467</v>
      </c>
      <c r="J528" s="4">
        <f>ConfigSheet!$I$2</f>
        <v>3349.0920000000001</v>
      </c>
      <c r="K528">
        <f>IF(D528="",_xlfn.XLOOKUP(C528,ConfigSheet!$A$1:$H$1,ConfigSheet!$A$2:$H$2),_xlfn.XLOOKUP(D528,ConfigSheet!$A$1:$H$1,ConfigSheet!$A$2:$H$2))</f>
        <v>4.4826302470744004</v>
      </c>
      <c r="L528">
        <f>_xlfn.XLOOKUP(B528,CoinPixels_Config2!A:A,CoinPixels_Config2!I:I)</f>
        <v>0.91902001122124555</v>
      </c>
      <c r="M528">
        <f t="shared" si="65"/>
        <v>154404.55208528147</v>
      </c>
      <c r="N528">
        <f t="shared" si="66"/>
        <v>142440.74957920329</v>
      </c>
      <c r="O528">
        <f t="shared" si="67"/>
        <v>206.66452741921015</v>
      </c>
      <c r="P528">
        <f t="shared" si="68"/>
        <v>190.65143999618007</v>
      </c>
      <c r="Q528" s="9" cm="1">
        <f t="array" ref="Q528">IF(D528="",_xlfn.XLOOKUP(C528,ConfigSheet!$B$5:$H$5,_xlfn.XLOOKUP(G528,ConfigSheet!$A$6:$A$8,ConfigSheet!$B$6:$H$8)),_xlfn.XLOOKUP(D528,ConfigSheet!$B$5:$H$5,_xlfn.XLOOKUP(H528,ConfigSheet!$A$6:$A$8,ConfigSheet!$B$6:$H$8)))</f>
        <v>236.29999999999998</v>
      </c>
      <c r="R528">
        <f t="shared" si="69"/>
        <v>16.013087423030072</v>
      </c>
      <c r="S528" s="9">
        <f t="shared" si="70"/>
        <v>256.41896881760385</v>
      </c>
      <c r="W528">
        <f t="shared" si="71"/>
        <v>45.64856000381991</v>
      </c>
      <c r="X528">
        <f t="shared" si="64"/>
        <v>2083.7910304223469</v>
      </c>
    </row>
    <row r="529" spans="1:24" x14ac:dyDescent="0.3">
      <c r="A529" s="3">
        <v>527</v>
      </c>
      <c r="B529">
        <v>215</v>
      </c>
      <c r="C529" t="s">
        <v>11</v>
      </c>
      <c r="D529" t="s">
        <v>11</v>
      </c>
      <c r="E529">
        <v>187138</v>
      </c>
      <c r="F529">
        <v>144071</v>
      </c>
      <c r="G529">
        <v>1</v>
      </c>
      <c r="H529">
        <v>1</v>
      </c>
      <c r="I529">
        <v>76.986503601074219</v>
      </c>
      <c r="J529" s="4">
        <f>ConfigSheet!$I$2</f>
        <v>3349.0920000000001</v>
      </c>
      <c r="K529">
        <f>IF(D529="",_xlfn.XLOOKUP(C529,ConfigSheet!$A$1:$H$1,ConfigSheet!$A$2:$H$2),_xlfn.XLOOKUP(D529,ConfigSheet!$A$1:$H$1,ConfigSheet!$A$2:$H$2))</f>
        <v>5.6936084651916001</v>
      </c>
      <c r="L529">
        <f>_xlfn.XLOOKUP(B529,CoinPixels_Config2!A:A,CoinPixels_Config2!I:I)</f>
        <v>0.91902001122124555</v>
      </c>
      <c r="M529">
        <f t="shared" si="65"/>
        <v>171983.56685992144</v>
      </c>
      <c r="N529">
        <f t="shared" si="66"/>
        <v>132404.13203665605</v>
      </c>
      <c r="O529">
        <f t="shared" si="67"/>
        <v>292.37987255873958</v>
      </c>
      <c r="P529">
        <f t="shared" si="68"/>
        <v>225.09303625885798</v>
      </c>
      <c r="Q529" s="9" cm="1">
        <f t="array" ref="Q529">IF(D529="",_xlfn.XLOOKUP(C529,ConfigSheet!$B$5:$H$5,_xlfn.XLOOKUP(G529,ConfigSheet!$A$6:$A$8,ConfigSheet!$B$6:$H$8)),_xlfn.XLOOKUP(D529,ConfigSheet!$B$5:$H$5,_xlfn.XLOOKUP(H529,ConfigSheet!$A$6:$A$8,ConfigSheet!$B$6:$H$8)))</f>
        <v>369.42666666666668</v>
      </c>
      <c r="R529">
        <f t="shared" si="69"/>
        <v>67.2868362998816</v>
      </c>
      <c r="S529" s="9">
        <f t="shared" si="70"/>
        <v>4527.5183392470644</v>
      </c>
      <c r="W529">
        <f t="shared" si="71"/>
        <v>144.3336304078087</v>
      </c>
      <c r="X529">
        <f t="shared" si="64"/>
        <v>20832.196866697919</v>
      </c>
    </row>
    <row r="530" spans="1:24" x14ac:dyDescent="0.3">
      <c r="A530" s="3">
        <v>528</v>
      </c>
      <c r="B530">
        <v>216</v>
      </c>
      <c r="C530" t="s">
        <v>8</v>
      </c>
      <c r="D530" t="s">
        <v>8</v>
      </c>
      <c r="E530">
        <v>17411</v>
      </c>
      <c r="F530">
        <v>22050</v>
      </c>
      <c r="G530">
        <v>1</v>
      </c>
      <c r="H530">
        <v>1</v>
      </c>
      <c r="I530">
        <v>77.912533283233643</v>
      </c>
      <c r="J530" s="4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_xlfn.XLOOKUP(B530,CoinPixels_Config2!A:A,CoinPixels_Config2!I:I)</f>
        <v>0.78961451247165537</v>
      </c>
      <c r="M530">
        <f t="shared" si="65"/>
        <v>13747.978276643991</v>
      </c>
      <c r="N530">
        <f t="shared" si="66"/>
        <v>17411</v>
      </c>
      <c r="O530">
        <f t="shared" si="67"/>
        <v>0</v>
      </c>
      <c r="P530">
        <f t="shared" si="68"/>
        <v>0</v>
      </c>
      <c r="Q530" s="9" cm="1">
        <f t="array" ref="Q530">IF(D530="",_xlfn.XLOOKUP(C530,ConfigSheet!$B$5:$H$5,_xlfn.XLOOKUP(G530,ConfigSheet!$A$6:$A$8,ConfigSheet!$B$6:$H$8)),_xlfn.XLOOKUP(D530,ConfigSheet!$B$5:$H$5,_xlfn.XLOOKUP(H530,ConfigSheet!$A$6:$A$8,ConfigSheet!$B$6:$H$8)))</f>
        <v>0</v>
      </c>
      <c r="R530">
        <f t="shared" si="69"/>
        <v>0</v>
      </c>
      <c r="S530" s="9">
        <f t="shared" si="70"/>
        <v>0</v>
      </c>
      <c r="W530">
        <f t="shared" si="71"/>
        <v>0</v>
      </c>
      <c r="X530">
        <f t="shared" si="64"/>
        <v>0</v>
      </c>
    </row>
    <row r="531" spans="1:24" x14ac:dyDescent="0.3">
      <c r="A531" s="3">
        <v>529</v>
      </c>
      <c r="B531">
        <v>216</v>
      </c>
      <c r="C531" t="s">
        <v>9</v>
      </c>
      <c r="D531" t="s">
        <v>9</v>
      </c>
      <c r="E531">
        <v>530658</v>
      </c>
      <c r="F531">
        <v>485397</v>
      </c>
      <c r="G531">
        <v>1</v>
      </c>
      <c r="H531">
        <v>1</v>
      </c>
      <c r="I531">
        <v>90.875482559204102</v>
      </c>
      <c r="J531" s="4">
        <f>ConfigSheet!$I$2</f>
        <v>3349.0920000000001</v>
      </c>
      <c r="K531">
        <f>IF(D531="",_xlfn.XLOOKUP(C531,ConfigSheet!$A$1:$H$1,ConfigSheet!$A$2:$H$2),_xlfn.XLOOKUP(D531,ConfigSheet!$A$1:$H$1,ConfigSheet!$A$2:$H$2))</f>
        <v>2.6304883652667002</v>
      </c>
      <c r="L531">
        <f>_xlfn.XLOOKUP(B531,CoinPixels_Config2!A:A,CoinPixels_Config2!I:I)</f>
        <v>0.78961451247165537</v>
      </c>
      <c r="M531">
        <f t="shared" si="65"/>
        <v>419015.25795918371</v>
      </c>
      <c r="N531">
        <f t="shared" si="66"/>
        <v>383276.51551020413</v>
      </c>
      <c r="O531">
        <f t="shared" si="67"/>
        <v>329.10853477027734</v>
      </c>
      <c r="P531">
        <f t="shared" si="68"/>
        <v>301.03813652463231</v>
      </c>
      <c r="Q531" s="9" cm="1">
        <f t="array" ref="Q531">IF(D531="",_xlfn.XLOOKUP(C531,ConfigSheet!$B$5:$H$5,_xlfn.XLOOKUP(G531,ConfigSheet!$A$6:$A$8,ConfigSheet!$B$6:$H$8)),_xlfn.XLOOKUP(D531,ConfigSheet!$B$5:$H$5,_xlfn.XLOOKUP(H531,ConfigSheet!$A$6:$A$8,ConfigSheet!$B$6:$H$8)))</f>
        <v>468.8</v>
      </c>
      <c r="R531">
        <f t="shared" si="69"/>
        <v>28.070398245645038</v>
      </c>
      <c r="S531" s="9">
        <f t="shared" si="70"/>
        <v>787.94725766911199</v>
      </c>
      <c r="W531">
        <f t="shared" si="71"/>
        <v>167.7618634753677</v>
      </c>
      <c r="X531">
        <f t="shared" si="64"/>
        <v>28144.042836727913</v>
      </c>
    </row>
    <row r="532" spans="1:24" x14ac:dyDescent="0.3">
      <c r="A532" s="3">
        <v>530</v>
      </c>
      <c r="B532">
        <v>217</v>
      </c>
      <c r="C532" t="s">
        <v>8</v>
      </c>
      <c r="D532" t="s">
        <v>8</v>
      </c>
      <c r="E532">
        <v>14751</v>
      </c>
      <c r="F532">
        <v>19728</v>
      </c>
      <c r="G532">
        <v>1</v>
      </c>
      <c r="H532">
        <v>1</v>
      </c>
      <c r="I532">
        <v>73.636502027511597</v>
      </c>
      <c r="J532" s="4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_xlfn.XLOOKUP(B532,CoinPixels_Config2!A:A,CoinPixels_Config2!I:I)</f>
        <v>0.74771897810218979</v>
      </c>
      <c r="M532">
        <f t="shared" si="65"/>
        <v>11029.602645985402</v>
      </c>
      <c r="N532">
        <f t="shared" si="66"/>
        <v>14751</v>
      </c>
      <c r="O532">
        <f t="shared" si="67"/>
        <v>0</v>
      </c>
      <c r="P532">
        <f t="shared" si="68"/>
        <v>0</v>
      </c>
      <c r="Q532" s="9" cm="1">
        <f t="array" ref="Q532">IF(D532="",_xlfn.XLOOKUP(C532,ConfigSheet!$B$5:$H$5,_xlfn.XLOOKUP(G532,ConfigSheet!$A$6:$A$8,ConfigSheet!$B$6:$H$8)),_xlfn.XLOOKUP(D532,ConfigSheet!$B$5:$H$5,_xlfn.XLOOKUP(H532,ConfigSheet!$A$6:$A$8,ConfigSheet!$B$6:$H$8)))</f>
        <v>0</v>
      </c>
      <c r="R532">
        <f t="shared" si="69"/>
        <v>0</v>
      </c>
      <c r="S532" s="9">
        <f t="shared" si="70"/>
        <v>0</v>
      </c>
      <c r="W532">
        <f t="shared" si="71"/>
        <v>0</v>
      </c>
      <c r="X532">
        <f t="shared" si="64"/>
        <v>0</v>
      </c>
    </row>
    <row r="533" spans="1:24" x14ac:dyDescent="0.3">
      <c r="A533" s="3">
        <v>531</v>
      </c>
      <c r="B533">
        <v>217</v>
      </c>
      <c r="C533" t="s">
        <v>10</v>
      </c>
      <c r="D533" t="s">
        <v>10</v>
      </c>
      <c r="E533">
        <v>88354</v>
      </c>
      <c r="F533">
        <v>83157</v>
      </c>
      <c r="G533">
        <v>1</v>
      </c>
      <c r="H533">
        <v>1</v>
      </c>
      <c r="I533">
        <v>92.910569906234741</v>
      </c>
      <c r="J533" s="4">
        <f>ConfigSheet!$I$2</f>
        <v>3349.0920000000001</v>
      </c>
      <c r="K533">
        <f>IF(D533="",_xlfn.XLOOKUP(C533,ConfigSheet!$A$1:$H$1,ConfigSheet!$A$2:$H$2),_xlfn.XLOOKUP(D533,ConfigSheet!$A$1:$H$1,ConfigSheet!$A$2:$H$2))</f>
        <v>3.5680999999999998</v>
      </c>
      <c r="L533">
        <f>_xlfn.XLOOKUP(B533,CoinPixels_Config2!A:A,CoinPixels_Config2!I:I)</f>
        <v>0.74771897810218979</v>
      </c>
      <c r="M533">
        <f t="shared" si="65"/>
        <v>66063.962591240881</v>
      </c>
      <c r="N533">
        <f t="shared" si="66"/>
        <v>62178.067062043796</v>
      </c>
      <c r="O533">
        <f t="shared" si="67"/>
        <v>70.384099607238795</v>
      </c>
      <c r="P533">
        <f t="shared" si="68"/>
        <v>66.244092752327632</v>
      </c>
      <c r="Q533" s="9" cm="1">
        <f t="array" ref="Q533">IF(D533="",_xlfn.XLOOKUP(C533,ConfigSheet!$B$5:$H$5,_xlfn.XLOOKUP(G533,ConfigSheet!$A$6:$A$8,ConfigSheet!$B$6:$H$8)),_xlfn.XLOOKUP(D533,ConfigSheet!$B$5:$H$5,_xlfn.XLOOKUP(H533,ConfigSheet!$A$6:$A$8,ConfigSheet!$B$6:$H$8)))</f>
        <v>96.64</v>
      </c>
      <c r="R533">
        <f t="shared" si="69"/>
        <v>4.1400068549111637</v>
      </c>
      <c r="S533" s="9">
        <f t="shared" si="70"/>
        <v>17.139656758711425</v>
      </c>
      <c r="W533">
        <f t="shared" si="71"/>
        <v>30.395907247672369</v>
      </c>
      <c r="X533">
        <f t="shared" si="64"/>
        <v>923.9111774091017</v>
      </c>
    </row>
    <row r="534" spans="1:24" x14ac:dyDescent="0.3">
      <c r="A534" s="3">
        <v>532</v>
      </c>
      <c r="B534">
        <v>218</v>
      </c>
      <c r="C534" t="s">
        <v>8</v>
      </c>
      <c r="D534" t="s">
        <v>8</v>
      </c>
      <c r="E534">
        <v>14402</v>
      </c>
      <c r="F534">
        <v>19010</v>
      </c>
      <c r="G534">
        <v>1</v>
      </c>
      <c r="H534">
        <v>1</v>
      </c>
      <c r="I534">
        <v>75.760126113891602</v>
      </c>
      <c r="J534" s="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_xlfn.XLOOKUP(B534,CoinPixels_Config2!A:A,CoinPixels_Config2!I:I)</f>
        <v>0.75760126249342452</v>
      </c>
      <c r="M534">
        <f t="shared" si="65"/>
        <v>10910.9733824303</v>
      </c>
      <c r="N534">
        <f t="shared" si="66"/>
        <v>14402</v>
      </c>
      <c r="O534">
        <f t="shared" si="67"/>
        <v>0</v>
      </c>
      <c r="P534">
        <f t="shared" si="68"/>
        <v>0</v>
      </c>
      <c r="Q534" s="9" cm="1">
        <f t="array" ref="Q534">IF(D534="",_xlfn.XLOOKUP(C534,ConfigSheet!$B$5:$H$5,_xlfn.XLOOKUP(G534,ConfigSheet!$A$6:$A$8,ConfigSheet!$B$6:$H$8)),_xlfn.XLOOKUP(D534,ConfigSheet!$B$5:$H$5,_xlfn.XLOOKUP(H534,ConfigSheet!$A$6:$A$8,ConfigSheet!$B$6:$H$8)))</f>
        <v>0</v>
      </c>
      <c r="R534">
        <f t="shared" si="69"/>
        <v>0</v>
      </c>
      <c r="S534" s="9">
        <f t="shared" si="70"/>
        <v>0</v>
      </c>
      <c r="W534">
        <f t="shared" si="71"/>
        <v>0</v>
      </c>
      <c r="X534">
        <f t="shared" si="64"/>
        <v>0</v>
      </c>
    </row>
    <row r="535" spans="1:24" x14ac:dyDescent="0.3">
      <c r="A535" s="3">
        <v>533</v>
      </c>
      <c r="B535">
        <v>218</v>
      </c>
      <c r="C535" t="s">
        <v>10</v>
      </c>
      <c r="D535" t="s">
        <v>10</v>
      </c>
      <c r="E535">
        <v>90927</v>
      </c>
      <c r="F535">
        <v>82019</v>
      </c>
      <c r="G535">
        <v>1</v>
      </c>
      <c r="H535">
        <v>1</v>
      </c>
      <c r="I535">
        <v>90.069347620010376</v>
      </c>
      <c r="J535" s="4">
        <f>ConfigSheet!$I$2</f>
        <v>3349.0920000000001</v>
      </c>
      <c r="K535">
        <f>IF(D535="",_xlfn.XLOOKUP(C535,ConfigSheet!$A$1:$H$1,ConfigSheet!$A$2:$H$2),_xlfn.XLOOKUP(D535,ConfigSheet!$A$1:$H$1,ConfigSheet!$A$2:$H$2))</f>
        <v>3.5680999999999998</v>
      </c>
      <c r="L535">
        <f>_xlfn.XLOOKUP(B535,CoinPixels_Config2!A:A,CoinPixels_Config2!I:I)</f>
        <v>0.75760126249342452</v>
      </c>
      <c r="M535">
        <f t="shared" si="65"/>
        <v>68886.409994739617</v>
      </c>
      <c r="N535">
        <f t="shared" si="66"/>
        <v>62137.697948448185</v>
      </c>
      <c r="O535">
        <f t="shared" si="67"/>
        <v>73.391116010617324</v>
      </c>
      <c r="P535">
        <f t="shared" si="68"/>
        <v>66.201083771320086</v>
      </c>
      <c r="Q535" s="9" cm="1">
        <f t="array" ref="Q535">IF(D535="",_xlfn.XLOOKUP(C535,ConfigSheet!$B$5:$H$5,_xlfn.XLOOKUP(G535,ConfigSheet!$A$6:$A$8,ConfigSheet!$B$6:$H$8)),_xlfn.XLOOKUP(D535,ConfigSheet!$B$5:$H$5,_xlfn.XLOOKUP(H535,ConfigSheet!$A$6:$A$8,ConfigSheet!$B$6:$H$8)))</f>
        <v>96.64</v>
      </c>
      <c r="R535">
        <f t="shared" si="69"/>
        <v>7.1900322392972384</v>
      </c>
      <c r="S535" s="9">
        <f t="shared" si="70"/>
        <v>51.696563602133658</v>
      </c>
      <c r="W535">
        <f t="shared" si="71"/>
        <v>30.438916228679915</v>
      </c>
      <c r="X535">
        <f t="shared" si="64"/>
        <v>926.52762117659347</v>
      </c>
    </row>
    <row r="536" spans="1:24" x14ac:dyDescent="0.3">
      <c r="A536" s="3">
        <v>534</v>
      </c>
      <c r="B536">
        <v>219</v>
      </c>
      <c r="C536" t="s">
        <v>8</v>
      </c>
      <c r="D536" t="s">
        <v>8</v>
      </c>
      <c r="E536">
        <v>13493</v>
      </c>
      <c r="F536">
        <v>16512</v>
      </c>
      <c r="G536">
        <v>1</v>
      </c>
      <c r="H536">
        <v>1</v>
      </c>
      <c r="I536">
        <v>77.965599298477173</v>
      </c>
      <c r="J536" s="4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_xlfn.XLOOKUP(B536,CoinPixels_Config2!A:A,CoinPixels_Config2!I:I)</f>
        <v>0.8171632751937985</v>
      </c>
      <c r="M536">
        <f t="shared" si="65"/>
        <v>11025.984072189924</v>
      </c>
      <c r="N536">
        <f t="shared" si="66"/>
        <v>13493</v>
      </c>
      <c r="O536">
        <f t="shared" si="67"/>
        <v>0</v>
      </c>
      <c r="P536">
        <f t="shared" si="68"/>
        <v>0</v>
      </c>
      <c r="Q536" s="9" cm="1">
        <f t="array" ref="Q536">IF(D536="",_xlfn.XLOOKUP(C536,ConfigSheet!$B$5:$H$5,_xlfn.XLOOKUP(G536,ConfigSheet!$A$6:$A$8,ConfigSheet!$B$6:$H$8)),_xlfn.XLOOKUP(D536,ConfigSheet!$B$5:$H$5,_xlfn.XLOOKUP(H536,ConfigSheet!$A$6:$A$8,ConfigSheet!$B$6:$H$8)))</f>
        <v>0</v>
      </c>
      <c r="R536">
        <f t="shared" si="69"/>
        <v>0</v>
      </c>
      <c r="S536" s="9">
        <f t="shared" si="70"/>
        <v>0</v>
      </c>
      <c r="W536">
        <f t="shared" si="71"/>
        <v>0</v>
      </c>
      <c r="X536">
        <f t="shared" si="64"/>
        <v>0</v>
      </c>
    </row>
    <row r="537" spans="1:24" x14ac:dyDescent="0.3">
      <c r="A537" s="3">
        <v>535</v>
      </c>
      <c r="B537">
        <v>219</v>
      </c>
      <c r="C537" t="s">
        <v>11</v>
      </c>
      <c r="D537" t="s">
        <v>11</v>
      </c>
      <c r="E537">
        <v>331209</v>
      </c>
      <c r="F537">
        <v>285249</v>
      </c>
      <c r="G537">
        <v>2</v>
      </c>
      <c r="H537">
        <v>2</v>
      </c>
      <c r="I537">
        <v>86.120539903640747</v>
      </c>
      <c r="J537" s="4">
        <f>ConfigSheet!$I$2</f>
        <v>3349.0920000000001</v>
      </c>
      <c r="K537">
        <f>IF(D537="",_xlfn.XLOOKUP(C537,ConfigSheet!$A$1:$H$1,ConfigSheet!$A$2:$H$2),_xlfn.XLOOKUP(D537,ConfigSheet!$A$1:$H$1,ConfigSheet!$A$2:$H$2))</f>
        <v>5.6936084651916001</v>
      </c>
      <c r="L537">
        <f>_xlfn.XLOOKUP(B537,CoinPixels_Config2!A:A,CoinPixels_Config2!I:I)</f>
        <v>0.8171632751937985</v>
      </c>
      <c r="M537">
        <f t="shared" si="65"/>
        <v>270651.83121366281</v>
      </c>
      <c r="N537">
        <f t="shared" si="66"/>
        <v>233095.00708575582</v>
      </c>
      <c r="O537">
        <f t="shared" si="67"/>
        <v>460.12040198290123</v>
      </c>
      <c r="P537">
        <f t="shared" si="68"/>
        <v>396.27209570156782</v>
      </c>
      <c r="Q537" s="9" cm="1">
        <f t="array" ref="Q537">IF(D537="",_xlfn.XLOOKUP(C537,ConfigSheet!$B$5:$H$5,_xlfn.XLOOKUP(G537,ConfigSheet!$A$6:$A$8,ConfigSheet!$B$6:$H$8)),_xlfn.XLOOKUP(D537,ConfigSheet!$B$5:$H$5,_xlfn.XLOOKUP(H537,ConfigSheet!$A$6:$A$8,ConfigSheet!$B$6:$H$8)))</f>
        <v>738.85333333333335</v>
      </c>
      <c r="R537">
        <f t="shared" si="69"/>
        <v>63.848306281333407</v>
      </c>
      <c r="S537" s="9">
        <f t="shared" si="70"/>
        <v>4076.6062149949589</v>
      </c>
      <c r="W537">
        <f t="shared" si="71"/>
        <v>342.58123763176553</v>
      </c>
      <c r="X537">
        <f t="shared" si="64"/>
        <v>117361.90437731221</v>
      </c>
    </row>
    <row r="538" spans="1:24" x14ac:dyDescent="0.3">
      <c r="A538" s="3">
        <v>536</v>
      </c>
      <c r="B538">
        <v>220</v>
      </c>
      <c r="C538" t="s">
        <v>8</v>
      </c>
      <c r="D538" t="s">
        <v>8</v>
      </c>
      <c r="E538">
        <v>13448</v>
      </c>
      <c r="F538">
        <v>15704</v>
      </c>
      <c r="G538">
        <v>1</v>
      </c>
      <c r="H538">
        <v>1</v>
      </c>
      <c r="I538">
        <v>74.573326110839844</v>
      </c>
      <c r="J538" s="4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_xlfn.XLOOKUP(B538,CoinPixels_Config2!A:A,CoinPixels_Config2!I:I)</f>
        <v>0.85634233316352526</v>
      </c>
      <c r="M538">
        <f t="shared" si="65"/>
        <v>11516.091696383088</v>
      </c>
      <c r="N538">
        <f t="shared" si="66"/>
        <v>13448</v>
      </c>
      <c r="O538">
        <f t="shared" si="67"/>
        <v>0</v>
      </c>
      <c r="P538">
        <f t="shared" si="68"/>
        <v>0</v>
      </c>
      <c r="Q538" s="9" cm="1">
        <f t="array" ref="Q538">IF(D538="",_xlfn.XLOOKUP(C538,ConfigSheet!$B$5:$H$5,_xlfn.XLOOKUP(G538,ConfigSheet!$A$6:$A$8,ConfigSheet!$B$6:$H$8)),_xlfn.XLOOKUP(D538,ConfigSheet!$B$5:$H$5,_xlfn.XLOOKUP(H538,ConfigSheet!$A$6:$A$8,ConfigSheet!$B$6:$H$8)))</f>
        <v>0</v>
      </c>
      <c r="R538">
        <f t="shared" si="69"/>
        <v>0</v>
      </c>
      <c r="S538" s="9">
        <f t="shared" si="70"/>
        <v>0</v>
      </c>
      <c r="W538">
        <f t="shared" si="71"/>
        <v>0</v>
      </c>
      <c r="X538">
        <f t="shared" si="64"/>
        <v>0</v>
      </c>
    </row>
    <row r="539" spans="1:24" x14ac:dyDescent="0.3">
      <c r="A539" s="3">
        <v>537</v>
      </c>
      <c r="B539">
        <v>220</v>
      </c>
      <c r="C539" t="s">
        <v>11</v>
      </c>
      <c r="D539" t="s">
        <v>11</v>
      </c>
      <c r="E539">
        <v>355675</v>
      </c>
      <c r="F539">
        <v>290178</v>
      </c>
      <c r="G539">
        <v>2</v>
      </c>
      <c r="H539">
        <v>2</v>
      </c>
      <c r="I539">
        <v>81.533673405647278</v>
      </c>
      <c r="J539" s="4">
        <f>ConfigSheet!$I$2</f>
        <v>3349.0920000000001</v>
      </c>
      <c r="K539">
        <f>IF(D539="",_xlfn.XLOOKUP(C539,ConfigSheet!$A$1:$H$1,ConfigSheet!$A$2:$H$2),_xlfn.XLOOKUP(D539,ConfigSheet!$A$1:$H$1,ConfigSheet!$A$2:$H$2))</f>
        <v>5.6936084651916001</v>
      </c>
      <c r="L539">
        <f>_xlfn.XLOOKUP(B539,CoinPixels_Config2!A:A,CoinPixels_Config2!I:I)</f>
        <v>0.85634233316352526</v>
      </c>
      <c r="M539">
        <f t="shared" si="65"/>
        <v>304579.55934793683</v>
      </c>
      <c r="N539">
        <f t="shared" si="66"/>
        <v>248491.70555272544</v>
      </c>
      <c r="O539">
        <f t="shared" si="67"/>
        <v>517.79908029631326</v>
      </c>
      <c r="P539">
        <f t="shared" si="68"/>
        <v>422.44718218098996</v>
      </c>
      <c r="Q539" s="9" cm="1">
        <f t="array" ref="Q539">IF(D539="",_xlfn.XLOOKUP(C539,ConfigSheet!$B$5:$H$5,_xlfn.XLOOKUP(G539,ConfigSheet!$A$6:$A$8,ConfigSheet!$B$6:$H$8)),_xlfn.XLOOKUP(D539,ConfigSheet!$B$5:$H$5,_xlfn.XLOOKUP(H539,ConfigSheet!$A$6:$A$8,ConfigSheet!$B$6:$H$8)))</f>
        <v>738.85333333333335</v>
      </c>
      <c r="R539">
        <f t="shared" si="69"/>
        <v>95.351898115323309</v>
      </c>
      <c r="S539" s="9">
        <f t="shared" si="70"/>
        <v>9091.9844741949964</v>
      </c>
      <c r="W539">
        <f t="shared" si="71"/>
        <v>316.4061511523434</v>
      </c>
      <c r="X539">
        <f t="shared" si="64"/>
        <v>100112.85248703958</v>
      </c>
    </row>
    <row r="540" spans="1:24" x14ac:dyDescent="0.3">
      <c r="A540" s="3">
        <v>538</v>
      </c>
      <c r="B540">
        <v>221</v>
      </c>
      <c r="C540" t="s">
        <v>8</v>
      </c>
      <c r="D540" t="s">
        <v>8</v>
      </c>
      <c r="E540">
        <v>16694</v>
      </c>
      <c r="F540">
        <v>21003</v>
      </c>
      <c r="G540">
        <v>1</v>
      </c>
      <c r="H540">
        <v>1</v>
      </c>
      <c r="I540">
        <v>78.472679853439331</v>
      </c>
      <c r="J540" s="4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_xlfn.XLOOKUP(B540,CoinPixels_Config2!A:A,CoinPixels_Config2!I:I)</f>
        <v>0.79483883254773124</v>
      </c>
      <c r="M540">
        <f t="shared" si="65"/>
        <v>13269.039470551825</v>
      </c>
      <c r="N540">
        <f t="shared" si="66"/>
        <v>16694</v>
      </c>
      <c r="O540">
        <f t="shared" si="67"/>
        <v>0</v>
      </c>
      <c r="P540">
        <f t="shared" si="68"/>
        <v>0</v>
      </c>
      <c r="Q540" s="9" cm="1">
        <f t="array" ref="Q540">IF(D540="",_xlfn.XLOOKUP(C540,ConfigSheet!$B$5:$H$5,_xlfn.XLOOKUP(G540,ConfigSheet!$A$6:$A$8,ConfigSheet!$B$6:$H$8)),_xlfn.XLOOKUP(D540,ConfigSheet!$B$5:$H$5,_xlfn.XLOOKUP(H540,ConfigSheet!$A$6:$A$8,ConfigSheet!$B$6:$H$8)))</f>
        <v>0</v>
      </c>
      <c r="R540">
        <f t="shared" si="69"/>
        <v>0</v>
      </c>
      <c r="S540" s="9">
        <f t="shared" si="70"/>
        <v>0</v>
      </c>
      <c r="W540">
        <f t="shared" si="71"/>
        <v>0</v>
      </c>
      <c r="X540">
        <f t="shared" si="64"/>
        <v>0</v>
      </c>
    </row>
    <row r="541" spans="1:24" x14ac:dyDescent="0.3">
      <c r="A541" s="3">
        <v>539</v>
      </c>
      <c r="B541">
        <v>221</v>
      </c>
      <c r="C541" t="s">
        <v>12</v>
      </c>
      <c r="D541" t="s">
        <v>12</v>
      </c>
      <c r="E541">
        <v>386674</v>
      </c>
      <c r="F541">
        <v>358537</v>
      </c>
      <c r="G541">
        <v>2</v>
      </c>
      <c r="H541">
        <v>2</v>
      </c>
      <c r="I541">
        <v>91.723757982254028</v>
      </c>
      <c r="J541" s="4">
        <f>ConfigSheet!$I$2</f>
        <v>3349.0920000000001</v>
      </c>
      <c r="K541">
        <f>IF(D541="",_xlfn.XLOOKUP(C541,ConfigSheet!$A$1:$H$1,ConfigSheet!$A$2:$H$2),_xlfn.XLOOKUP(D541,ConfigSheet!$A$1:$H$1,ConfigSheet!$A$2:$H$2))</f>
        <v>4.4826302470744004</v>
      </c>
      <c r="L541">
        <f>_xlfn.XLOOKUP(B541,CoinPixels_Config2!A:A,CoinPixels_Config2!I:I)</f>
        <v>0.79483883254773124</v>
      </c>
      <c r="M541">
        <f t="shared" si="65"/>
        <v>307343.51073656144</v>
      </c>
      <c r="N541">
        <f t="shared" si="66"/>
        <v>284979.1305051659</v>
      </c>
      <c r="O541">
        <f t="shared" si="67"/>
        <v>411.36741465141773</v>
      </c>
      <c r="P541">
        <f t="shared" si="68"/>
        <v>381.43355577793017</v>
      </c>
      <c r="Q541" s="9" cm="1">
        <f t="array" ref="Q541">IF(D541="",_xlfn.XLOOKUP(C541,ConfigSheet!$B$5:$H$5,_xlfn.XLOOKUP(G541,ConfigSheet!$A$6:$A$8,ConfigSheet!$B$6:$H$8)),_xlfn.XLOOKUP(D541,ConfigSheet!$B$5:$H$5,_xlfn.XLOOKUP(H541,ConfigSheet!$A$6:$A$8,ConfigSheet!$B$6:$H$8)))</f>
        <v>472.59999999999997</v>
      </c>
      <c r="R541">
        <f t="shared" si="69"/>
        <v>29.933858873487566</v>
      </c>
      <c r="S541" s="9">
        <f t="shared" si="70"/>
        <v>896.0359070578703</v>
      </c>
      <c r="W541">
        <f t="shared" si="71"/>
        <v>91.166444222069799</v>
      </c>
      <c r="X541">
        <f t="shared" si="64"/>
        <v>8311.3205520957636</v>
      </c>
    </row>
    <row r="542" spans="1:24" x14ac:dyDescent="0.3">
      <c r="A542" s="3">
        <v>540</v>
      </c>
      <c r="B542">
        <v>222</v>
      </c>
      <c r="C542" t="s">
        <v>8</v>
      </c>
      <c r="D542" t="s">
        <v>8</v>
      </c>
      <c r="E542">
        <v>17963</v>
      </c>
      <c r="F542">
        <v>23454</v>
      </c>
      <c r="G542">
        <v>1</v>
      </c>
      <c r="H542">
        <v>1</v>
      </c>
      <c r="I542">
        <v>75.935602188110352</v>
      </c>
      <c r="J542" s="4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_xlfn.XLOOKUP(B542,CoinPixels_Config2!A:A,CoinPixels_Config2!I:I)</f>
        <v>0.76588215229811551</v>
      </c>
      <c r="M542">
        <f t="shared" si="65"/>
        <v>13757.541101731049</v>
      </c>
      <c r="N542">
        <f t="shared" si="66"/>
        <v>17963</v>
      </c>
      <c r="O542">
        <f t="shared" si="67"/>
        <v>0</v>
      </c>
      <c r="P542">
        <f t="shared" si="68"/>
        <v>0</v>
      </c>
      <c r="Q542" s="9" cm="1">
        <f t="array" ref="Q542">IF(D542="",_xlfn.XLOOKUP(C542,ConfigSheet!$B$5:$H$5,_xlfn.XLOOKUP(G542,ConfigSheet!$A$6:$A$8,ConfigSheet!$B$6:$H$8)),_xlfn.XLOOKUP(D542,ConfigSheet!$B$5:$H$5,_xlfn.XLOOKUP(H542,ConfigSheet!$A$6:$A$8,ConfigSheet!$B$6:$H$8)))</f>
        <v>0</v>
      </c>
      <c r="R542">
        <f t="shared" si="69"/>
        <v>0</v>
      </c>
      <c r="S542" s="9">
        <f t="shared" si="70"/>
        <v>0</v>
      </c>
      <c r="W542">
        <f t="shared" si="71"/>
        <v>0</v>
      </c>
      <c r="X542">
        <f t="shared" si="64"/>
        <v>0</v>
      </c>
    </row>
    <row r="543" spans="1:24" x14ac:dyDescent="0.3">
      <c r="A543" s="3">
        <v>541</v>
      </c>
      <c r="B543">
        <v>222</v>
      </c>
      <c r="C543" t="s">
        <v>14</v>
      </c>
      <c r="D543" t="s">
        <v>14</v>
      </c>
      <c r="E543">
        <v>110240</v>
      </c>
      <c r="F543">
        <v>105210</v>
      </c>
      <c r="G543">
        <v>1</v>
      </c>
      <c r="H543">
        <v>1</v>
      </c>
      <c r="I543">
        <v>95.118635892868042</v>
      </c>
      <c r="J543" s="4">
        <f>ConfigSheet!$I$2</f>
        <v>3349.0920000000001</v>
      </c>
      <c r="K543">
        <f>IF(D543="",_xlfn.XLOOKUP(C543,ConfigSheet!$A$1:$H$1,ConfigSheet!$A$2:$H$2),_xlfn.XLOOKUP(D543,ConfigSheet!$A$1:$H$1,ConfigSheet!$A$2:$H$2))</f>
        <v>8.5265588246234003</v>
      </c>
      <c r="L543">
        <f>_xlfn.XLOOKUP(B543,CoinPixels_Config2!A:A,CoinPixels_Config2!I:I)</f>
        <v>0.76588215229811551</v>
      </c>
      <c r="M543">
        <f t="shared" si="65"/>
        <v>84430.848469344259</v>
      </c>
      <c r="N543">
        <f t="shared" si="66"/>
        <v>80578.461243284735</v>
      </c>
      <c r="O543">
        <f t="shared" si="67"/>
        <v>214.95515682660505</v>
      </c>
      <c r="P543">
        <f t="shared" si="68"/>
        <v>205.14724283134177</v>
      </c>
      <c r="Q543" s="9" cm="1">
        <f t="array" ref="Q543">IF(D543="",_xlfn.XLOOKUP(C543,ConfigSheet!$B$5:$H$5,_xlfn.XLOOKUP(G543,ConfigSheet!$A$6:$A$8,ConfigSheet!$B$6:$H$8)),_xlfn.XLOOKUP(D543,ConfigSheet!$B$5:$H$5,_xlfn.XLOOKUP(H543,ConfigSheet!$A$6:$A$8,ConfigSheet!$B$6:$H$8)))</f>
        <v>160.44</v>
      </c>
      <c r="R543">
        <f t="shared" si="69"/>
        <v>9.8079139952632772</v>
      </c>
      <c r="S543" s="9">
        <f t="shared" si="70"/>
        <v>96.195176938481268</v>
      </c>
      <c r="W543">
        <f t="shared" si="71"/>
        <v>-44.707242831341773</v>
      </c>
      <c r="X543">
        <f t="shared" si="64"/>
        <v>1998.7375615805604</v>
      </c>
    </row>
    <row r="544" spans="1:24" x14ac:dyDescent="0.3">
      <c r="A544" s="3">
        <v>542</v>
      </c>
      <c r="B544">
        <v>223</v>
      </c>
      <c r="C544" t="s">
        <v>8</v>
      </c>
      <c r="D544" t="s">
        <v>8</v>
      </c>
      <c r="E544">
        <v>14780</v>
      </c>
      <c r="F544">
        <v>17229</v>
      </c>
      <c r="G544">
        <v>1</v>
      </c>
      <c r="H544">
        <v>1</v>
      </c>
      <c r="I544">
        <v>79.412591457366943</v>
      </c>
      <c r="J544" s="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_xlfn.XLOOKUP(B544,CoinPixels_Config2!A:A,CoinPixels_Config2!I:I)</f>
        <v>0.85785594056532588</v>
      </c>
      <c r="M544">
        <f t="shared" si="65"/>
        <v>12679.110801555516</v>
      </c>
      <c r="N544">
        <f t="shared" si="66"/>
        <v>14780</v>
      </c>
      <c r="O544">
        <f t="shared" si="67"/>
        <v>0</v>
      </c>
      <c r="P544">
        <f t="shared" si="68"/>
        <v>0</v>
      </c>
      <c r="Q544" s="9" cm="1">
        <f t="array" ref="Q544">IF(D544="",_xlfn.XLOOKUP(C544,ConfigSheet!$B$5:$H$5,_xlfn.XLOOKUP(G544,ConfigSheet!$A$6:$A$8,ConfigSheet!$B$6:$H$8)),_xlfn.XLOOKUP(D544,ConfigSheet!$B$5:$H$5,_xlfn.XLOOKUP(H544,ConfigSheet!$A$6:$A$8,ConfigSheet!$B$6:$H$8)))</f>
        <v>0</v>
      </c>
      <c r="R544">
        <f t="shared" si="69"/>
        <v>0</v>
      </c>
      <c r="S544" s="9">
        <f t="shared" si="70"/>
        <v>0</v>
      </c>
      <c r="W544">
        <f t="shared" si="71"/>
        <v>0</v>
      </c>
      <c r="X544">
        <f t="shared" si="64"/>
        <v>0</v>
      </c>
    </row>
    <row r="545" spans="1:24" x14ac:dyDescent="0.3">
      <c r="A545" s="3">
        <v>543</v>
      </c>
      <c r="B545">
        <v>223</v>
      </c>
      <c r="C545" t="s">
        <v>14</v>
      </c>
      <c r="D545" t="s">
        <v>14</v>
      </c>
      <c r="E545">
        <v>86497</v>
      </c>
      <c r="F545">
        <v>80485</v>
      </c>
      <c r="G545">
        <v>1</v>
      </c>
      <c r="H545">
        <v>1</v>
      </c>
      <c r="I545">
        <v>92.987000942230225</v>
      </c>
      <c r="J545" s="4">
        <f>ConfigSheet!$I$2</f>
        <v>3349.0920000000001</v>
      </c>
      <c r="K545">
        <f>IF(D545="",_xlfn.XLOOKUP(C545,ConfigSheet!$A$1:$H$1,ConfigSheet!$A$2:$H$2),_xlfn.XLOOKUP(D545,ConfigSheet!$A$1:$H$1,ConfigSheet!$A$2:$H$2))</f>
        <v>8.5265588246234003</v>
      </c>
      <c r="L545">
        <f>_xlfn.XLOOKUP(B545,CoinPixels_Config2!A:A,CoinPixels_Config2!I:I)</f>
        <v>0.85785594056532588</v>
      </c>
      <c r="M545">
        <f t="shared" si="65"/>
        <v>74201.965291078988</v>
      </c>
      <c r="N545">
        <f t="shared" si="66"/>
        <v>69044.53537640025</v>
      </c>
      <c r="O545">
        <f t="shared" si="67"/>
        <v>188.91312091666899</v>
      </c>
      <c r="P545">
        <f t="shared" si="68"/>
        <v>175.78265762949127</v>
      </c>
      <c r="Q545" s="9" cm="1">
        <f t="array" ref="Q545">IF(D545="",_xlfn.XLOOKUP(C545,ConfigSheet!$B$5:$H$5,_xlfn.XLOOKUP(G545,ConfigSheet!$A$6:$A$8,ConfigSheet!$B$6:$H$8)),_xlfn.XLOOKUP(D545,ConfigSheet!$B$5:$H$5,_xlfn.XLOOKUP(H545,ConfigSheet!$A$6:$A$8,ConfigSheet!$B$6:$H$8)))</f>
        <v>160.44</v>
      </c>
      <c r="R545">
        <f t="shared" si="69"/>
        <v>13.130463287177719</v>
      </c>
      <c r="S545" s="9">
        <f t="shared" si="70"/>
        <v>172.4090661359219</v>
      </c>
      <c r="W545">
        <f t="shared" si="71"/>
        <v>-15.342657629491271</v>
      </c>
      <c r="X545">
        <f t="shared" si="64"/>
        <v>235.39714313578671</v>
      </c>
    </row>
    <row r="546" spans="1:24" x14ac:dyDescent="0.3">
      <c r="A546" s="3">
        <v>544</v>
      </c>
      <c r="B546">
        <v>224</v>
      </c>
      <c r="C546" t="s">
        <v>8</v>
      </c>
      <c r="D546" t="s">
        <v>8</v>
      </c>
      <c r="E546">
        <v>20474</v>
      </c>
      <c r="F546">
        <v>21629</v>
      </c>
      <c r="G546">
        <v>1</v>
      </c>
      <c r="H546">
        <v>1</v>
      </c>
      <c r="I546">
        <v>81.275296211242676</v>
      </c>
      <c r="J546" s="4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_xlfn.XLOOKUP(B546,CoinPixels_Config2!A:A,CoinPixels_Config2!I:I)</f>
        <v>0.94659947292986268</v>
      </c>
      <c r="M546">
        <f t="shared" si="65"/>
        <v>19380.677608766007</v>
      </c>
      <c r="N546">
        <f t="shared" si="66"/>
        <v>20474</v>
      </c>
      <c r="O546">
        <f t="shared" si="67"/>
        <v>0</v>
      </c>
      <c r="P546">
        <f t="shared" si="68"/>
        <v>0</v>
      </c>
      <c r="Q546" s="9" cm="1">
        <f t="array" ref="Q546">IF(D546="",_xlfn.XLOOKUP(C546,ConfigSheet!$B$5:$H$5,_xlfn.XLOOKUP(G546,ConfigSheet!$A$6:$A$8,ConfigSheet!$B$6:$H$8)),_xlfn.XLOOKUP(D546,ConfigSheet!$B$5:$H$5,_xlfn.XLOOKUP(H546,ConfigSheet!$A$6:$A$8,ConfigSheet!$B$6:$H$8)))</f>
        <v>0</v>
      </c>
      <c r="R546">
        <f t="shared" si="69"/>
        <v>0</v>
      </c>
      <c r="S546" s="9">
        <f t="shared" si="70"/>
        <v>0</v>
      </c>
      <c r="W546">
        <f t="shared" si="71"/>
        <v>0</v>
      </c>
      <c r="X546">
        <f t="shared" si="64"/>
        <v>0</v>
      </c>
    </row>
    <row r="547" spans="1:24" x14ac:dyDescent="0.3">
      <c r="A547" s="3">
        <v>545</v>
      </c>
      <c r="B547">
        <v>224</v>
      </c>
      <c r="C547" t="s">
        <v>13</v>
      </c>
      <c r="D547" t="s">
        <v>13</v>
      </c>
      <c r="E547">
        <v>310435</v>
      </c>
      <c r="F547">
        <v>260180</v>
      </c>
      <c r="G547">
        <v>2</v>
      </c>
      <c r="H547">
        <v>2</v>
      </c>
      <c r="I547">
        <v>80.532819032669067</v>
      </c>
      <c r="J547" s="4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_xlfn.XLOOKUP(B547,CoinPixels_Config2!A:A,CoinPixels_Config2!I:I)</f>
        <v>0.94659947292986268</v>
      </c>
      <c r="M547">
        <f t="shared" si="65"/>
        <v>293857.60737898195</v>
      </c>
      <c r="N547">
        <f t="shared" si="66"/>
        <v>246286.25086689167</v>
      </c>
      <c r="O547">
        <f t="shared" si="67"/>
        <v>587.72988721915942</v>
      </c>
      <c r="P547">
        <f t="shared" si="68"/>
        <v>492.5847989327263</v>
      </c>
      <c r="Q547" s="9" cm="1">
        <f t="array" ref="Q547">IF(D547="",_xlfn.XLOOKUP(C547,ConfigSheet!$B$5:$H$5,_xlfn.XLOOKUP(G547,ConfigSheet!$A$6:$A$8,ConfigSheet!$B$6:$H$8)),_xlfn.XLOOKUP(D547,ConfigSheet!$B$5:$H$5,_xlfn.XLOOKUP(H547,ConfigSheet!$A$6:$A$8,ConfigSheet!$B$6:$H$8)))</f>
        <v>415.91</v>
      </c>
      <c r="R547">
        <f t="shared" si="69"/>
        <v>95.145088286433122</v>
      </c>
      <c r="S547" s="9">
        <f t="shared" si="70"/>
        <v>9052.5878250331534</v>
      </c>
      <c r="W547">
        <f t="shared" si="71"/>
        <v>-76.674798932726276</v>
      </c>
      <c r="X547">
        <f t="shared" si="64"/>
        <v>5879.0247913740022</v>
      </c>
    </row>
    <row r="548" spans="1:24" x14ac:dyDescent="0.3">
      <c r="A548" s="3">
        <v>546</v>
      </c>
      <c r="B548">
        <v>225</v>
      </c>
      <c r="C548" t="s">
        <v>8</v>
      </c>
      <c r="D548" t="s">
        <v>8</v>
      </c>
      <c r="E548">
        <v>21486</v>
      </c>
      <c r="F548">
        <v>29548</v>
      </c>
      <c r="G548">
        <v>1</v>
      </c>
      <c r="H548">
        <v>1</v>
      </c>
      <c r="I548">
        <v>72.633785009384155</v>
      </c>
      <c r="J548" s="4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_xlfn.XLOOKUP(B548,CoinPixels_Config2!A:A,CoinPixels_Config2!I:I)</f>
        <v>0.72715581426830922</v>
      </c>
      <c r="M548">
        <f t="shared" si="65"/>
        <v>15623.669825368892</v>
      </c>
      <c r="N548">
        <f t="shared" si="66"/>
        <v>21486</v>
      </c>
      <c r="O548">
        <f t="shared" si="67"/>
        <v>0</v>
      </c>
      <c r="P548">
        <f t="shared" si="68"/>
        <v>0</v>
      </c>
      <c r="Q548" s="9" cm="1">
        <f t="array" ref="Q548">IF(D548="",_xlfn.XLOOKUP(C548,ConfigSheet!$B$5:$H$5,_xlfn.XLOOKUP(G548,ConfigSheet!$A$6:$A$8,ConfigSheet!$B$6:$H$8)),_xlfn.XLOOKUP(D548,ConfigSheet!$B$5:$H$5,_xlfn.XLOOKUP(H548,ConfigSheet!$A$6:$A$8,ConfigSheet!$B$6:$H$8)))</f>
        <v>0</v>
      </c>
      <c r="R548">
        <f t="shared" si="69"/>
        <v>0</v>
      </c>
      <c r="S548" s="9">
        <f t="shared" si="70"/>
        <v>0</v>
      </c>
      <c r="W548">
        <f t="shared" si="71"/>
        <v>0</v>
      </c>
      <c r="X548">
        <f t="shared" si="64"/>
        <v>0</v>
      </c>
    </row>
    <row r="549" spans="1:24" x14ac:dyDescent="0.3">
      <c r="A549" s="3">
        <v>547</v>
      </c>
      <c r="B549">
        <v>225</v>
      </c>
      <c r="C549" t="s">
        <v>14</v>
      </c>
      <c r="E549">
        <v>102763</v>
      </c>
      <c r="G549">
        <v>1</v>
      </c>
      <c r="J549" s="4">
        <f>ConfigSheet!$I$2</f>
        <v>3349.0920000000001</v>
      </c>
      <c r="K549">
        <f>IF(D549="",_xlfn.XLOOKUP(C549,ConfigSheet!$A$1:$H$1,ConfigSheet!$A$2:$H$2),_xlfn.XLOOKUP(D549,ConfigSheet!$A$1:$H$1,ConfigSheet!$A$2:$H$2))</f>
        <v>8.5265588246234003</v>
      </c>
      <c r="L549">
        <f>_xlfn.XLOOKUP(B549,CoinPixels_Config2!A:A,CoinPixels_Config2!I:I)</f>
        <v>0.72715581426830922</v>
      </c>
      <c r="M549">
        <f t="shared" si="65"/>
        <v>74724.712941654259</v>
      </c>
      <c r="N549">
        <f t="shared" si="66"/>
        <v>0</v>
      </c>
      <c r="O549">
        <f t="shared" si="67"/>
        <v>190.2440006276664</v>
      </c>
      <c r="P549">
        <f t="shared" si="68"/>
        <v>0</v>
      </c>
      <c r="Q549" s="9" cm="1">
        <f t="array" ref="Q549">IF(D549="",_xlfn.XLOOKUP(C549,ConfigSheet!$B$5:$H$5,_xlfn.XLOOKUP(G549,ConfigSheet!$A$6:$A$8,ConfigSheet!$B$6:$H$8)),_xlfn.XLOOKUP(D549,ConfigSheet!$B$5:$H$5,_xlfn.XLOOKUP(H549,ConfigSheet!$A$6:$A$8,ConfigSheet!$B$6:$H$8)))</f>
        <v>160.44</v>
      </c>
      <c r="R549">
        <f t="shared" si="69"/>
        <v>190.2440006276664</v>
      </c>
      <c r="S549" s="9">
        <f t="shared" si="70"/>
        <v>36192.77977481953</v>
      </c>
      <c r="W549">
        <f t="shared" si="71"/>
        <v>160.44</v>
      </c>
      <c r="X549">
        <f t="shared" si="64"/>
        <v>25740.993599999998</v>
      </c>
    </row>
    <row r="550" spans="1:24" x14ac:dyDescent="0.3">
      <c r="A550" s="3">
        <v>548</v>
      </c>
      <c r="B550">
        <v>225</v>
      </c>
      <c r="C550" t="s">
        <v>9</v>
      </c>
      <c r="D550" t="s">
        <v>9</v>
      </c>
      <c r="E550">
        <v>591717</v>
      </c>
      <c r="F550">
        <v>540284</v>
      </c>
      <c r="G550">
        <v>1</v>
      </c>
      <c r="H550">
        <v>1</v>
      </c>
      <c r="I550">
        <v>90.27785062789917</v>
      </c>
      <c r="J550" s="4">
        <f>ConfigSheet!$I$2</f>
        <v>3349.0920000000001</v>
      </c>
      <c r="K550">
        <f>IF(D550="",_xlfn.XLOOKUP(C550,ConfigSheet!$A$1:$H$1,ConfigSheet!$A$2:$H$2),_xlfn.XLOOKUP(D550,ConfigSheet!$A$1:$H$1,ConfigSheet!$A$2:$H$2))</f>
        <v>2.6304883652667002</v>
      </c>
      <c r="L550">
        <f>_xlfn.XLOOKUP(B550,CoinPixels_Config2!A:A,CoinPixels_Config2!I:I)</f>
        <v>0.72715581426830922</v>
      </c>
      <c r="M550">
        <f t="shared" si="65"/>
        <v>430270.45695140114</v>
      </c>
      <c r="N550">
        <f t="shared" si="66"/>
        <v>392870.65195613919</v>
      </c>
      <c r="O550">
        <f t="shared" si="67"/>
        <v>337.94874280212281</v>
      </c>
      <c r="P550">
        <f t="shared" si="68"/>
        <v>308.57369072732769</v>
      </c>
      <c r="Q550" s="9" cm="1">
        <f t="array" ref="Q550">IF(D550="",_xlfn.XLOOKUP(C550,ConfigSheet!$B$5:$H$5,_xlfn.XLOOKUP(G550,ConfigSheet!$A$6:$A$8,ConfigSheet!$B$6:$H$8)),_xlfn.XLOOKUP(D550,ConfigSheet!$B$5:$H$5,_xlfn.XLOOKUP(H550,ConfigSheet!$A$6:$A$8,ConfigSheet!$B$6:$H$8)))</f>
        <v>468.8</v>
      </c>
      <c r="R550">
        <f t="shared" si="69"/>
        <v>29.375052074795121</v>
      </c>
      <c r="S550" s="9">
        <f t="shared" si="70"/>
        <v>862.89368439692521</v>
      </c>
      <c r="W550">
        <f t="shared" si="71"/>
        <v>160.22630927267232</v>
      </c>
      <c r="X550">
        <f t="shared" si="64"/>
        <v>25672.470183142043</v>
      </c>
    </row>
    <row r="551" spans="1:24" x14ac:dyDescent="0.3">
      <c r="A551" s="3">
        <v>549</v>
      </c>
      <c r="B551">
        <v>225</v>
      </c>
      <c r="C551" t="s">
        <v>10</v>
      </c>
      <c r="D551" t="s">
        <v>10</v>
      </c>
      <c r="E551">
        <v>205262</v>
      </c>
      <c r="F551">
        <v>170398</v>
      </c>
      <c r="G551">
        <v>2</v>
      </c>
      <c r="H551">
        <v>2</v>
      </c>
      <c r="I551">
        <v>80.042105913162231</v>
      </c>
      <c r="J551" s="4">
        <f>ConfigSheet!$I$2</f>
        <v>3349.0920000000001</v>
      </c>
      <c r="K551">
        <f>IF(D551="",_xlfn.XLOOKUP(C551,ConfigSheet!$A$1:$H$1,ConfigSheet!$A$2:$H$2),_xlfn.XLOOKUP(D551,ConfigSheet!$A$1:$H$1,ConfigSheet!$A$2:$H$2))</f>
        <v>3.5680999999999998</v>
      </c>
      <c r="L551">
        <f>_xlfn.XLOOKUP(B551,CoinPixels_Config2!A:A,CoinPixels_Config2!I:I)</f>
        <v>0.72715581426830922</v>
      </c>
      <c r="M551">
        <f t="shared" si="65"/>
        <v>149257.45674834168</v>
      </c>
      <c r="N551">
        <f t="shared" si="66"/>
        <v>123905.89643969135</v>
      </c>
      <c r="O551">
        <f t="shared" si="67"/>
        <v>159.01788646706567</v>
      </c>
      <c r="P551">
        <f t="shared" si="68"/>
        <v>132.00850531620591</v>
      </c>
      <c r="Q551" s="9" cm="1">
        <f t="array" ref="Q551">IF(D551="",_xlfn.XLOOKUP(C551,ConfigSheet!$B$5:$H$5,_xlfn.XLOOKUP(G551,ConfigSheet!$A$6:$A$8,ConfigSheet!$B$6:$H$8)),_xlfn.XLOOKUP(D551,ConfigSheet!$B$5:$H$5,_xlfn.XLOOKUP(H551,ConfigSheet!$A$6:$A$8,ConfigSheet!$B$6:$H$8)))</f>
        <v>193.28</v>
      </c>
      <c r="R551">
        <f t="shared" si="69"/>
        <v>27.009381150859753</v>
      </c>
      <c r="S551" s="9">
        <f t="shared" si="70"/>
        <v>729.50667015241811</v>
      </c>
      <c r="W551">
        <f t="shared" si="71"/>
        <v>61.271494683794089</v>
      </c>
      <c r="X551">
        <f t="shared" si="64"/>
        <v>3754.1960607862075</v>
      </c>
    </row>
    <row r="552" spans="1:24" x14ac:dyDescent="0.3">
      <c r="A552" s="3">
        <v>550</v>
      </c>
      <c r="B552">
        <v>225</v>
      </c>
      <c r="C552" t="s">
        <v>11</v>
      </c>
      <c r="D552" t="s">
        <v>11</v>
      </c>
      <c r="E552">
        <v>245401</v>
      </c>
      <c r="F552">
        <v>176754</v>
      </c>
      <c r="G552">
        <v>1</v>
      </c>
      <c r="H552">
        <v>1</v>
      </c>
      <c r="I552">
        <v>71.768319606781006</v>
      </c>
      <c r="J552" s="4">
        <f>ConfigSheet!$I$2</f>
        <v>3349.0920000000001</v>
      </c>
      <c r="K552">
        <f>IF(D552="",_xlfn.XLOOKUP(C552,ConfigSheet!$A$1:$H$1,ConfigSheet!$A$2:$H$2),_xlfn.XLOOKUP(D552,ConfigSheet!$A$1:$H$1,ConfigSheet!$A$2:$H$2))</f>
        <v>5.6936084651916001</v>
      </c>
      <c r="L552">
        <f>_xlfn.XLOOKUP(B552,CoinPixels_Config2!A:A,CoinPixels_Config2!I:I)</f>
        <v>0.72715581426830922</v>
      </c>
      <c r="M552">
        <f t="shared" si="65"/>
        <v>178444.76397725736</v>
      </c>
      <c r="N552">
        <f t="shared" si="66"/>
        <v>128527.69879518072</v>
      </c>
      <c r="O552">
        <f t="shared" si="67"/>
        <v>303.3642010282278</v>
      </c>
      <c r="P552">
        <f t="shared" si="68"/>
        <v>218.50292373928133</v>
      </c>
      <c r="Q552" s="9" cm="1">
        <f t="array" ref="Q552">IF(D552="",_xlfn.XLOOKUP(C552,ConfigSheet!$B$5:$H$5,_xlfn.XLOOKUP(G552,ConfigSheet!$A$6:$A$8,ConfigSheet!$B$6:$H$8)),_xlfn.XLOOKUP(D552,ConfigSheet!$B$5:$H$5,_xlfn.XLOOKUP(H552,ConfigSheet!$A$6:$A$8,ConfigSheet!$B$6:$H$8)))</f>
        <v>369.42666666666668</v>
      </c>
      <c r="R552">
        <f t="shared" si="69"/>
        <v>84.861277288946468</v>
      </c>
      <c r="S552" s="9">
        <f t="shared" si="70"/>
        <v>7201.4363831114615</v>
      </c>
      <c r="W552">
        <f t="shared" si="71"/>
        <v>150.92374292738535</v>
      </c>
      <c r="X552">
        <f t="shared" si="64"/>
        <v>22777.976179211499</v>
      </c>
    </row>
    <row r="553" spans="1:24" x14ac:dyDescent="0.3">
      <c r="A553" s="3">
        <v>551</v>
      </c>
      <c r="B553">
        <v>225</v>
      </c>
      <c r="C553" t="s">
        <v>13</v>
      </c>
      <c r="E553">
        <v>138283</v>
      </c>
      <c r="G553">
        <v>1</v>
      </c>
      <c r="J553" s="4">
        <f>ConfigSheet!$I$2</f>
        <v>3349.0920000000001</v>
      </c>
      <c r="K553">
        <f>IF(D553="",_xlfn.XLOOKUP(C553,ConfigSheet!$A$1:$H$1,ConfigSheet!$A$2:$H$2),_xlfn.XLOOKUP(D553,ConfigSheet!$A$1:$H$1,ConfigSheet!$A$2:$H$2))</f>
        <v>6.6983512218829002</v>
      </c>
      <c r="L553">
        <f>_xlfn.XLOOKUP(B553,CoinPixels_Config2!A:A,CoinPixels_Config2!I:I)</f>
        <v>0.72715581426830922</v>
      </c>
      <c r="M553">
        <f t="shared" si="65"/>
        <v>100553.28746446461</v>
      </c>
      <c r="N553">
        <f t="shared" si="66"/>
        <v>0</v>
      </c>
      <c r="O553">
        <f t="shared" si="67"/>
        <v>201.11159560619384</v>
      </c>
      <c r="P553">
        <f t="shared" si="68"/>
        <v>0</v>
      </c>
      <c r="Q553" s="9" cm="1">
        <f t="array" ref="Q553">IF(D553="",_xlfn.XLOOKUP(C553,ConfigSheet!$B$5:$H$5,_xlfn.XLOOKUP(G553,ConfigSheet!$A$6:$A$8,ConfigSheet!$B$6:$H$8)),_xlfn.XLOOKUP(D553,ConfigSheet!$B$5:$H$5,_xlfn.XLOOKUP(H553,ConfigSheet!$A$6:$A$8,ConfigSheet!$B$6:$H$8)))</f>
        <v>207.95500000000001</v>
      </c>
      <c r="R553">
        <f t="shared" si="69"/>
        <v>201.11159560619384</v>
      </c>
      <c r="S553" s="9">
        <f t="shared" si="70"/>
        <v>40445.873887269248</v>
      </c>
      <c r="W553">
        <f t="shared" si="71"/>
        <v>207.95500000000001</v>
      </c>
      <c r="X553">
        <f t="shared" si="64"/>
        <v>43245.282025000008</v>
      </c>
    </row>
    <row r="554" spans="1:24" x14ac:dyDescent="0.3">
      <c r="A554" s="3">
        <v>552</v>
      </c>
      <c r="B554">
        <v>226</v>
      </c>
      <c r="C554" t="s">
        <v>8</v>
      </c>
      <c r="D554" t="s">
        <v>8</v>
      </c>
      <c r="E554">
        <v>16877</v>
      </c>
      <c r="F554">
        <v>21672</v>
      </c>
      <c r="G554">
        <v>1</v>
      </c>
      <c r="H554">
        <v>1</v>
      </c>
      <c r="I554">
        <v>73.277294635772705</v>
      </c>
      <c r="J554" s="4">
        <f>ConfigSheet!$I$2</f>
        <v>3349.0920000000001</v>
      </c>
      <c r="K554">
        <f>IF(D554="",_xlfn.XLOOKUP(C554,ConfigSheet!$A$1:$H$1,ConfigSheet!$A$2:$H$2),_xlfn.XLOOKUP(D554,ConfigSheet!$A$1:$H$1,ConfigSheet!$A$2:$H$2))</f>
        <v>0</v>
      </c>
      <c r="L554">
        <f>_xlfn.XLOOKUP(B554,CoinPixels_Config2!A:A,CoinPixels_Config2!I:I)</f>
        <v>0.77874677002583981</v>
      </c>
      <c r="M554">
        <f t="shared" si="65"/>
        <v>13142.909237726099</v>
      </c>
      <c r="N554">
        <f t="shared" si="66"/>
        <v>16877</v>
      </c>
      <c r="O554">
        <f t="shared" si="67"/>
        <v>0</v>
      </c>
      <c r="P554">
        <f t="shared" si="68"/>
        <v>0</v>
      </c>
      <c r="Q554" s="9" cm="1">
        <f t="array" ref="Q554">IF(D554="",_xlfn.XLOOKUP(C554,ConfigSheet!$B$5:$H$5,_xlfn.XLOOKUP(G554,ConfigSheet!$A$6:$A$8,ConfigSheet!$B$6:$H$8)),_xlfn.XLOOKUP(D554,ConfigSheet!$B$5:$H$5,_xlfn.XLOOKUP(H554,ConfigSheet!$A$6:$A$8,ConfigSheet!$B$6:$H$8)))</f>
        <v>0</v>
      </c>
      <c r="R554">
        <f t="shared" si="69"/>
        <v>0</v>
      </c>
      <c r="S554" s="9">
        <f t="shared" si="70"/>
        <v>0</v>
      </c>
      <c r="W554">
        <f t="shared" si="71"/>
        <v>0</v>
      </c>
      <c r="X554">
        <f t="shared" si="64"/>
        <v>0</v>
      </c>
    </row>
    <row r="555" spans="1:24" x14ac:dyDescent="0.3">
      <c r="A555" s="3">
        <v>553</v>
      </c>
      <c r="B555">
        <v>226</v>
      </c>
      <c r="C555" t="s">
        <v>9</v>
      </c>
      <c r="D555" t="s">
        <v>9</v>
      </c>
      <c r="E555">
        <v>579208</v>
      </c>
      <c r="F555">
        <v>518281</v>
      </c>
      <c r="G555">
        <v>1</v>
      </c>
      <c r="H555">
        <v>1</v>
      </c>
      <c r="I555">
        <v>89.051443338394165</v>
      </c>
      <c r="J555" s="4">
        <f>ConfigSheet!$I$2</f>
        <v>3349.0920000000001</v>
      </c>
      <c r="K555">
        <f>IF(D555="",_xlfn.XLOOKUP(C555,ConfigSheet!$A$1:$H$1,ConfigSheet!$A$2:$H$2),_xlfn.XLOOKUP(D555,ConfigSheet!$A$1:$H$1,ConfigSheet!$A$2:$H$2))</f>
        <v>2.6304883652667002</v>
      </c>
      <c r="L555">
        <f>_xlfn.XLOOKUP(B555,CoinPixels_Config2!A:A,CoinPixels_Config2!I:I)</f>
        <v>0.77874677002583981</v>
      </c>
      <c r="M555">
        <f t="shared" si="65"/>
        <v>451056.35917312664</v>
      </c>
      <c r="N555">
        <f t="shared" si="66"/>
        <v>403609.6547157623</v>
      </c>
      <c r="O555">
        <f t="shared" si="67"/>
        <v>354.27468247646448</v>
      </c>
      <c r="P555">
        <f t="shared" si="68"/>
        <v>317.00846105127084</v>
      </c>
      <c r="Q555" s="9" cm="1">
        <f t="array" ref="Q555">IF(D555="",_xlfn.XLOOKUP(C555,ConfigSheet!$B$5:$H$5,_xlfn.XLOOKUP(G555,ConfigSheet!$A$6:$A$8,ConfigSheet!$B$6:$H$8)),_xlfn.XLOOKUP(D555,ConfigSheet!$B$5:$H$5,_xlfn.XLOOKUP(H555,ConfigSheet!$A$6:$A$8,ConfigSheet!$B$6:$H$8)))</f>
        <v>468.8</v>
      </c>
      <c r="R555">
        <f t="shared" si="69"/>
        <v>37.266221425193635</v>
      </c>
      <c r="S555" s="9">
        <f t="shared" si="70"/>
        <v>1388.7712593115612</v>
      </c>
      <c r="W555">
        <f t="shared" si="71"/>
        <v>151.79153894872917</v>
      </c>
      <c r="X555">
        <f t="shared" si="64"/>
        <v>23040.671296423563</v>
      </c>
    </row>
    <row r="556" spans="1:24" x14ac:dyDescent="0.3">
      <c r="A556" s="3">
        <v>554</v>
      </c>
      <c r="B556">
        <v>226</v>
      </c>
      <c r="C556" t="s">
        <v>11</v>
      </c>
      <c r="D556" t="s">
        <v>11</v>
      </c>
      <c r="E556">
        <v>246755</v>
      </c>
      <c r="F556">
        <v>214225</v>
      </c>
      <c r="G556">
        <v>1</v>
      </c>
      <c r="H556">
        <v>1</v>
      </c>
      <c r="I556">
        <v>86.401408910751343</v>
      </c>
      <c r="J556" s="4">
        <f>ConfigSheet!$I$2</f>
        <v>3349.0920000000001</v>
      </c>
      <c r="K556">
        <f>IF(D556="",_xlfn.XLOOKUP(C556,ConfigSheet!$A$1:$H$1,ConfigSheet!$A$2:$H$2),_xlfn.XLOOKUP(D556,ConfigSheet!$A$1:$H$1,ConfigSheet!$A$2:$H$2))</f>
        <v>5.6936084651916001</v>
      </c>
      <c r="L556">
        <f>_xlfn.XLOOKUP(B556,CoinPixels_Config2!A:A,CoinPixels_Config2!I:I)</f>
        <v>0.77874677002583981</v>
      </c>
      <c r="M556">
        <f t="shared" si="65"/>
        <v>192159.6592377261</v>
      </c>
      <c r="N556">
        <f t="shared" si="66"/>
        <v>166827.02680878554</v>
      </c>
      <c r="O556">
        <f t="shared" si="67"/>
        <v>326.68014569448991</v>
      </c>
      <c r="P556">
        <f t="shared" si="68"/>
        <v>283.61352033961663</v>
      </c>
      <c r="Q556" s="9" cm="1">
        <f t="array" ref="Q556">IF(D556="",_xlfn.XLOOKUP(C556,ConfigSheet!$B$5:$H$5,_xlfn.XLOOKUP(G556,ConfigSheet!$A$6:$A$8,ConfigSheet!$B$6:$H$8)),_xlfn.XLOOKUP(D556,ConfigSheet!$B$5:$H$5,_xlfn.XLOOKUP(H556,ConfigSheet!$A$6:$A$8,ConfigSheet!$B$6:$H$8)))</f>
        <v>369.42666666666668</v>
      </c>
      <c r="R556">
        <f t="shared" si="69"/>
        <v>43.066625354873281</v>
      </c>
      <c r="S556" s="9">
        <f t="shared" si="70"/>
        <v>1854.7342194570142</v>
      </c>
      <c r="W556">
        <f t="shared" si="71"/>
        <v>85.813146327050049</v>
      </c>
      <c r="X556">
        <f t="shared" si="64"/>
        <v>7363.8960825477034</v>
      </c>
    </row>
    <row r="557" spans="1:24" x14ac:dyDescent="0.3">
      <c r="A557" s="3">
        <v>555</v>
      </c>
      <c r="B557">
        <v>226</v>
      </c>
      <c r="C557" t="s">
        <v>13</v>
      </c>
      <c r="D557" t="s">
        <v>13</v>
      </c>
      <c r="E557">
        <v>161810</v>
      </c>
      <c r="F557">
        <v>104711</v>
      </c>
      <c r="G557">
        <v>1</v>
      </c>
      <c r="H557">
        <v>1</v>
      </c>
      <c r="I557">
        <v>64.117956161499023</v>
      </c>
      <c r="J557" s="4">
        <f>ConfigSheet!$I$2</f>
        <v>3349.0920000000001</v>
      </c>
      <c r="K557">
        <f>IF(D557="",_xlfn.XLOOKUP(C557,ConfigSheet!$A$1:$H$1,ConfigSheet!$A$2:$H$2),_xlfn.XLOOKUP(D557,ConfigSheet!$A$1:$H$1,ConfigSheet!$A$2:$H$2))</f>
        <v>6.6983512218829002</v>
      </c>
      <c r="L557">
        <f>_xlfn.XLOOKUP(B557,CoinPixels_Config2!A:A,CoinPixels_Config2!I:I)</f>
        <v>0.77874677002583981</v>
      </c>
      <c r="M557">
        <f t="shared" si="65"/>
        <v>126009.01485788113</v>
      </c>
      <c r="N557">
        <f t="shared" si="66"/>
        <v>81543.353036175715</v>
      </c>
      <c r="O557">
        <f t="shared" si="67"/>
        <v>252.02432141056397</v>
      </c>
      <c r="P557">
        <f t="shared" si="68"/>
        <v>163.09077757383085</v>
      </c>
      <c r="Q557" s="9" cm="1">
        <f t="array" ref="Q557">IF(D557="",_xlfn.XLOOKUP(C557,ConfigSheet!$B$5:$H$5,_xlfn.XLOOKUP(G557,ConfigSheet!$A$6:$A$8,ConfigSheet!$B$6:$H$8)),_xlfn.XLOOKUP(D557,ConfigSheet!$B$5:$H$5,_xlfn.XLOOKUP(H557,ConfigSheet!$A$6:$A$8,ConfigSheet!$B$6:$H$8)))</f>
        <v>207.95500000000001</v>
      </c>
      <c r="R557">
        <f t="shared" si="69"/>
        <v>88.933543836733122</v>
      </c>
      <c r="S557" s="9">
        <f t="shared" si="70"/>
        <v>7909.1752193601315</v>
      </c>
      <c r="W557">
        <f t="shared" si="71"/>
        <v>44.864222426169164</v>
      </c>
      <c r="X557">
        <f t="shared" si="64"/>
        <v>2012.7984539047802</v>
      </c>
    </row>
    <row r="558" spans="1:24" x14ac:dyDescent="0.3">
      <c r="A558" s="3">
        <v>556</v>
      </c>
      <c r="B558">
        <v>227</v>
      </c>
      <c r="C558" t="s">
        <v>8</v>
      </c>
      <c r="D558" t="s">
        <v>8</v>
      </c>
      <c r="E558">
        <v>18652</v>
      </c>
      <c r="F558">
        <v>23572</v>
      </c>
      <c r="G558">
        <v>1</v>
      </c>
      <c r="H558">
        <v>1</v>
      </c>
      <c r="I558">
        <v>76.898908615112305</v>
      </c>
      <c r="J558" s="4">
        <f>ConfigSheet!$I$2</f>
        <v>3349.0920000000001</v>
      </c>
      <c r="K558">
        <f>IF(D558="",_xlfn.XLOOKUP(C558,ConfigSheet!$A$1:$H$1,ConfigSheet!$A$2:$H$2),_xlfn.XLOOKUP(D558,ConfigSheet!$A$1:$H$1,ConfigSheet!$A$2:$H$2))</f>
        <v>0</v>
      </c>
      <c r="L558">
        <f>_xlfn.XLOOKUP(B558,CoinPixels_Config2!A:A,CoinPixels_Config2!I:I)</f>
        <v>0.79127778720515862</v>
      </c>
      <c r="M558">
        <f t="shared" si="65"/>
        <v>14758.913286950619</v>
      </c>
      <c r="N558">
        <f t="shared" si="66"/>
        <v>18652</v>
      </c>
      <c r="O558">
        <f t="shared" si="67"/>
        <v>0</v>
      </c>
      <c r="P558">
        <f t="shared" si="68"/>
        <v>0</v>
      </c>
      <c r="Q558" s="9" cm="1">
        <f t="array" ref="Q558">IF(D558="",_xlfn.XLOOKUP(C558,ConfigSheet!$B$5:$H$5,_xlfn.XLOOKUP(G558,ConfigSheet!$A$6:$A$8,ConfigSheet!$B$6:$H$8)),_xlfn.XLOOKUP(D558,ConfigSheet!$B$5:$H$5,_xlfn.XLOOKUP(H558,ConfigSheet!$A$6:$A$8,ConfigSheet!$B$6:$H$8)))</f>
        <v>0</v>
      </c>
      <c r="R558">
        <f t="shared" si="69"/>
        <v>0</v>
      </c>
      <c r="S558" s="9">
        <f t="shared" si="70"/>
        <v>0</v>
      </c>
      <c r="W558">
        <f t="shared" si="71"/>
        <v>0</v>
      </c>
      <c r="X558">
        <f t="shared" si="64"/>
        <v>0</v>
      </c>
    </row>
    <row r="559" spans="1:24" x14ac:dyDescent="0.3">
      <c r="A559" s="3">
        <v>557</v>
      </c>
      <c r="B559">
        <v>227</v>
      </c>
      <c r="C559" t="s">
        <v>13</v>
      </c>
      <c r="D559" t="s">
        <v>13</v>
      </c>
      <c r="E559">
        <v>130680</v>
      </c>
      <c r="F559">
        <v>104643</v>
      </c>
      <c r="G559">
        <v>1</v>
      </c>
      <c r="H559">
        <v>1</v>
      </c>
      <c r="I559">
        <v>74.472296237945557</v>
      </c>
      <c r="J559" s="4">
        <f>ConfigSheet!$I$2</f>
        <v>3349.0920000000001</v>
      </c>
      <c r="K559">
        <f>IF(D559="",_xlfn.XLOOKUP(C559,ConfigSheet!$A$1:$H$1,ConfigSheet!$A$2:$H$2),_xlfn.XLOOKUP(D559,ConfigSheet!$A$1:$H$1,ConfigSheet!$A$2:$H$2))</f>
        <v>6.6983512218829002</v>
      </c>
      <c r="L559">
        <f>_xlfn.XLOOKUP(B559,CoinPixels_Config2!A:A,CoinPixels_Config2!I:I)</f>
        <v>0.79127778720515862</v>
      </c>
      <c r="M559">
        <f t="shared" si="65"/>
        <v>103404.18123197013</v>
      </c>
      <c r="N559">
        <f t="shared" si="66"/>
        <v>82801.68148650942</v>
      </c>
      <c r="O559">
        <f t="shared" si="67"/>
        <v>206.81352548779429</v>
      </c>
      <c r="P559">
        <f t="shared" si="68"/>
        <v>165.60749730348377</v>
      </c>
      <c r="Q559" s="9" cm="1">
        <f t="array" ref="Q559">IF(D559="",_xlfn.XLOOKUP(C559,ConfigSheet!$B$5:$H$5,_xlfn.XLOOKUP(G559,ConfigSheet!$A$6:$A$8,ConfigSheet!$B$6:$H$8)),_xlfn.XLOOKUP(D559,ConfigSheet!$B$5:$H$5,_xlfn.XLOOKUP(H559,ConfigSheet!$A$6:$A$8,ConfigSheet!$B$6:$H$8)))</f>
        <v>207.95500000000001</v>
      </c>
      <c r="R559">
        <f t="shared" si="69"/>
        <v>41.206028184310526</v>
      </c>
      <c r="S559" s="9">
        <f t="shared" si="70"/>
        <v>1697.9367587261934</v>
      </c>
      <c r="W559">
        <f t="shared" si="71"/>
        <v>42.347502696516244</v>
      </c>
      <c r="X559">
        <f t="shared" si="64"/>
        <v>1793.3109846314505</v>
      </c>
    </row>
    <row r="560" spans="1:24" x14ac:dyDescent="0.3">
      <c r="A560" s="3">
        <v>558</v>
      </c>
      <c r="B560">
        <v>228</v>
      </c>
      <c r="C560" t="s">
        <v>8</v>
      </c>
      <c r="D560" t="s">
        <v>8</v>
      </c>
      <c r="E560">
        <v>15267</v>
      </c>
      <c r="F560">
        <v>18788</v>
      </c>
      <c r="G560">
        <v>1</v>
      </c>
      <c r="H560">
        <v>1</v>
      </c>
      <c r="I560">
        <v>78.354454040527344</v>
      </c>
      <c r="J560" s="4">
        <f>ConfigSheet!$I$2</f>
        <v>3349.0920000000001</v>
      </c>
      <c r="K560">
        <f>IF(D560="",_xlfn.XLOOKUP(C560,ConfigSheet!$A$1:$H$1,ConfigSheet!$A$2:$H$2),_xlfn.XLOOKUP(D560,ConfigSheet!$A$1:$H$1,ConfigSheet!$A$2:$H$2))</f>
        <v>0</v>
      </c>
      <c r="L560">
        <f>_xlfn.XLOOKUP(B560,CoinPixels_Config2!A:A,CoinPixels_Config2!I:I)</f>
        <v>0.81259314456035769</v>
      </c>
      <c r="M560">
        <f t="shared" si="65"/>
        <v>12405.85953800298</v>
      </c>
      <c r="N560">
        <f t="shared" si="66"/>
        <v>15267</v>
      </c>
      <c r="O560">
        <f t="shared" si="67"/>
        <v>0</v>
      </c>
      <c r="P560">
        <f t="shared" si="68"/>
        <v>0</v>
      </c>
      <c r="Q560" s="9" cm="1">
        <f t="array" ref="Q560">IF(D560="",_xlfn.XLOOKUP(C560,ConfigSheet!$B$5:$H$5,_xlfn.XLOOKUP(G560,ConfigSheet!$A$6:$A$8,ConfigSheet!$B$6:$H$8)),_xlfn.XLOOKUP(D560,ConfigSheet!$B$5:$H$5,_xlfn.XLOOKUP(H560,ConfigSheet!$A$6:$A$8,ConfigSheet!$B$6:$H$8)))</f>
        <v>0</v>
      </c>
      <c r="R560">
        <f t="shared" si="69"/>
        <v>0</v>
      </c>
      <c r="S560" s="9">
        <f t="shared" si="70"/>
        <v>0</v>
      </c>
      <c r="W560">
        <f t="shared" si="71"/>
        <v>0</v>
      </c>
      <c r="X560">
        <f t="shared" si="64"/>
        <v>0</v>
      </c>
    </row>
    <row r="561" spans="1:24" x14ac:dyDescent="0.3">
      <c r="A561" s="3">
        <v>559</v>
      </c>
      <c r="B561">
        <v>228</v>
      </c>
      <c r="C561" t="s">
        <v>12</v>
      </c>
      <c r="D561" t="s">
        <v>12</v>
      </c>
      <c r="E561">
        <v>182205</v>
      </c>
      <c r="F561">
        <v>165444</v>
      </c>
      <c r="G561">
        <v>1</v>
      </c>
      <c r="H561">
        <v>1</v>
      </c>
      <c r="I561">
        <v>89.876675605773926</v>
      </c>
      <c r="J561" s="4">
        <f>ConfigSheet!$I$2</f>
        <v>3349.0920000000001</v>
      </c>
      <c r="K561">
        <f>IF(D561="",_xlfn.XLOOKUP(C561,ConfigSheet!$A$1:$H$1,ConfigSheet!$A$2:$H$2),_xlfn.XLOOKUP(D561,ConfigSheet!$A$1:$H$1,ConfigSheet!$A$2:$H$2))</f>
        <v>4.4826302470744004</v>
      </c>
      <c r="L561">
        <f>_xlfn.XLOOKUP(B561,CoinPixels_Config2!A:A,CoinPixels_Config2!I:I)</f>
        <v>0.81259314456035769</v>
      </c>
      <c r="M561">
        <f t="shared" si="65"/>
        <v>148058.53390461998</v>
      </c>
      <c r="N561">
        <f t="shared" si="66"/>
        <v>134438.66020864382</v>
      </c>
      <c r="O561">
        <f t="shared" si="67"/>
        <v>198.1706272680297</v>
      </c>
      <c r="P561">
        <f t="shared" si="68"/>
        <v>179.94095254099452</v>
      </c>
      <c r="Q561" s="9" cm="1">
        <f t="array" ref="Q561">IF(D561="",_xlfn.XLOOKUP(C561,ConfigSheet!$B$5:$H$5,_xlfn.XLOOKUP(G561,ConfigSheet!$A$6:$A$8,ConfigSheet!$B$6:$H$8)),_xlfn.XLOOKUP(D561,ConfigSheet!$B$5:$H$5,_xlfn.XLOOKUP(H561,ConfigSheet!$A$6:$A$8,ConfigSheet!$B$6:$H$8)))</f>
        <v>236.29999999999998</v>
      </c>
      <c r="R561">
        <f t="shared" si="69"/>
        <v>18.229674727035189</v>
      </c>
      <c r="S561" s="9">
        <f t="shared" si="70"/>
        <v>332.32104065350546</v>
      </c>
      <c r="W561">
        <f t="shared" si="71"/>
        <v>56.359047459005467</v>
      </c>
      <c r="X561">
        <f t="shared" si="64"/>
        <v>3176.3422304864307</v>
      </c>
    </row>
    <row r="562" spans="1:24" x14ac:dyDescent="0.3">
      <c r="A562" s="3">
        <v>560</v>
      </c>
      <c r="B562">
        <v>228</v>
      </c>
      <c r="C562" t="s">
        <v>13</v>
      </c>
      <c r="D562" t="s">
        <v>13</v>
      </c>
      <c r="E562">
        <v>116987</v>
      </c>
      <c r="F562">
        <v>91813</v>
      </c>
      <c r="G562">
        <v>1</v>
      </c>
      <c r="H562">
        <v>1</v>
      </c>
      <c r="I562">
        <v>76.615381240844727</v>
      </c>
      <c r="J562" s="4">
        <f>ConfigSheet!$I$2</f>
        <v>3349.0920000000001</v>
      </c>
      <c r="K562">
        <f>IF(D562="",_xlfn.XLOOKUP(C562,ConfigSheet!$A$1:$H$1,ConfigSheet!$A$2:$H$2),_xlfn.XLOOKUP(D562,ConfigSheet!$A$1:$H$1,ConfigSheet!$A$2:$H$2))</f>
        <v>6.6983512218829002</v>
      </c>
      <c r="L562">
        <f>_xlfn.XLOOKUP(B562,CoinPixels_Config2!A:A,CoinPixels_Config2!I:I)</f>
        <v>0.81259314456035769</v>
      </c>
      <c r="M562">
        <f t="shared" si="65"/>
        <v>95062.83420268257</v>
      </c>
      <c r="N562">
        <f t="shared" si="66"/>
        <v>74606.614381520121</v>
      </c>
      <c r="O562">
        <f t="shared" si="67"/>
        <v>190.13041494147976</v>
      </c>
      <c r="P562">
        <f t="shared" si="68"/>
        <v>149.21695390959746</v>
      </c>
      <c r="Q562" s="9" cm="1">
        <f t="array" ref="Q562">IF(D562="",_xlfn.XLOOKUP(C562,ConfigSheet!$B$5:$H$5,_xlfn.XLOOKUP(G562,ConfigSheet!$A$6:$A$8,ConfigSheet!$B$6:$H$8)),_xlfn.XLOOKUP(D562,ConfigSheet!$B$5:$H$5,_xlfn.XLOOKUP(H562,ConfigSheet!$A$6:$A$8,ConfigSheet!$B$6:$H$8)))</f>
        <v>207.95500000000001</v>
      </c>
      <c r="R562">
        <f t="shared" si="69"/>
        <v>40.913461031882292</v>
      </c>
      <c r="S562" s="9">
        <f t="shared" si="70"/>
        <v>1673.9112936073509</v>
      </c>
      <c r="W562">
        <f t="shared" si="71"/>
        <v>58.738046090402548</v>
      </c>
      <c r="X562">
        <f t="shared" si="64"/>
        <v>3450.1580585182542</v>
      </c>
    </row>
    <row r="563" spans="1:24" x14ac:dyDescent="0.3">
      <c r="A563" s="3">
        <v>561</v>
      </c>
      <c r="B563">
        <v>229</v>
      </c>
      <c r="C563" t="s">
        <v>8</v>
      </c>
      <c r="D563" t="s">
        <v>8</v>
      </c>
      <c r="E563">
        <v>18653</v>
      </c>
      <c r="F563">
        <v>20398</v>
      </c>
      <c r="G563">
        <v>1</v>
      </c>
      <c r="H563">
        <v>1</v>
      </c>
      <c r="I563">
        <v>83.890563249588013</v>
      </c>
      <c r="J563" s="4">
        <f>ConfigSheet!$I$2</f>
        <v>3349.0920000000001</v>
      </c>
      <c r="K563">
        <f>IF(D563="",_xlfn.XLOOKUP(C563,ConfigSheet!$A$1:$H$1,ConfigSheet!$A$2:$H$2),_xlfn.XLOOKUP(D563,ConfigSheet!$A$1:$H$1,ConfigSheet!$A$2:$H$2))</f>
        <v>0</v>
      </c>
      <c r="L563">
        <f>_xlfn.XLOOKUP(B563,CoinPixels_Config2!A:A,CoinPixels_Config2!I:I)</f>
        <v>0.9144523972938523</v>
      </c>
      <c r="M563">
        <f t="shared" si="65"/>
        <v>17057.280566722227</v>
      </c>
      <c r="N563">
        <f t="shared" si="66"/>
        <v>18653</v>
      </c>
      <c r="O563">
        <f t="shared" si="67"/>
        <v>0</v>
      </c>
      <c r="P563">
        <f t="shared" si="68"/>
        <v>0</v>
      </c>
      <c r="Q563" s="9" cm="1">
        <f t="array" ref="Q563">IF(D563="",_xlfn.XLOOKUP(C563,ConfigSheet!$B$5:$H$5,_xlfn.XLOOKUP(G563,ConfigSheet!$A$6:$A$8,ConfigSheet!$B$6:$H$8)),_xlfn.XLOOKUP(D563,ConfigSheet!$B$5:$H$5,_xlfn.XLOOKUP(H563,ConfigSheet!$A$6:$A$8,ConfigSheet!$B$6:$H$8)))</f>
        <v>0</v>
      </c>
      <c r="R563">
        <f t="shared" si="69"/>
        <v>0</v>
      </c>
      <c r="S563" s="9">
        <f t="shared" si="70"/>
        <v>0</v>
      </c>
      <c r="W563">
        <f t="shared" si="71"/>
        <v>0</v>
      </c>
      <c r="X563">
        <f t="shared" si="64"/>
        <v>0</v>
      </c>
    </row>
    <row r="564" spans="1:24" x14ac:dyDescent="0.3">
      <c r="A564" s="3">
        <v>562</v>
      </c>
      <c r="B564">
        <v>229</v>
      </c>
      <c r="C564" t="s">
        <v>14</v>
      </c>
      <c r="D564" t="s">
        <v>14</v>
      </c>
      <c r="E564">
        <v>102714</v>
      </c>
      <c r="F564">
        <v>94249</v>
      </c>
      <c r="G564">
        <v>1</v>
      </c>
      <c r="H564">
        <v>1</v>
      </c>
      <c r="I564">
        <v>91.484624147415161</v>
      </c>
      <c r="J564" s="4">
        <f>ConfigSheet!$I$2</f>
        <v>3349.0920000000001</v>
      </c>
      <c r="K564">
        <f>IF(D564="",_xlfn.XLOOKUP(C564,ConfigSheet!$A$1:$H$1,ConfigSheet!$A$2:$H$2),_xlfn.XLOOKUP(D564,ConfigSheet!$A$1:$H$1,ConfigSheet!$A$2:$H$2))</f>
        <v>8.5265588246234003</v>
      </c>
      <c r="L564">
        <f>_xlfn.XLOOKUP(B564,CoinPixels_Config2!A:A,CoinPixels_Config2!I:I)</f>
        <v>0.9144523972938523</v>
      </c>
      <c r="M564">
        <f t="shared" si="65"/>
        <v>93927.063535640744</v>
      </c>
      <c r="N564">
        <f t="shared" si="66"/>
        <v>86186.223992548286</v>
      </c>
      <c r="O564">
        <f t="shared" si="67"/>
        <v>239.13186991004736</v>
      </c>
      <c r="P564">
        <f t="shared" si="68"/>
        <v>219.4242226683028</v>
      </c>
      <c r="Q564" s="9" cm="1">
        <f t="array" ref="Q564">IF(D564="",_xlfn.XLOOKUP(C564,ConfigSheet!$B$5:$H$5,_xlfn.XLOOKUP(G564,ConfigSheet!$A$6:$A$8,ConfigSheet!$B$6:$H$8)),_xlfn.XLOOKUP(D564,ConfigSheet!$B$5:$H$5,_xlfn.XLOOKUP(H564,ConfigSheet!$A$6:$A$8,ConfigSheet!$B$6:$H$8)))</f>
        <v>160.44</v>
      </c>
      <c r="R564">
        <f t="shared" si="69"/>
        <v>19.707647241744553</v>
      </c>
      <c r="S564" s="9">
        <f t="shared" si="70"/>
        <v>388.3913598050417</v>
      </c>
      <c r="W564">
        <f t="shared" si="71"/>
        <v>-58.984222668302806</v>
      </c>
      <c r="X564">
        <f t="shared" si="64"/>
        <v>3479.1385237839268</v>
      </c>
    </row>
    <row r="565" spans="1:24" x14ac:dyDescent="0.3">
      <c r="A565" s="3">
        <v>563</v>
      </c>
      <c r="B565">
        <v>230</v>
      </c>
      <c r="C565" t="s">
        <v>8</v>
      </c>
      <c r="D565" t="s">
        <v>8</v>
      </c>
      <c r="E565">
        <v>15982</v>
      </c>
      <c r="F565">
        <v>18147</v>
      </c>
      <c r="G565">
        <v>1</v>
      </c>
      <c r="H565">
        <v>1</v>
      </c>
      <c r="I565">
        <v>81.643515825271606</v>
      </c>
      <c r="J565" s="4">
        <f>ConfigSheet!$I$2</f>
        <v>3349.0920000000001</v>
      </c>
      <c r="K565">
        <f>IF(D565="",_xlfn.XLOOKUP(C565,ConfigSheet!$A$1:$H$1,ConfigSheet!$A$2:$H$2),_xlfn.XLOOKUP(D565,ConfigSheet!$A$1:$H$1,ConfigSheet!$A$2:$H$2))</f>
        <v>0</v>
      </c>
      <c r="L565">
        <f>_xlfn.XLOOKUP(B565,CoinPixels_Config2!A:A,CoinPixels_Config2!I:I)</f>
        <v>0.88069653386234636</v>
      </c>
      <c r="M565">
        <f t="shared" si="65"/>
        <v>14075.292004188019</v>
      </c>
      <c r="N565">
        <f t="shared" si="66"/>
        <v>15982</v>
      </c>
      <c r="O565">
        <f t="shared" si="67"/>
        <v>0</v>
      </c>
      <c r="P565">
        <f t="shared" si="68"/>
        <v>0</v>
      </c>
      <c r="Q565" s="9" cm="1">
        <f t="array" ref="Q565">IF(D565="",_xlfn.XLOOKUP(C565,ConfigSheet!$B$5:$H$5,_xlfn.XLOOKUP(G565,ConfigSheet!$A$6:$A$8,ConfigSheet!$B$6:$H$8)),_xlfn.XLOOKUP(D565,ConfigSheet!$B$5:$H$5,_xlfn.XLOOKUP(H565,ConfigSheet!$A$6:$A$8,ConfigSheet!$B$6:$H$8)))</f>
        <v>0</v>
      </c>
      <c r="R565">
        <f t="shared" si="69"/>
        <v>0</v>
      </c>
      <c r="S565" s="9">
        <f t="shared" si="70"/>
        <v>0</v>
      </c>
      <c r="W565">
        <f t="shared" si="71"/>
        <v>0</v>
      </c>
      <c r="X565">
        <f t="shared" si="64"/>
        <v>0</v>
      </c>
    </row>
    <row r="566" spans="1:24" x14ac:dyDescent="0.3">
      <c r="A566" s="3">
        <v>564</v>
      </c>
      <c r="B566">
        <v>230</v>
      </c>
      <c r="C566" t="s">
        <v>10</v>
      </c>
      <c r="D566" t="s">
        <v>10</v>
      </c>
      <c r="E566">
        <v>203994</v>
      </c>
      <c r="F566">
        <v>189655</v>
      </c>
      <c r="G566">
        <v>2</v>
      </c>
      <c r="H566">
        <v>2</v>
      </c>
      <c r="I566">
        <v>92.811262607574463</v>
      </c>
      <c r="J566" s="4">
        <f>ConfigSheet!$I$2</f>
        <v>3349.0920000000001</v>
      </c>
      <c r="K566">
        <f>IF(D566="",_xlfn.XLOOKUP(C566,ConfigSheet!$A$1:$H$1,ConfigSheet!$A$2:$H$2),_xlfn.XLOOKUP(D566,ConfigSheet!$A$1:$H$1,ConfigSheet!$A$2:$H$2))</f>
        <v>3.5680999999999998</v>
      </c>
      <c r="L566">
        <f>_xlfn.XLOOKUP(B566,CoinPixels_Config2!A:A,CoinPixels_Config2!I:I)</f>
        <v>0.88069653386234636</v>
      </c>
      <c r="M566">
        <f t="shared" si="65"/>
        <v>179656.80872871549</v>
      </c>
      <c r="N566">
        <f t="shared" si="66"/>
        <v>167028.50112966329</v>
      </c>
      <c r="O566">
        <f t="shared" si="67"/>
        <v>191.40515077666714</v>
      </c>
      <c r="P566">
        <f t="shared" si="68"/>
        <v>177.95103714103749</v>
      </c>
      <c r="Q566" s="9" cm="1">
        <f t="array" ref="Q566">IF(D566="",_xlfn.XLOOKUP(C566,ConfigSheet!$B$5:$H$5,_xlfn.XLOOKUP(G566,ConfigSheet!$A$6:$A$8,ConfigSheet!$B$6:$H$8)),_xlfn.XLOOKUP(D566,ConfigSheet!$B$5:$H$5,_xlfn.XLOOKUP(H566,ConfigSheet!$A$6:$A$8,ConfigSheet!$B$6:$H$8)))</f>
        <v>193.28</v>
      </c>
      <c r="R566">
        <f t="shared" si="69"/>
        <v>13.454113635629653</v>
      </c>
      <c r="S566" s="9">
        <f t="shared" si="70"/>
        <v>181.01317372043576</v>
      </c>
      <c r="W566">
        <f t="shared" si="71"/>
        <v>15.328962858962512</v>
      </c>
      <c r="X566">
        <f t="shared" si="64"/>
        <v>234.97710233145216</v>
      </c>
    </row>
    <row r="567" spans="1:24" x14ac:dyDescent="0.3">
      <c r="A567" s="3">
        <v>565</v>
      </c>
      <c r="B567">
        <v>231</v>
      </c>
      <c r="C567" t="s">
        <v>8</v>
      </c>
      <c r="D567" t="s">
        <v>8</v>
      </c>
      <c r="E567">
        <v>19248</v>
      </c>
      <c r="F567">
        <v>60093</v>
      </c>
      <c r="G567">
        <v>1</v>
      </c>
      <c r="H567">
        <v>3</v>
      </c>
      <c r="I567">
        <v>27.16593941052755</v>
      </c>
      <c r="J567" s="4">
        <f>ConfigSheet!$I$2</f>
        <v>3349.0920000000001</v>
      </c>
      <c r="K567">
        <f>IF(D567="",_xlfn.XLOOKUP(C567,ConfigSheet!$A$1:$H$1,ConfigSheet!$A$2:$H$2),_xlfn.XLOOKUP(D567,ConfigSheet!$A$1:$H$1,ConfigSheet!$A$2:$H$2))</f>
        <v>0</v>
      </c>
      <c r="L567">
        <f>_xlfn.XLOOKUP(B567,CoinPixels_Config2!A:A,CoinPixels_Config2!I:I)</f>
        <v>0.32030352952922969</v>
      </c>
      <c r="M567">
        <f t="shared" si="65"/>
        <v>6165.2023363786129</v>
      </c>
      <c r="N567">
        <f t="shared" si="66"/>
        <v>19248</v>
      </c>
      <c r="O567">
        <f t="shared" si="67"/>
        <v>0</v>
      </c>
      <c r="P567">
        <f t="shared" si="68"/>
        <v>0</v>
      </c>
      <c r="Q567" s="9" cm="1">
        <f t="array" ref="Q567">IF(D567="",_xlfn.XLOOKUP(C567,ConfigSheet!$B$5:$H$5,_xlfn.XLOOKUP(G567,ConfigSheet!$A$6:$A$8,ConfigSheet!$B$6:$H$8)),_xlfn.XLOOKUP(D567,ConfigSheet!$B$5:$H$5,_xlfn.XLOOKUP(H567,ConfigSheet!$A$6:$A$8,ConfigSheet!$B$6:$H$8)))</f>
        <v>0</v>
      </c>
      <c r="R567">
        <f t="shared" si="69"/>
        <v>0</v>
      </c>
      <c r="S567" s="9">
        <f t="shared" si="70"/>
        <v>0</v>
      </c>
      <c r="W567">
        <f t="shared" si="71"/>
        <v>0</v>
      </c>
      <c r="X567">
        <f t="shared" si="64"/>
        <v>0</v>
      </c>
    </row>
    <row r="568" spans="1:24" x14ac:dyDescent="0.3">
      <c r="A568" s="3">
        <v>566</v>
      </c>
      <c r="B568">
        <v>232</v>
      </c>
      <c r="C568" t="s">
        <v>8</v>
      </c>
      <c r="D568" t="s">
        <v>8</v>
      </c>
      <c r="E568">
        <v>15651</v>
      </c>
      <c r="F568">
        <v>21650</v>
      </c>
      <c r="G568">
        <v>1</v>
      </c>
      <c r="H568">
        <v>1</v>
      </c>
      <c r="I568">
        <v>71.99704647064209</v>
      </c>
      <c r="J568" s="4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_xlfn.XLOOKUP(B568,CoinPixels_Config2!A:A,CoinPixels_Config2!I:I)</f>
        <v>0.72290993071593534</v>
      </c>
      <c r="M568">
        <f t="shared" si="65"/>
        <v>11314.263325635104</v>
      </c>
      <c r="N568">
        <f t="shared" si="66"/>
        <v>15651</v>
      </c>
      <c r="O568">
        <f t="shared" si="67"/>
        <v>0</v>
      </c>
      <c r="P568">
        <f t="shared" si="68"/>
        <v>0</v>
      </c>
      <c r="Q568" s="9" cm="1">
        <f t="array" ref="Q568">IF(D568="",_xlfn.XLOOKUP(C568,ConfigSheet!$B$5:$H$5,_xlfn.XLOOKUP(G568,ConfigSheet!$A$6:$A$8,ConfigSheet!$B$6:$H$8)),_xlfn.XLOOKUP(D568,ConfigSheet!$B$5:$H$5,_xlfn.XLOOKUP(H568,ConfigSheet!$A$6:$A$8,ConfigSheet!$B$6:$H$8)))</f>
        <v>0</v>
      </c>
      <c r="R568">
        <f t="shared" si="69"/>
        <v>0</v>
      </c>
      <c r="S568" s="9">
        <f t="shared" si="70"/>
        <v>0</v>
      </c>
      <c r="W568">
        <f t="shared" si="71"/>
        <v>0</v>
      </c>
      <c r="X568">
        <f t="shared" si="64"/>
        <v>0</v>
      </c>
    </row>
    <row r="569" spans="1:24" x14ac:dyDescent="0.3">
      <c r="A569" s="3">
        <v>567</v>
      </c>
      <c r="B569">
        <v>232</v>
      </c>
      <c r="C569" t="s">
        <v>12</v>
      </c>
      <c r="D569" t="s">
        <v>12</v>
      </c>
      <c r="E569">
        <v>199528</v>
      </c>
      <c r="F569">
        <v>336855</v>
      </c>
      <c r="G569">
        <v>1</v>
      </c>
      <c r="H569">
        <v>2</v>
      </c>
      <c r="I569">
        <v>44.898360967636108</v>
      </c>
      <c r="J569" s="4">
        <f>ConfigSheet!$I$2</f>
        <v>3349.0920000000001</v>
      </c>
      <c r="K569">
        <f>IF(D569="",_xlfn.XLOOKUP(C569,ConfigSheet!$A$1:$H$1,ConfigSheet!$A$2:$H$2),_xlfn.XLOOKUP(D569,ConfigSheet!$A$1:$H$1,ConfigSheet!$A$2:$H$2))</f>
        <v>4.4826302470744004</v>
      </c>
      <c r="L569">
        <f>_xlfn.XLOOKUP(B569,CoinPixels_Config2!A:A,CoinPixels_Config2!I:I)</f>
        <v>0.72290993071593534</v>
      </c>
      <c r="M569">
        <f t="shared" si="65"/>
        <v>144240.77265588916</v>
      </c>
      <c r="N569">
        <f t="shared" si="66"/>
        <v>243515.82471131641</v>
      </c>
      <c r="O569">
        <f t="shared" si="67"/>
        <v>193.06070133895122</v>
      </c>
      <c r="P569">
        <f t="shared" si="68"/>
        <v>325.9365229418047</v>
      </c>
      <c r="Q569" s="9" cm="1">
        <f t="array" ref="Q569">IF(D569="",_xlfn.XLOOKUP(C569,ConfigSheet!$B$5:$H$5,_xlfn.XLOOKUP(G569,ConfigSheet!$A$6:$A$8,ConfigSheet!$B$6:$H$8)),_xlfn.XLOOKUP(D569,ConfigSheet!$B$5:$H$5,_xlfn.XLOOKUP(H569,ConfigSheet!$A$6:$A$8,ConfigSheet!$B$6:$H$8)))</f>
        <v>472.59999999999997</v>
      </c>
      <c r="R569">
        <f t="shared" si="69"/>
        <v>-132.87582160285348</v>
      </c>
      <c r="S569" s="9">
        <f t="shared" si="70"/>
        <v>17655.983966633343</v>
      </c>
      <c r="W569">
        <f t="shared" si="71"/>
        <v>146.66347705819527</v>
      </c>
      <c r="X569">
        <f t="shared" si="64"/>
        <v>21510.175502799771</v>
      </c>
    </row>
    <row r="570" spans="1:24" x14ac:dyDescent="0.3">
      <c r="A570" s="3">
        <v>568</v>
      </c>
      <c r="B570">
        <v>232</v>
      </c>
      <c r="C570" t="s">
        <v>11</v>
      </c>
      <c r="D570" t="s">
        <v>11</v>
      </c>
      <c r="E570">
        <v>232255</v>
      </c>
      <c r="F570">
        <v>164860</v>
      </c>
      <c r="G570">
        <v>1</v>
      </c>
      <c r="H570">
        <v>1</v>
      </c>
      <c r="I570">
        <v>70.976436138153076</v>
      </c>
      <c r="J570" s="4">
        <f>ConfigSheet!$I$2</f>
        <v>3349.0920000000001</v>
      </c>
      <c r="K570">
        <f>IF(D570="",_xlfn.XLOOKUP(C570,ConfigSheet!$A$1:$H$1,ConfigSheet!$A$2:$H$2),_xlfn.XLOOKUP(D570,ConfigSheet!$A$1:$H$1,ConfigSheet!$A$2:$H$2))</f>
        <v>5.6936084651916001</v>
      </c>
      <c r="L570">
        <f>_xlfn.XLOOKUP(B570,CoinPixels_Config2!A:A,CoinPixels_Config2!I:I)</f>
        <v>0.72290993071593534</v>
      </c>
      <c r="M570">
        <f t="shared" si="65"/>
        <v>167899.44595842957</v>
      </c>
      <c r="N570">
        <f t="shared" si="66"/>
        <v>119178.9311778291</v>
      </c>
      <c r="O570">
        <f t="shared" si="67"/>
        <v>285.4366815870971</v>
      </c>
      <c r="P570">
        <f t="shared" si="68"/>
        <v>202.60959430991292</v>
      </c>
      <c r="Q570" s="9" cm="1">
        <f t="array" ref="Q570">IF(D570="",_xlfn.XLOOKUP(C570,ConfigSheet!$B$5:$H$5,_xlfn.XLOOKUP(G570,ConfigSheet!$A$6:$A$8,ConfigSheet!$B$6:$H$8)),_xlfn.XLOOKUP(D570,ConfigSheet!$B$5:$H$5,_xlfn.XLOOKUP(H570,ConfigSheet!$A$6:$A$8,ConfigSheet!$B$6:$H$8)))</f>
        <v>369.42666666666668</v>
      </c>
      <c r="R570">
        <f t="shared" si="69"/>
        <v>82.827087277184177</v>
      </c>
      <c r="S570" s="9">
        <f t="shared" si="70"/>
        <v>6860.3263868222848</v>
      </c>
      <c r="W570">
        <f t="shared" si="71"/>
        <v>166.81707235675376</v>
      </c>
      <c r="X570">
        <f t="shared" si="64"/>
        <v>27827.935629678417</v>
      </c>
    </row>
    <row r="571" spans="1:24" x14ac:dyDescent="0.3">
      <c r="A571" s="3">
        <v>569</v>
      </c>
      <c r="B571">
        <v>233</v>
      </c>
      <c r="C571" t="s">
        <v>8</v>
      </c>
      <c r="D571" t="s">
        <v>8</v>
      </c>
      <c r="E571">
        <v>14784</v>
      </c>
      <c r="F571">
        <v>17145</v>
      </c>
      <c r="G571">
        <v>1</v>
      </c>
      <c r="H571">
        <v>1</v>
      </c>
      <c r="I571">
        <v>81.672829389572144</v>
      </c>
      <c r="J571" s="4">
        <f>ConfigSheet!$I$2</f>
        <v>3349.0920000000001</v>
      </c>
      <c r="K571">
        <f>IF(D571="",_xlfn.XLOOKUP(C571,ConfigSheet!$A$1:$H$1,ConfigSheet!$A$2:$H$2),_xlfn.XLOOKUP(D571,ConfigSheet!$A$1:$H$1,ConfigSheet!$A$2:$H$2))</f>
        <v>0</v>
      </c>
      <c r="L571">
        <f>_xlfn.XLOOKUP(B571,CoinPixels_Config2!A:A,CoinPixels_Config2!I:I)</f>
        <v>0.86229221347331586</v>
      </c>
      <c r="M571">
        <f t="shared" si="65"/>
        <v>12748.128083989503</v>
      </c>
      <c r="N571">
        <f t="shared" si="66"/>
        <v>14784</v>
      </c>
      <c r="O571">
        <f t="shared" si="67"/>
        <v>0</v>
      </c>
      <c r="P571">
        <f t="shared" si="68"/>
        <v>0</v>
      </c>
      <c r="Q571" s="9" cm="1">
        <f t="array" ref="Q571">IF(D571="",_xlfn.XLOOKUP(C571,ConfigSheet!$B$5:$H$5,_xlfn.XLOOKUP(G571,ConfigSheet!$A$6:$A$8,ConfigSheet!$B$6:$H$8)),_xlfn.XLOOKUP(D571,ConfigSheet!$B$5:$H$5,_xlfn.XLOOKUP(H571,ConfigSheet!$A$6:$A$8,ConfigSheet!$B$6:$H$8)))</f>
        <v>0</v>
      </c>
      <c r="R571">
        <f t="shared" si="69"/>
        <v>0</v>
      </c>
      <c r="S571" s="9">
        <f t="shared" si="70"/>
        <v>0</v>
      </c>
      <c r="W571">
        <f t="shared" si="71"/>
        <v>0</v>
      </c>
      <c r="X571">
        <f t="shared" si="64"/>
        <v>0</v>
      </c>
    </row>
    <row r="572" spans="1:24" x14ac:dyDescent="0.3">
      <c r="A572" s="3">
        <v>570</v>
      </c>
      <c r="B572">
        <v>233</v>
      </c>
      <c r="C572" t="s">
        <v>12</v>
      </c>
      <c r="D572" t="s">
        <v>12</v>
      </c>
      <c r="E572">
        <v>168181</v>
      </c>
      <c r="F572">
        <v>157976</v>
      </c>
      <c r="G572">
        <v>1</v>
      </c>
      <c r="H572">
        <v>1</v>
      </c>
      <c r="I572">
        <v>91.800647974014282</v>
      </c>
      <c r="J572" s="4">
        <f>ConfigSheet!$I$2</f>
        <v>3349.0920000000001</v>
      </c>
      <c r="K572">
        <f>IF(D572="",_xlfn.XLOOKUP(C572,ConfigSheet!$A$1:$H$1,ConfigSheet!$A$2:$H$2),_xlfn.XLOOKUP(D572,ConfigSheet!$A$1:$H$1,ConfigSheet!$A$2:$H$2))</f>
        <v>4.4826302470744004</v>
      </c>
      <c r="L572">
        <f>_xlfn.XLOOKUP(B572,CoinPixels_Config2!A:A,CoinPixels_Config2!I:I)</f>
        <v>0.86229221347331586</v>
      </c>
      <c r="M572">
        <f t="shared" si="65"/>
        <v>145021.16675415574</v>
      </c>
      <c r="N572">
        <f t="shared" si="66"/>
        <v>136221.47471566056</v>
      </c>
      <c r="O572">
        <f t="shared" si="67"/>
        <v>194.10522868831282</v>
      </c>
      <c r="P572">
        <f t="shared" si="68"/>
        <v>182.32718087813072</v>
      </c>
      <c r="Q572" s="9" cm="1">
        <f t="array" ref="Q572">IF(D572="",_xlfn.XLOOKUP(C572,ConfigSheet!$B$5:$H$5,_xlfn.XLOOKUP(G572,ConfigSheet!$A$6:$A$8,ConfigSheet!$B$6:$H$8)),_xlfn.XLOOKUP(D572,ConfigSheet!$B$5:$H$5,_xlfn.XLOOKUP(H572,ConfigSheet!$A$6:$A$8,ConfigSheet!$B$6:$H$8)))</f>
        <v>236.29999999999998</v>
      </c>
      <c r="R572">
        <f t="shared" si="69"/>
        <v>11.778047810182102</v>
      </c>
      <c r="S572" s="9">
        <f t="shared" si="70"/>
        <v>138.72241021893541</v>
      </c>
      <c r="W572">
        <f t="shared" si="71"/>
        <v>53.972819121869264</v>
      </c>
      <c r="X572">
        <f t="shared" si="64"/>
        <v>2913.0652039620163</v>
      </c>
    </row>
    <row r="573" spans="1:24" x14ac:dyDescent="0.3">
      <c r="A573" s="3">
        <v>571</v>
      </c>
      <c r="B573">
        <v>233</v>
      </c>
      <c r="C573" t="s">
        <v>11</v>
      </c>
      <c r="D573" t="s">
        <v>11</v>
      </c>
      <c r="E573">
        <v>187100</v>
      </c>
      <c r="F573">
        <v>160604</v>
      </c>
      <c r="G573">
        <v>1</v>
      </c>
      <c r="H573">
        <v>1</v>
      </c>
      <c r="I573">
        <v>85.835611820220947</v>
      </c>
      <c r="J573" s="4">
        <f>ConfigSheet!$I$2</f>
        <v>3349.0920000000001</v>
      </c>
      <c r="K573">
        <f>IF(D573="",_xlfn.XLOOKUP(C573,ConfigSheet!$A$1:$H$1,ConfigSheet!$A$2:$H$2),_xlfn.XLOOKUP(D573,ConfigSheet!$A$1:$H$1,ConfigSheet!$A$2:$H$2))</f>
        <v>5.6936084651916001</v>
      </c>
      <c r="L573">
        <f>_xlfn.XLOOKUP(B573,CoinPixels_Config2!A:A,CoinPixels_Config2!I:I)</f>
        <v>0.86229221347331586</v>
      </c>
      <c r="M573">
        <f t="shared" si="65"/>
        <v>161334.87314085741</v>
      </c>
      <c r="N573">
        <f t="shared" si="66"/>
        <v>138487.57865266842</v>
      </c>
      <c r="O573">
        <f t="shared" si="67"/>
        <v>274.27660973344376</v>
      </c>
      <c r="P573">
        <f t="shared" si="68"/>
        <v>235.435171724372</v>
      </c>
      <c r="Q573" s="9" cm="1">
        <f t="array" ref="Q573">IF(D573="",_xlfn.XLOOKUP(C573,ConfigSheet!$B$5:$H$5,_xlfn.XLOOKUP(G573,ConfigSheet!$A$6:$A$8,ConfigSheet!$B$6:$H$8)),_xlfn.XLOOKUP(D573,ConfigSheet!$B$5:$H$5,_xlfn.XLOOKUP(H573,ConfigSheet!$A$6:$A$8,ConfigSheet!$B$6:$H$8)))</f>
        <v>369.42666666666668</v>
      </c>
      <c r="R573">
        <f t="shared" si="69"/>
        <v>38.841438009071766</v>
      </c>
      <c r="S573" s="9">
        <f t="shared" si="70"/>
        <v>1508.6573066125648</v>
      </c>
      <c r="W573">
        <f t="shared" si="71"/>
        <v>133.99149494229468</v>
      </c>
      <c r="X573">
        <f t="shared" si="64"/>
        <v>17953.720716870979</v>
      </c>
    </row>
    <row r="574" spans="1:24" x14ac:dyDescent="0.3">
      <c r="A574" s="3">
        <v>572</v>
      </c>
      <c r="B574">
        <v>234</v>
      </c>
      <c r="C574" t="s">
        <v>8</v>
      </c>
      <c r="D574" t="s">
        <v>8</v>
      </c>
      <c r="E574">
        <v>17432</v>
      </c>
      <c r="F574">
        <v>22413</v>
      </c>
      <c r="G574">
        <v>1</v>
      </c>
      <c r="H574">
        <v>1</v>
      </c>
      <c r="I574">
        <v>77.546566724777222</v>
      </c>
      <c r="J574" s="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_xlfn.XLOOKUP(B574,CoinPixels_Config2!A:A,CoinPixels_Config2!I:I)</f>
        <v>0.77776290545665461</v>
      </c>
      <c r="M574">
        <f t="shared" si="65"/>
        <v>13557.962967920403</v>
      </c>
      <c r="N574">
        <f t="shared" si="66"/>
        <v>17432</v>
      </c>
      <c r="O574">
        <f t="shared" si="67"/>
        <v>0</v>
      </c>
      <c r="P574">
        <f t="shared" si="68"/>
        <v>0</v>
      </c>
      <c r="Q574" s="9" cm="1">
        <f t="array" ref="Q574">IF(D574="",_xlfn.XLOOKUP(C574,ConfigSheet!$B$5:$H$5,_xlfn.XLOOKUP(G574,ConfigSheet!$A$6:$A$8,ConfigSheet!$B$6:$H$8)),_xlfn.XLOOKUP(D574,ConfigSheet!$B$5:$H$5,_xlfn.XLOOKUP(H574,ConfigSheet!$A$6:$A$8,ConfigSheet!$B$6:$H$8)))</f>
        <v>0</v>
      </c>
      <c r="R574">
        <f t="shared" si="69"/>
        <v>0</v>
      </c>
      <c r="S574" s="9">
        <f t="shared" si="70"/>
        <v>0</v>
      </c>
      <c r="W574">
        <f t="shared" si="71"/>
        <v>0</v>
      </c>
      <c r="X574">
        <f t="shared" si="64"/>
        <v>0</v>
      </c>
    </row>
    <row r="575" spans="1:24" x14ac:dyDescent="0.3">
      <c r="A575" s="3">
        <v>573</v>
      </c>
      <c r="B575">
        <v>234</v>
      </c>
      <c r="C575" t="s">
        <v>9</v>
      </c>
      <c r="D575" t="s">
        <v>9</v>
      </c>
      <c r="E575">
        <v>530648</v>
      </c>
      <c r="F575">
        <v>493633</v>
      </c>
      <c r="G575">
        <v>1</v>
      </c>
      <c r="H575">
        <v>1</v>
      </c>
      <c r="I575">
        <v>92.398762702941895</v>
      </c>
      <c r="J575" s="4">
        <f>ConfigSheet!$I$2</f>
        <v>3349.0920000000001</v>
      </c>
      <c r="K575">
        <f>IF(D575="",_xlfn.XLOOKUP(C575,ConfigSheet!$A$1:$H$1,ConfigSheet!$A$2:$H$2),_xlfn.XLOOKUP(D575,ConfigSheet!$A$1:$H$1,ConfigSheet!$A$2:$H$2))</f>
        <v>2.6304883652667002</v>
      </c>
      <c r="L575">
        <f>_xlfn.XLOOKUP(B575,CoinPixels_Config2!A:A,CoinPixels_Config2!I:I)</f>
        <v>0.77776290545665461</v>
      </c>
      <c r="M575">
        <f t="shared" si="65"/>
        <v>412718.33025476284</v>
      </c>
      <c r="N575">
        <f t="shared" si="66"/>
        <v>383929.43630928476</v>
      </c>
      <c r="O575">
        <f t="shared" si="67"/>
        <v>324.16271809417395</v>
      </c>
      <c r="P575">
        <f t="shared" si="68"/>
        <v>301.55096225931567</v>
      </c>
      <c r="Q575" s="9" cm="1">
        <f t="array" ref="Q575">IF(D575="",_xlfn.XLOOKUP(C575,ConfigSheet!$B$5:$H$5,_xlfn.XLOOKUP(G575,ConfigSheet!$A$6:$A$8,ConfigSheet!$B$6:$H$8)),_xlfn.XLOOKUP(D575,ConfigSheet!$B$5:$H$5,_xlfn.XLOOKUP(H575,ConfigSheet!$A$6:$A$8,ConfigSheet!$B$6:$H$8)))</f>
        <v>468.8</v>
      </c>
      <c r="R575">
        <f t="shared" si="69"/>
        <v>22.611755834858286</v>
      </c>
      <c r="S575" s="9">
        <f t="shared" si="70"/>
        <v>511.29150193524777</v>
      </c>
      <c r="W575">
        <f t="shared" si="71"/>
        <v>167.24903774068434</v>
      </c>
      <c r="X575">
        <f t="shared" si="64"/>
        <v>27972.240625184855</v>
      </c>
    </row>
    <row r="576" spans="1:24" x14ac:dyDescent="0.3">
      <c r="A576" s="3">
        <v>574</v>
      </c>
      <c r="B576">
        <v>235</v>
      </c>
      <c r="C576" t="s">
        <v>8</v>
      </c>
      <c r="D576" t="s">
        <v>8</v>
      </c>
      <c r="E576">
        <v>14728</v>
      </c>
      <c r="F576">
        <v>20020</v>
      </c>
      <c r="G576">
        <v>1</v>
      </c>
      <c r="H576">
        <v>1</v>
      </c>
      <c r="I576">
        <v>71.943193674087524</v>
      </c>
      <c r="J576" s="4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_xlfn.XLOOKUP(B576,CoinPixels_Config2!A:A,CoinPixels_Config2!I:I)</f>
        <v>0.73566433566433564</v>
      </c>
      <c r="M576">
        <f t="shared" si="65"/>
        <v>10834.864335664335</v>
      </c>
      <c r="N576">
        <f t="shared" si="66"/>
        <v>14728</v>
      </c>
      <c r="O576">
        <f t="shared" si="67"/>
        <v>0</v>
      </c>
      <c r="P576">
        <f t="shared" si="68"/>
        <v>0</v>
      </c>
      <c r="Q576" s="9" cm="1">
        <f t="array" ref="Q576">IF(D576="",_xlfn.XLOOKUP(C576,ConfigSheet!$B$5:$H$5,_xlfn.XLOOKUP(G576,ConfigSheet!$A$6:$A$8,ConfigSheet!$B$6:$H$8)),_xlfn.XLOOKUP(D576,ConfigSheet!$B$5:$H$5,_xlfn.XLOOKUP(H576,ConfigSheet!$A$6:$A$8,ConfigSheet!$B$6:$H$8)))</f>
        <v>0</v>
      </c>
      <c r="R576">
        <f t="shared" si="69"/>
        <v>0</v>
      </c>
      <c r="S576" s="9">
        <f t="shared" si="70"/>
        <v>0</v>
      </c>
      <c r="W576">
        <f t="shared" si="71"/>
        <v>0</v>
      </c>
      <c r="X576">
        <f t="shared" si="64"/>
        <v>0</v>
      </c>
    </row>
    <row r="577" spans="1:24" x14ac:dyDescent="0.3">
      <c r="A577" s="3">
        <v>575</v>
      </c>
      <c r="B577">
        <v>235</v>
      </c>
      <c r="C577" t="s">
        <v>10</v>
      </c>
      <c r="D577" t="s">
        <v>10</v>
      </c>
      <c r="E577">
        <v>88332</v>
      </c>
      <c r="F577">
        <v>79126</v>
      </c>
      <c r="G577">
        <v>1</v>
      </c>
      <c r="H577">
        <v>1</v>
      </c>
      <c r="I577">
        <v>89.100557565689087</v>
      </c>
      <c r="J577" s="4">
        <f>ConfigSheet!$I$2</f>
        <v>3349.0920000000001</v>
      </c>
      <c r="K577">
        <f>IF(D577="",_xlfn.XLOOKUP(C577,ConfigSheet!$A$1:$H$1,ConfigSheet!$A$2:$H$2),_xlfn.XLOOKUP(D577,ConfigSheet!$A$1:$H$1,ConfigSheet!$A$2:$H$2))</f>
        <v>3.5680999999999998</v>
      </c>
      <c r="L577">
        <f>_xlfn.XLOOKUP(B577,CoinPixels_Config2!A:A,CoinPixels_Config2!I:I)</f>
        <v>0.73566433566433564</v>
      </c>
      <c r="M577">
        <f t="shared" si="65"/>
        <v>64982.702097902096</v>
      </c>
      <c r="N577">
        <f t="shared" si="66"/>
        <v>58210.176223776223</v>
      </c>
      <c r="O577">
        <f t="shared" si="67"/>
        <v>69.232131979510996</v>
      </c>
      <c r="P577">
        <f t="shared" si="68"/>
        <v>62.016728648856443</v>
      </c>
      <c r="Q577" s="9" cm="1">
        <f t="array" ref="Q577">IF(D577="",_xlfn.XLOOKUP(C577,ConfigSheet!$B$5:$H$5,_xlfn.XLOOKUP(G577,ConfigSheet!$A$6:$A$8,ConfigSheet!$B$6:$H$8)),_xlfn.XLOOKUP(D577,ConfigSheet!$B$5:$H$5,_xlfn.XLOOKUP(H577,ConfigSheet!$A$6:$A$8,ConfigSheet!$B$6:$H$8)))</f>
        <v>96.64</v>
      </c>
      <c r="R577">
        <f t="shared" si="69"/>
        <v>7.2154033306545529</v>
      </c>
      <c r="S577" s="9">
        <f t="shared" si="70"/>
        <v>52.062045224020814</v>
      </c>
      <c r="W577">
        <f t="shared" si="71"/>
        <v>34.623271351143558</v>
      </c>
      <c r="X577">
        <f t="shared" si="64"/>
        <v>1198.7709190549183</v>
      </c>
    </row>
    <row r="578" spans="1:24" x14ac:dyDescent="0.3">
      <c r="A578" s="3">
        <v>576</v>
      </c>
      <c r="B578">
        <v>236</v>
      </c>
      <c r="C578" t="s">
        <v>8</v>
      </c>
      <c r="D578" t="s">
        <v>8</v>
      </c>
      <c r="E578">
        <v>14408</v>
      </c>
      <c r="F578">
        <v>18934</v>
      </c>
      <c r="G578">
        <v>1</v>
      </c>
      <c r="H578">
        <v>1</v>
      </c>
      <c r="I578">
        <v>73.810142278671265</v>
      </c>
      <c r="J578" s="4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_xlfn.XLOOKUP(B578,CoinPixels_Config2!A:A,CoinPixels_Config2!I:I)</f>
        <v>0.7609591211577057</v>
      </c>
      <c r="M578">
        <f t="shared" si="65"/>
        <v>10963.899017640224</v>
      </c>
      <c r="N578">
        <f t="shared" si="66"/>
        <v>14408</v>
      </c>
      <c r="O578">
        <f t="shared" si="67"/>
        <v>0</v>
      </c>
      <c r="P578">
        <f t="shared" si="68"/>
        <v>0</v>
      </c>
      <c r="Q578" s="9" cm="1">
        <f t="array" ref="Q578">IF(D578="",_xlfn.XLOOKUP(C578,ConfigSheet!$B$5:$H$5,_xlfn.XLOOKUP(G578,ConfigSheet!$A$6:$A$8,ConfigSheet!$B$6:$H$8)),_xlfn.XLOOKUP(D578,ConfigSheet!$B$5:$H$5,_xlfn.XLOOKUP(H578,ConfigSheet!$A$6:$A$8,ConfigSheet!$B$6:$H$8)))</f>
        <v>0</v>
      </c>
      <c r="R578">
        <f t="shared" si="69"/>
        <v>0</v>
      </c>
      <c r="S578" s="9">
        <f t="shared" si="70"/>
        <v>0</v>
      </c>
      <c r="W578">
        <f t="shared" si="71"/>
        <v>0</v>
      </c>
      <c r="X578">
        <f t="shared" ref="X578:X641" si="72">W578*W578</f>
        <v>0</v>
      </c>
    </row>
    <row r="579" spans="1:24" x14ac:dyDescent="0.3">
      <c r="A579" s="3">
        <v>577</v>
      </c>
      <c r="B579">
        <v>236</v>
      </c>
      <c r="C579" t="s">
        <v>10</v>
      </c>
      <c r="D579" t="s">
        <v>10</v>
      </c>
      <c r="E579">
        <v>90880</v>
      </c>
      <c r="F579">
        <v>84177</v>
      </c>
      <c r="G579">
        <v>1</v>
      </c>
      <c r="H579">
        <v>1</v>
      </c>
      <c r="I579">
        <v>92.262578010559082</v>
      </c>
      <c r="J579" s="4">
        <f>ConfigSheet!$I$2</f>
        <v>3349.0920000000001</v>
      </c>
      <c r="K579">
        <f>IF(D579="",_xlfn.XLOOKUP(C579,ConfigSheet!$A$1:$H$1,ConfigSheet!$A$2:$H$2),_xlfn.XLOOKUP(D579,ConfigSheet!$A$1:$H$1,ConfigSheet!$A$2:$H$2))</f>
        <v>3.5680999999999998</v>
      </c>
      <c r="L579">
        <f>_xlfn.XLOOKUP(B579,CoinPixels_Config2!A:A,CoinPixels_Config2!I:I)</f>
        <v>0.7609591211577057</v>
      </c>
      <c r="M579">
        <f t="shared" ref="M579:M642" si="73">E579*L579</f>
        <v>69155.96493081229</v>
      </c>
      <c r="N579">
        <f t="shared" ref="N579:N642" si="74">L579*F579</f>
        <v>64055.255941692194</v>
      </c>
      <c r="O579">
        <f t="shared" ref="O579:O642" si="75">(M579/J579)*K579</f>
        <v>73.678298019173951</v>
      </c>
      <c r="P579">
        <f t="shared" ref="P579:P642" si="76">(N579/J579)*K579</f>
        <v>68.244037107834572</v>
      </c>
      <c r="Q579" s="9" cm="1">
        <f t="array" ref="Q579">IF(D579="",_xlfn.XLOOKUP(C579,ConfigSheet!$B$5:$H$5,_xlfn.XLOOKUP(G579,ConfigSheet!$A$6:$A$8,ConfigSheet!$B$6:$H$8)),_xlfn.XLOOKUP(D579,ConfigSheet!$B$5:$H$5,_xlfn.XLOOKUP(H579,ConfigSheet!$A$6:$A$8,ConfigSheet!$B$6:$H$8)))</f>
        <v>96.64</v>
      </c>
      <c r="R579">
        <f t="shared" ref="R579:R642" si="77">O579-P579</f>
        <v>5.4342609113393792</v>
      </c>
      <c r="S579" s="9">
        <f t="shared" ref="S579:S642" si="78">R579*R579</f>
        <v>29.531191652511101</v>
      </c>
      <c r="W579">
        <f t="shared" ref="W579:W642" si="79">Q579-P579</f>
        <v>28.395962892165429</v>
      </c>
      <c r="X579">
        <f t="shared" si="72"/>
        <v>806.33070857323605</v>
      </c>
    </row>
    <row r="580" spans="1:24" x14ac:dyDescent="0.3">
      <c r="A580" s="3">
        <v>578</v>
      </c>
      <c r="B580">
        <v>237</v>
      </c>
      <c r="C580" t="s">
        <v>8</v>
      </c>
      <c r="D580" t="s">
        <v>8</v>
      </c>
      <c r="E580">
        <v>13496</v>
      </c>
      <c r="F580">
        <v>15968</v>
      </c>
      <c r="G580">
        <v>1</v>
      </c>
      <c r="H580">
        <v>1</v>
      </c>
      <c r="I580">
        <v>79.439705610275269</v>
      </c>
      <c r="J580" s="4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_xlfn.XLOOKUP(B580,CoinPixels_Config2!A:A,CoinPixels_Config2!I:I)</f>
        <v>0.84519038076152309</v>
      </c>
      <c r="M580">
        <f t="shared" si="73"/>
        <v>11406.689378757515</v>
      </c>
      <c r="N580">
        <f t="shared" si="74"/>
        <v>13496</v>
      </c>
      <c r="O580">
        <f t="shared" si="75"/>
        <v>0</v>
      </c>
      <c r="P580">
        <f t="shared" si="76"/>
        <v>0</v>
      </c>
      <c r="Q580" s="9" cm="1">
        <f t="array" ref="Q580">IF(D580="",_xlfn.XLOOKUP(C580,ConfigSheet!$B$5:$H$5,_xlfn.XLOOKUP(G580,ConfigSheet!$A$6:$A$8,ConfigSheet!$B$6:$H$8)),_xlfn.XLOOKUP(D580,ConfigSheet!$B$5:$H$5,_xlfn.XLOOKUP(H580,ConfigSheet!$A$6:$A$8,ConfigSheet!$B$6:$H$8)))</f>
        <v>0</v>
      </c>
      <c r="R580">
        <f t="shared" si="77"/>
        <v>0</v>
      </c>
      <c r="S580" s="9">
        <f t="shared" si="78"/>
        <v>0</v>
      </c>
      <c r="W580">
        <f t="shared" si="79"/>
        <v>0</v>
      </c>
      <c r="X580">
        <f t="shared" si="72"/>
        <v>0</v>
      </c>
    </row>
    <row r="581" spans="1:24" x14ac:dyDescent="0.3">
      <c r="A581" s="3">
        <v>579</v>
      </c>
      <c r="B581">
        <v>237</v>
      </c>
      <c r="C581" t="s">
        <v>11</v>
      </c>
      <c r="D581" t="s">
        <v>11</v>
      </c>
      <c r="E581">
        <v>331202</v>
      </c>
      <c r="F581">
        <v>302415</v>
      </c>
      <c r="G581">
        <v>2</v>
      </c>
      <c r="H581">
        <v>2</v>
      </c>
      <c r="I581">
        <v>91.245740652084351</v>
      </c>
      <c r="J581" s="4">
        <f>ConfigSheet!$I$2</f>
        <v>3349.0920000000001</v>
      </c>
      <c r="K581">
        <f>IF(D581="",_xlfn.XLOOKUP(C581,ConfigSheet!$A$1:$H$1,ConfigSheet!$A$2:$H$2),_xlfn.XLOOKUP(D581,ConfigSheet!$A$1:$H$1,ConfigSheet!$A$2:$H$2))</f>
        <v>5.6936084651916001</v>
      </c>
      <c r="L581">
        <f>_xlfn.XLOOKUP(B581,CoinPixels_Config2!A:A,CoinPixels_Config2!I:I)</f>
        <v>0.84519038076152309</v>
      </c>
      <c r="M581">
        <f t="shared" si="73"/>
        <v>279928.74448897794</v>
      </c>
      <c r="N581">
        <f t="shared" si="74"/>
        <v>255598.24899799601</v>
      </c>
      <c r="O581">
        <f t="shared" si="75"/>
        <v>475.8915757682683</v>
      </c>
      <c r="P581">
        <f t="shared" si="76"/>
        <v>434.52862870985342</v>
      </c>
      <c r="Q581" s="9" cm="1">
        <f t="array" ref="Q581">IF(D581="",_xlfn.XLOOKUP(C581,ConfigSheet!$B$5:$H$5,_xlfn.XLOOKUP(G581,ConfigSheet!$A$6:$A$8,ConfigSheet!$B$6:$H$8)),_xlfn.XLOOKUP(D581,ConfigSheet!$B$5:$H$5,_xlfn.XLOOKUP(H581,ConfigSheet!$A$6:$A$8,ConfigSheet!$B$6:$H$8)))</f>
        <v>738.85333333333335</v>
      </c>
      <c r="R581">
        <f t="shared" si="77"/>
        <v>41.362947058414875</v>
      </c>
      <c r="S581" s="9">
        <f t="shared" si="78"/>
        <v>1710.8933893572319</v>
      </c>
      <c r="W581">
        <f t="shared" si="79"/>
        <v>304.32470462347993</v>
      </c>
      <c r="X581">
        <f t="shared" si="72"/>
        <v>92613.525844168311</v>
      </c>
    </row>
    <row r="582" spans="1:24" x14ac:dyDescent="0.3">
      <c r="A582" s="3">
        <v>580</v>
      </c>
      <c r="B582">
        <v>238</v>
      </c>
      <c r="C582" t="s">
        <v>8</v>
      </c>
      <c r="D582" t="s">
        <v>8</v>
      </c>
      <c r="E582">
        <v>13384</v>
      </c>
      <c r="F582">
        <v>17514</v>
      </c>
      <c r="G582">
        <v>1</v>
      </c>
      <c r="H582">
        <v>1</v>
      </c>
      <c r="I582">
        <v>71.208512783050537</v>
      </c>
      <c r="J582" s="4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_xlfn.XLOOKUP(B582,CoinPixels_Config2!A:A,CoinPixels_Config2!I:I)</f>
        <v>0.76418864908073536</v>
      </c>
      <c r="M582">
        <f t="shared" si="73"/>
        <v>10227.900879296561</v>
      </c>
      <c r="N582">
        <f t="shared" si="74"/>
        <v>13384</v>
      </c>
      <c r="O582">
        <f t="shared" si="75"/>
        <v>0</v>
      </c>
      <c r="P582">
        <f t="shared" si="76"/>
        <v>0</v>
      </c>
      <c r="Q582" s="9" cm="1">
        <f t="array" ref="Q582">IF(D582="",_xlfn.XLOOKUP(C582,ConfigSheet!$B$5:$H$5,_xlfn.XLOOKUP(G582,ConfigSheet!$A$6:$A$8,ConfigSheet!$B$6:$H$8)),_xlfn.XLOOKUP(D582,ConfigSheet!$B$5:$H$5,_xlfn.XLOOKUP(H582,ConfigSheet!$A$6:$A$8,ConfigSheet!$B$6:$H$8)))</f>
        <v>0</v>
      </c>
      <c r="R582">
        <f t="shared" si="77"/>
        <v>0</v>
      </c>
      <c r="S582" s="9">
        <f t="shared" si="78"/>
        <v>0</v>
      </c>
      <c r="W582">
        <f t="shared" si="79"/>
        <v>0</v>
      </c>
      <c r="X582">
        <f t="shared" si="72"/>
        <v>0</v>
      </c>
    </row>
    <row r="583" spans="1:24" x14ac:dyDescent="0.3">
      <c r="A583" s="3">
        <v>581</v>
      </c>
      <c r="B583">
        <v>238</v>
      </c>
      <c r="C583" t="s">
        <v>11</v>
      </c>
      <c r="D583" t="s">
        <v>11</v>
      </c>
      <c r="E583">
        <v>355663</v>
      </c>
      <c r="F583">
        <v>286800</v>
      </c>
      <c r="G583">
        <v>2</v>
      </c>
      <c r="H583">
        <v>2</v>
      </c>
      <c r="I583">
        <v>80.605754256248474</v>
      </c>
      <c r="J583" s="4">
        <f>ConfigSheet!$I$2</f>
        <v>3349.0920000000001</v>
      </c>
      <c r="K583">
        <f>IF(D583="",_xlfn.XLOOKUP(C583,ConfigSheet!$A$1:$H$1,ConfigSheet!$A$2:$H$2),_xlfn.XLOOKUP(D583,ConfigSheet!$A$1:$H$1,ConfigSheet!$A$2:$H$2))</f>
        <v>5.6936084651916001</v>
      </c>
      <c r="L583">
        <f>_xlfn.XLOOKUP(B583,CoinPixels_Config2!A:A,CoinPixels_Config2!I:I)</f>
        <v>0.76418864908073536</v>
      </c>
      <c r="M583">
        <f t="shared" si="73"/>
        <v>271793.62749800156</v>
      </c>
      <c r="N583">
        <f t="shared" si="74"/>
        <v>219169.30455635491</v>
      </c>
      <c r="O583">
        <f t="shared" si="75"/>
        <v>462.06150750942464</v>
      </c>
      <c r="P583">
        <f t="shared" si="76"/>
        <v>372.59776910643791</v>
      </c>
      <c r="Q583" s="9" cm="1">
        <f t="array" ref="Q583">IF(D583="",_xlfn.XLOOKUP(C583,ConfigSheet!$B$5:$H$5,_xlfn.XLOOKUP(G583,ConfigSheet!$A$6:$A$8,ConfigSheet!$B$6:$H$8)),_xlfn.XLOOKUP(D583,ConfigSheet!$B$5:$H$5,_xlfn.XLOOKUP(H583,ConfigSheet!$A$6:$A$8,ConfigSheet!$B$6:$H$8)))</f>
        <v>738.85333333333335</v>
      </c>
      <c r="R583">
        <f t="shared" si="77"/>
        <v>89.463738402986735</v>
      </c>
      <c r="S583" s="9">
        <f t="shared" si="78"/>
        <v>8003.7604890380435</v>
      </c>
      <c r="W583">
        <f t="shared" si="79"/>
        <v>366.25556422689544</v>
      </c>
      <c r="X583">
        <f t="shared" si="72"/>
        <v>134143.13832716152</v>
      </c>
    </row>
    <row r="584" spans="1:24" x14ac:dyDescent="0.3">
      <c r="A584" s="3">
        <v>582</v>
      </c>
      <c r="B584">
        <v>239</v>
      </c>
      <c r="C584" t="s">
        <v>8</v>
      </c>
      <c r="D584" t="s">
        <v>8</v>
      </c>
      <c r="E584">
        <v>16696</v>
      </c>
      <c r="F584">
        <v>22210</v>
      </c>
      <c r="G584">
        <v>1</v>
      </c>
      <c r="H584">
        <v>1</v>
      </c>
      <c r="I584">
        <v>75.173348188400269</v>
      </c>
      <c r="J584" s="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_xlfn.XLOOKUP(B584,CoinPixels_Config2!A:A,CoinPixels_Config2!I:I)</f>
        <v>0.7517334533993697</v>
      </c>
      <c r="M584">
        <f t="shared" si="73"/>
        <v>12550.941737955876</v>
      </c>
      <c r="N584">
        <f t="shared" si="74"/>
        <v>16696</v>
      </c>
      <c r="O584">
        <f t="shared" si="75"/>
        <v>0</v>
      </c>
      <c r="P584">
        <f t="shared" si="76"/>
        <v>0</v>
      </c>
      <c r="Q584" s="9" cm="1">
        <f t="array" ref="Q584">IF(D584="",_xlfn.XLOOKUP(C584,ConfigSheet!$B$5:$H$5,_xlfn.XLOOKUP(G584,ConfigSheet!$A$6:$A$8,ConfigSheet!$B$6:$H$8)),_xlfn.XLOOKUP(D584,ConfigSheet!$B$5:$H$5,_xlfn.XLOOKUP(H584,ConfigSheet!$A$6:$A$8,ConfigSheet!$B$6:$H$8)))</f>
        <v>0</v>
      </c>
      <c r="R584">
        <f t="shared" si="77"/>
        <v>0</v>
      </c>
      <c r="S584" s="9">
        <f t="shared" si="78"/>
        <v>0</v>
      </c>
      <c r="W584">
        <f t="shared" si="79"/>
        <v>0</v>
      </c>
      <c r="X584">
        <f t="shared" si="72"/>
        <v>0</v>
      </c>
    </row>
    <row r="585" spans="1:24" x14ac:dyDescent="0.3">
      <c r="A585" s="3">
        <v>583</v>
      </c>
      <c r="B585">
        <v>239</v>
      </c>
      <c r="C585" t="s">
        <v>12</v>
      </c>
      <c r="D585" t="s">
        <v>12</v>
      </c>
      <c r="E585">
        <v>386803</v>
      </c>
      <c r="F585">
        <v>357374</v>
      </c>
      <c r="G585">
        <v>2</v>
      </c>
      <c r="H585">
        <v>2</v>
      </c>
      <c r="I585">
        <v>91.969782114028931</v>
      </c>
      <c r="J585" s="4">
        <f>ConfigSheet!$I$2</f>
        <v>3349.0920000000001</v>
      </c>
      <c r="K585">
        <f>IF(D585="",_xlfn.XLOOKUP(C585,ConfigSheet!$A$1:$H$1,ConfigSheet!$A$2:$H$2),_xlfn.XLOOKUP(D585,ConfigSheet!$A$1:$H$1,ConfigSheet!$A$2:$H$2))</f>
        <v>4.4826302470744004</v>
      </c>
      <c r="L585">
        <f>_xlfn.XLOOKUP(B585,CoinPixels_Config2!A:A,CoinPixels_Config2!I:I)</f>
        <v>0.7517334533993697</v>
      </c>
      <c r="M585">
        <f t="shared" si="73"/>
        <v>290772.75497523637</v>
      </c>
      <c r="N585">
        <f t="shared" si="74"/>
        <v>268649.99117514637</v>
      </c>
      <c r="O585">
        <f t="shared" si="75"/>
        <v>389.18809828967011</v>
      </c>
      <c r="P585">
        <f t="shared" si="76"/>
        <v>359.57763367443528</v>
      </c>
      <c r="Q585" s="9" cm="1">
        <f t="array" ref="Q585">IF(D585="",_xlfn.XLOOKUP(C585,ConfigSheet!$B$5:$H$5,_xlfn.XLOOKUP(G585,ConfigSheet!$A$6:$A$8,ConfigSheet!$B$6:$H$8)),_xlfn.XLOOKUP(D585,ConfigSheet!$B$5:$H$5,_xlfn.XLOOKUP(H585,ConfigSheet!$A$6:$A$8,ConfigSheet!$B$6:$H$8)))</f>
        <v>472.59999999999997</v>
      </c>
      <c r="R585">
        <f t="shared" si="77"/>
        <v>29.610464615234832</v>
      </c>
      <c r="S585" s="9">
        <f t="shared" si="78"/>
        <v>876.77961473007406</v>
      </c>
      <c r="W585">
        <f t="shared" si="79"/>
        <v>113.02236632556469</v>
      </c>
      <c r="X585">
        <f t="shared" si="72"/>
        <v>12774.055289830139</v>
      </c>
    </row>
    <row r="586" spans="1:24" x14ac:dyDescent="0.3">
      <c r="A586" s="3">
        <v>584</v>
      </c>
      <c r="B586">
        <v>240</v>
      </c>
      <c r="C586" t="s">
        <v>8</v>
      </c>
      <c r="D586" t="s">
        <v>8</v>
      </c>
      <c r="E586">
        <v>18044</v>
      </c>
      <c r="F586">
        <v>23688</v>
      </c>
      <c r="G586">
        <v>1</v>
      </c>
      <c r="H586">
        <v>1</v>
      </c>
      <c r="I586">
        <v>74.793720245361328</v>
      </c>
      <c r="J586" s="4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_xlfn.XLOOKUP(B586,CoinPixels_Config2!A:A,CoinPixels_Config2!I:I)</f>
        <v>0.76173590003377234</v>
      </c>
      <c r="M586">
        <f t="shared" si="73"/>
        <v>13744.762580209388</v>
      </c>
      <c r="N586">
        <f t="shared" si="74"/>
        <v>18044</v>
      </c>
      <c r="O586">
        <f t="shared" si="75"/>
        <v>0</v>
      </c>
      <c r="P586">
        <f t="shared" si="76"/>
        <v>0</v>
      </c>
      <c r="Q586" s="9" cm="1">
        <f t="array" ref="Q586">IF(D586="",_xlfn.XLOOKUP(C586,ConfigSheet!$B$5:$H$5,_xlfn.XLOOKUP(G586,ConfigSheet!$A$6:$A$8,ConfigSheet!$B$6:$H$8)),_xlfn.XLOOKUP(D586,ConfigSheet!$B$5:$H$5,_xlfn.XLOOKUP(H586,ConfigSheet!$A$6:$A$8,ConfigSheet!$B$6:$H$8)))</f>
        <v>0</v>
      </c>
      <c r="R586">
        <f t="shared" si="77"/>
        <v>0</v>
      </c>
      <c r="S586" s="9">
        <f t="shared" si="78"/>
        <v>0</v>
      </c>
      <c r="W586">
        <f t="shared" si="79"/>
        <v>0</v>
      </c>
      <c r="X586">
        <f t="shared" si="72"/>
        <v>0</v>
      </c>
    </row>
    <row r="587" spans="1:24" x14ac:dyDescent="0.3">
      <c r="A587" s="3">
        <v>585</v>
      </c>
      <c r="B587">
        <v>240</v>
      </c>
      <c r="C587" t="s">
        <v>14</v>
      </c>
      <c r="D587" t="s">
        <v>14</v>
      </c>
      <c r="E587">
        <v>110368</v>
      </c>
      <c r="F587">
        <v>105369</v>
      </c>
      <c r="G587">
        <v>1</v>
      </c>
      <c r="H587">
        <v>1</v>
      </c>
      <c r="I587">
        <v>95.321947336196899</v>
      </c>
      <c r="J587" s="4">
        <f>ConfigSheet!$I$2</f>
        <v>3349.0920000000001</v>
      </c>
      <c r="K587">
        <f>IF(D587="",_xlfn.XLOOKUP(C587,ConfigSheet!$A$1:$H$1,ConfigSheet!$A$2:$H$2),_xlfn.XLOOKUP(D587,ConfigSheet!$A$1:$H$1,ConfigSheet!$A$2:$H$2))</f>
        <v>8.5265588246234003</v>
      </c>
      <c r="L587">
        <f>_xlfn.XLOOKUP(B587,CoinPixels_Config2!A:A,CoinPixels_Config2!I:I)</f>
        <v>0.76173590003377234</v>
      </c>
      <c r="M587">
        <f t="shared" si="73"/>
        <v>84071.267814927385</v>
      </c>
      <c r="N587">
        <f t="shared" si="74"/>
        <v>80263.350050658555</v>
      </c>
      <c r="O587">
        <f t="shared" si="75"/>
        <v>214.03968911115203</v>
      </c>
      <c r="P587">
        <f t="shared" si="76"/>
        <v>204.34499131952174</v>
      </c>
      <c r="Q587" s="9" cm="1">
        <f t="array" ref="Q587">IF(D587="",_xlfn.XLOOKUP(C587,ConfigSheet!$B$5:$H$5,_xlfn.XLOOKUP(G587,ConfigSheet!$A$6:$A$8,ConfigSheet!$B$6:$H$8)),_xlfn.XLOOKUP(D587,ConfigSheet!$B$5:$H$5,_xlfn.XLOOKUP(H587,ConfigSheet!$A$6:$A$8,ConfigSheet!$B$6:$H$8)))</f>
        <v>160.44</v>
      </c>
      <c r="R587">
        <f t="shared" si="77"/>
        <v>9.6946977916302899</v>
      </c>
      <c r="S587" s="9">
        <f t="shared" si="78"/>
        <v>93.987165271041221</v>
      </c>
      <c r="W587">
        <f t="shared" si="79"/>
        <v>-43.904991319521741</v>
      </c>
      <c r="X587">
        <f t="shared" si="72"/>
        <v>1927.6482627672794</v>
      </c>
    </row>
    <row r="588" spans="1:24" x14ac:dyDescent="0.3">
      <c r="A588" s="3">
        <v>586</v>
      </c>
      <c r="B588">
        <v>241</v>
      </c>
      <c r="C588" t="s">
        <v>8</v>
      </c>
      <c r="D588" t="s">
        <v>8</v>
      </c>
      <c r="E588">
        <v>14584</v>
      </c>
      <c r="F588">
        <v>18209</v>
      </c>
      <c r="G588">
        <v>1</v>
      </c>
      <c r="H588">
        <v>1</v>
      </c>
      <c r="I588">
        <v>74.896001815795898</v>
      </c>
      <c r="J588" s="4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_xlfn.XLOOKUP(B588,CoinPixels_Config2!A:A,CoinPixels_Config2!I:I)</f>
        <v>0.80092262068208031</v>
      </c>
      <c r="M588">
        <f t="shared" si="73"/>
        <v>11680.655500027458</v>
      </c>
      <c r="N588">
        <f t="shared" si="74"/>
        <v>14584</v>
      </c>
      <c r="O588">
        <f t="shared" si="75"/>
        <v>0</v>
      </c>
      <c r="P588">
        <f t="shared" si="76"/>
        <v>0</v>
      </c>
      <c r="Q588" s="9" cm="1">
        <f t="array" ref="Q588">IF(D588="",_xlfn.XLOOKUP(C588,ConfigSheet!$B$5:$H$5,_xlfn.XLOOKUP(G588,ConfigSheet!$A$6:$A$8,ConfigSheet!$B$6:$H$8)),_xlfn.XLOOKUP(D588,ConfigSheet!$B$5:$H$5,_xlfn.XLOOKUP(H588,ConfigSheet!$A$6:$A$8,ConfigSheet!$B$6:$H$8)))</f>
        <v>0</v>
      </c>
      <c r="R588">
        <f t="shared" si="77"/>
        <v>0</v>
      </c>
      <c r="S588" s="9">
        <f t="shared" si="78"/>
        <v>0</v>
      </c>
      <c r="W588">
        <f t="shared" si="79"/>
        <v>0</v>
      </c>
      <c r="X588">
        <f t="shared" si="72"/>
        <v>0</v>
      </c>
    </row>
    <row r="589" spans="1:24" x14ac:dyDescent="0.3">
      <c r="A589" s="3">
        <v>587</v>
      </c>
      <c r="B589">
        <v>241</v>
      </c>
      <c r="C589" t="s">
        <v>14</v>
      </c>
      <c r="D589" t="s">
        <v>14</v>
      </c>
      <c r="E589">
        <v>86268</v>
      </c>
      <c r="F589">
        <v>80528</v>
      </c>
      <c r="G589">
        <v>1</v>
      </c>
      <c r="H589">
        <v>1</v>
      </c>
      <c r="I589">
        <v>93.064332008361816</v>
      </c>
      <c r="J589" s="4">
        <f>ConfigSheet!$I$2</f>
        <v>3349.0920000000001</v>
      </c>
      <c r="K589">
        <f>IF(D589="",_xlfn.XLOOKUP(C589,ConfigSheet!$A$1:$H$1,ConfigSheet!$A$2:$H$2),_xlfn.XLOOKUP(D589,ConfigSheet!$A$1:$H$1,ConfigSheet!$A$2:$H$2))</f>
        <v>8.5265588246234003</v>
      </c>
      <c r="L589">
        <f>_xlfn.XLOOKUP(B589,CoinPixels_Config2!A:A,CoinPixels_Config2!I:I)</f>
        <v>0.80092262068208031</v>
      </c>
      <c r="M589">
        <f t="shared" si="73"/>
        <v>69093.992641001707</v>
      </c>
      <c r="N589">
        <f t="shared" si="74"/>
        <v>64496.696798286561</v>
      </c>
      <c r="O589">
        <f t="shared" si="75"/>
        <v>175.90857243742406</v>
      </c>
      <c r="P589">
        <f t="shared" si="76"/>
        <v>164.20417212918906</v>
      </c>
      <c r="Q589" s="9" cm="1">
        <f t="array" ref="Q589">IF(D589="",_xlfn.XLOOKUP(C589,ConfigSheet!$B$5:$H$5,_xlfn.XLOOKUP(G589,ConfigSheet!$A$6:$A$8,ConfigSheet!$B$6:$H$8)),_xlfn.XLOOKUP(D589,ConfigSheet!$B$5:$H$5,_xlfn.XLOOKUP(H589,ConfigSheet!$A$6:$A$8,ConfigSheet!$B$6:$H$8)))</f>
        <v>160.44</v>
      </c>
      <c r="R589">
        <f t="shared" si="77"/>
        <v>11.704400308234995</v>
      </c>
      <c r="S589" s="9">
        <f t="shared" si="78"/>
        <v>136.99298657541144</v>
      </c>
      <c r="W589">
        <f t="shared" si="79"/>
        <v>-3.7641721291890633</v>
      </c>
      <c r="X589">
        <f t="shared" si="72"/>
        <v>14.168991818163727</v>
      </c>
    </row>
    <row r="590" spans="1:24" x14ac:dyDescent="0.3">
      <c r="A590" s="3">
        <v>588</v>
      </c>
      <c r="B590">
        <v>242</v>
      </c>
      <c r="C590" t="s">
        <v>8</v>
      </c>
      <c r="D590" t="s">
        <v>8</v>
      </c>
      <c r="E590">
        <v>20508</v>
      </c>
      <c r="F590">
        <v>23838</v>
      </c>
      <c r="G590">
        <v>1</v>
      </c>
      <c r="H590">
        <v>1</v>
      </c>
      <c r="I590">
        <v>80.165761709213257</v>
      </c>
      <c r="J590" s="4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_xlfn.XLOOKUP(B590,CoinPixels_Config2!A:A,CoinPixels_Config2!I:I)</f>
        <v>0.86030707274100171</v>
      </c>
      <c r="M590">
        <f t="shared" si="73"/>
        <v>17643.177447772465</v>
      </c>
      <c r="N590">
        <f t="shared" si="74"/>
        <v>20508</v>
      </c>
      <c r="O590">
        <f t="shared" si="75"/>
        <v>0</v>
      </c>
      <c r="P590">
        <f t="shared" si="76"/>
        <v>0</v>
      </c>
      <c r="Q590" s="9" cm="1">
        <f t="array" ref="Q590">IF(D590="",_xlfn.XLOOKUP(C590,ConfigSheet!$B$5:$H$5,_xlfn.XLOOKUP(G590,ConfigSheet!$A$6:$A$8,ConfigSheet!$B$6:$H$8)),_xlfn.XLOOKUP(D590,ConfigSheet!$B$5:$H$5,_xlfn.XLOOKUP(H590,ConfigSheet!$A$6:$A$8,ConfigSheet!$B$6:$H$8)))</f>
        <v>0</v>
      </c>
      <c r="R590">
        <f t="shared" si="77"/>
        <v>0</v>
      </c>
      <c r="S590" s="9">
        <f t="shared" si="78"/>
        <v>0</v>
      </c>
      <c r="W590">
        <f t="shared" si="79"/>
        <v>0</v>
      </c>
      <c r="X590">
        <f t="shared" si="72"/>
        <v>0</v>
      </c>
    </row>
    <row r="591" spans="1:24" x14ac:dyDescent="0.3">
      <c r="A591" s="3">
        <v>589</v>
      </c>
      <c r="B591">
        <v>242</v>
      </c>
      <c r="C591" t="s">
        <v>13</v>
      </c>
      <c r="D591" t="s">
        <v>13</v>
      </c>
      <c r="E591">
        <v>310358</v>
      </c>
      <c r="F591">
        <v>243377</v>
      </c>
      <c r="G591">
        <v>2</v>
      </c>
      <c r="H591">
        <v>2</v>
      </c>
      <c r="I591">
        <v>74.04828667640686</v>
      </c>
      <c r="J591" s="4">
        <f>ConfigSheet!$I$2</f>
        <v>3349.0920000000001</v>
      </c>
      <c r="K591">
        <f>IF(D591="",_xlfn.XLOOKUP(C591,ConfigSheet!$A$1:$H$1,ConfigSheet!$A$2:$H$2),_xlfn.XLOOKUP(D591,ConfigSheet!$A$1:$H$1,ConfigSheet!$A$2:$H$2))</f>
        <v>6.6983512218829002</v>
      </c>
      <c r="L591">
        <f>_xlfn.XLOOKUP(B591,CoinPixels_Config2!A:A,CoinPixels_Config2!I:I)</f>
        <v>0.86030707274100171</v>
      </c>
      <c r="M591">
        <f t="shared" si="73"/>
        <v>267003.18248175184</v>
      </c>
      <c r="N591">
        <f t="shared" si="74"/>
        <v>209378.95444248678</v>
      </c>
      <c r="O591">
        <f t="shared" si="75"/>
        <v>534.01969656947767</v>
      </c>
      <c r="P591">
        <f t="shared" si="76"/>
        <v>418.7683632836588</v>
      </c>
      <c r="Q591" s="9" cm="1">
        <f t="array" ref="Q591">IF(D591="",_xlfn.XLOOKUP(C591,ConfigSheet!$B$5:$H$5,_xlfn.XLOOKUP(G591,ConfigSheet!$A$6:$A$8,ConfigSheet!$B$6:$H$8)),_xlfn.XLOOKUP(D591,ConfigSheet!$B$5:$H$5,_xlfn.XLOOKUP(H591,ConfigSheet!$A$6:$A$8,ConfigSheet!$B$6:$H$8)))</f>
        <v>415.91</v>
      </c>
      <c r="R591">
        <f t="shared" si="77"/>
        <v>115.25133328581887</v>
      </c>
      <c r="S591" s="9">
        <f t="shared" si="78"/>
        <v>13282.869824158901</v>
      </c>
      <c r="W591">
        <f t="shared" si="79"/>
        <v>-2.8583632836587753</v>
      </c>
      <c r="X591">
        <f t="shared" si="72"/>
        <v>8.1702406613685774</v>
      </c>
    </row>
    <row r="592" spans="1:24" x14ac:dyDescent="0.3">
      <c r="A592" s="3">
        <v>590</v>
      </c>
      <c r="B592">
        <v>243</v>
      </c>
      <c r="C592" t="s">
        <v>8</v>
      </c>
      <c r="D592" t="s">
        <v>8</v>
      </c>
      <c r="E592">
        <v>21436</v>
      </c>
      <c r="F592">
        <v>26931</v>
      </c>
      <c r="G592">
        <v>1</v>
      </c>
      <c r="H592">
        <v>1</v>
      </c>
      <c r="I592">
        <v>79.20340895652771</v>
      </c>
      <c r="J592" s="4">
        <f>ConfigSheet!$I$2</f>
        <v>3349.0920000000001</v>
      </c>
      <c r="K592">
        <f>IF(D592="",_xlfn.XLOOKUP(C592,ConfigSheet!$A$1:$H$1,ConfigSheet!$A$2:$H$2),_xlfn.XLOOKUP(D592,ConfigSheet!$A$1:$H$1,ConfigSheet!$A$2:$H$2))</f>
        <v>0</v>
      </c>
      <c r="L592">
        <f>_xlfn.XLOOKUP(B592,CoinPixels_Config2!A:A,CoinPixels_Config2!I:I)</f>
        <v>0.79596004604359294</v>
      </c>
      <c r="M592">
        <f t="shared" si="73"/>
        <v>17062.199546990458</v>
      </c>
      <c r="N592">
        <f t="shared" si="74"/>
        <v>21436</v>
      </c>
      <c r="O592">
        <f t="shared" si="75"/>
        <v>0</v>
      </c>
      <c r="P592">
        <f t="shared" si="76"/>
        <v>0</v>
      </c>
      <c r="Q592" s="9" cm="1">
        <f t="array" ref="Q592">IF(D592="",_xlfn.XLOOKUP(C592,ConfigSheet!$B$5:$H$5,_xlfn.XLOOKUP(G592,ConfigSheet!$A$6:$A$8,ConfigSheet!$B$6:$H$8)),_xlfn.XLOOKUP(D592,ConfigSheet!$B$5:$H$5,_xlfn.XLOOKUP(H592,ConfigSheet!$A$6:$A$8,ConfigSheet!$B$6:$H$8)))</f>
        <v>0</v>
      </c>
      <c r="R592">
        <f t="shared" si="77"/>
        <v>0</v>
      </c>
      <c r="S592" s="9">
        <f t="shared" si="78"/>
        <v>0</v>
      </c>
      <c r="W592">
        <f t="shared" si="79"/>
        <v>0</v>
      </c>
      <c r="X592">
        <f t="shared" si="72"/>
        <v>0</v>
      </c>
    </row>
    <row r="593" spans="1:24" x14ac:dyDescent="0.3">
      <c r="A593" s="3">
        <v>591</v>
      </c>
      <c r="B593">
        <v>243</v>
      </c>
      <c r="C593" t="s">
        <v>14</v>
      </c>
      <c r="D593" t="s">
        <v>14</v>
      </c>
      <c r="E593">
        <v>102724</v>
      </c>
      <c r="F593">
        <v>98216</v>
      </c>
      <c r="G593">
        <v>1</v>
      </c>
      <c r="H593">
        <v>1</v>
      </c>
      <c r="I593">
        <v>88.285344839096069</v>
      </c>
      <c r="J593" s="4">
        <f>ConfigSheet!$I$2</f>
        <v>3349.0920000000001</v>
      </c>
      <c r="K593">
        <f>IF(D593="",_xlfn.XLOOKUP(C593,ConfigSheet!$A$1:$H$1,ConfigSheet!$A$2:$H$2),_xlfn.XLOOKUP(D593,ConfigSheet!$A$1:$H$1,ConfigSheet!$A$2:$H$2))</f>
        <v>8.5265588246234003</v>
      </c>
      <c r="L593">
        <f>_xlfn.XLOOKUP(B593,CoinPixels_Config2!A:A,CoinPixels_Config2!I:I)</f>
        <v>0.79596004604359294</v>
      </c>
      <c r="M593">
        <f t="shared" si="73"/>
        <v>81764.199769782048</v>
      </c>
      <c r="N593">
        <f t="shared" si="74"/>
        <v>78176.011882217528</v>
      </c>
      <c r="O593">
        <f t="shared" si="75"/>
        <v>208.16605189863571</v>
      </c>
      <c r="P593">
        <f t="shared" si="76"/>
        <v>199.03077132195403</v>
      </c>
      <c r="Q593" s="9" cm="1">
        <f t="array" ref="Q593">IF(D593="",_xlfn.XLOOKUP(C593,ConfigSheet!$B$5:$H$5,_xlfn.XLOOKUP(G593,ConfigSheet!$A$6:$A$8,ConfigSheet!$B$6:$H$8)),_xlfn.XLOOKUP(D593,ConfigSheet!$B$5:$H$5,_xlfn.XLOOKUP(H593,ConfigSheet!$A$6:$A$8,ConfigSheet!$B$6:$H$8)))</f>
        <v>160.44</v>
      </c>
      <c r="R593">
        <f t="shared" si="77"/>
        <v>9.13528057668168</v>
      </c>
      <c r="S593" s="9">
        <f t="shared" si="78"/>
        <v>83.453351214697562</v>
      </c>
      <c r="W593">
        <f t="shared" si="79"/>
        <v>-38.590771321954037</v>
      </c>
      <c r="X593">
        <f t="shared" si="72"/>
        <v>1489.24763122335</v>
      </c>
    </row>
    <row r="594" spans="1:24" x14ac:dyDescent="0.3">
      <c r="A594" s="3">
        <v>592</v>
      </c>
      <c r="B594">
        <v>243</v>
      </c>
      <c r="C594" t="s">
        <v>9</v>
      </c>
      <c r="D594" t="s">
        <v>9</v>
      </c>
      <c r="E594">
        <v>591890</v>
      </c>
      <c r="F594">
        <v>501294</v>
      </c>
      <c r="G594">
        <v>1</v>
      </c>
      <c r="H594">
        <v>1</v>
      </c>
      <c r="I594">
        <v>84.092879295349121</v>
      </c>
      <c r="J594" s="4">
        <f>ConfigSheet!$I$2</f>
        <v>3349.0920000000001</v>
      </c>
      <c r="K594">
        <f>IF(D594="",_xlfn.XLOOKUP(C594,ConfigSheet!$A$1:$H$1,ConfigSheet!$A$2:$H$2),_xlfn.XLOOKUP(D594,ConfigSheet!$A$1:$H$1,ConfigSheet!$A$2:$H$2))</f>
        <v>2.6304883652667002</v>
      </c>
      <c r="L594">
        <f>_xlfn.XLOOKUP(B594,CoinPixels_Config2!A:A,CoinPixels_Config2!I:I)</f>
        <v>0.79596004604359294</v>
      </c>
      <c r="M594">
        <f t="shared" si="73"/>
        <v>471120.79165274225</v>
      </c>
      <c r="N594">
        <f t="shared" si="74"/>
        <v>399009.99532137689</v>
      </c>
      <c r="O594">
        <f t="shared" si="75"/>
        <v>370.03395579392128</v>
      </c>
      <c r="P594">
        <f t="shared" si="76"/>
        <v>313.39573541664498</v>
      </c>
      <c r="Q594" s="9" cm="1">
        <f t="array" ref="Q594">IF(D594="",_xlfn.XLOOKUP(C594,ConfigSheet!$B$5:$H$5,_xlfn.XLOOKUP(G594,ConfigSheet!$A$6:$A$8,ConfigSheet!$B$6:$H$8)),_xlfn.XLOOKUP(D594,ConfigSheet!$B$5:$H$5,_xlfn.XLOOKUP(H594,ConfigSheet!$A$6:$A$8,ConfigSheet!$B$6:$H$8)))</f>
        <v>468.8</v>
      </c>
      <c r="R594">
        <f t="shared" si="77"/>
        <v>56.638220377276298</v>
      </c>
      <c r="S594" s="9">
        <f t="shared" si="78"/>
        <v>3207.888007504916</v>
      </c>
      <c r="W594">
        <f t="shared" si="79"/>
        <v>155.40426458335503</v>
      </c>
      <c r="X594">
        <f t="shared" si="72"/>
        <v>24150.485450693413</v>
      </c>
    </row>
    <row r="595" spans="1:24" x14ac:dyDescent="0.3">
      <c r="A595" s="3">
        <v>593</v>
      </c>
      <c r="B595">
        <v>243</v>
      </c>
      <c r="C595" t="s">
        <v>10</v>
      </c>
      <c r="D595" t="s">
        <v>10</v>
      </c>
      <c r="E595">
        <v>205158</v>
      </c>
      <c r="F595">
        <v>208210</v>
      </c>
      <c r="G595">
        <v>2</v>
      </c>
      <c r="H595">
        <v>2</v>
      </c>
      <c r="I595">
        <v>83.945354819297791</v>
      </c>
      <c r="J595" s="4">
        <f>ConfigSheet!$I$2</f>
        <v>3349.0920000000001</v>
      </c>
      <c r="K595">
        <f>IF(D595="",_xlfn.XLOOKUP(C595,ConfigSheet!$A$1:$H$1,ConfigSheet!$A$2:$H$2),_xlfn.XLOOKUP(D595,ConfigSheet!$A$1:$H$1,ConfigSheet!$A$2:$H$2))</f>
        <v>3.5680999999999998</v>
      </c>
      <c r="L595">
        <f>_xlfn.XLOOKUP(B595,CoinPixels_Config2!A:A,CoinPixels_Config2!I:I)</f>
        <v>0.79596004604359294</v>
      </c>
      <c r="M595">
        <f t="shared" si="73"/>
        <v>163297.57112621143</v>
      </c>
      <c r="N595">
        <f t="shared" si="74"/>
        <v>165726.84118673648</v>
      </c>
      <c r="O595">
        <f t="shared" si="75"/>
        <v>173.97612951075544</v>
      </c>
      <c r="P595">
        <f t="shared" si="76"/>
        <v>176.56425742810123</v>
      </c>
      <c r="Q595" s="9" cm="1">
        <f t="array" ref="Q595">IF(D595="",_xlfn.XLOOKUP(C595,ConfigSheet!$B$5:$H$5,_xlfn.XLOOKUP(G595,ConfigSheet!$A$6:$A$8,ConfigSheet!$B$6:$H$8)),_xlfn.XLOOKUP(D595,ConfigSheet!$B$5:$H$5,_xlfn.XLOOKUP(H595,ConfigSheet!$A$6:$A$8,ConfigSheet!$B$6:$H$8)))</f>
        <v>193.28</v>
      </c>
      <c r="R595">
        <f t="shared" si="77"/>
        <v>-2.588127917345787</v>
      </c>
      <c r="S595" s="9">
        <f t="shared" si="78"/>
        <v>6.6984061165446409</v>
      </c>
      <c r="W595">
        <f t="shared" si="79"/>
        <v>16.715742571898772</v>
      </c>
      <c r="X595">
        <f t="shared" si="72"/>
        <v>279.41604972998897</v>
      </c>
    </row>
    <row r="596" spans="1:24" x14ac:dyDescent="0.3">
      <c r="A596" s="3">
        <v>594</v>
      </c>
      <c r="B596">
        <v>243</v>
      </c>
      <c r="C596" t="s">
        <v>11</v>
      </c>
      <c r="D596" t="s">
        <v>11</v>
      </c>
      <c r="E596">
        <v>245424</v>
      </c>
      <c r="F596">
        <v>169299</v>
      </c>
      <c r="G596">
        <v>1</v>
      </c>
      <c r="H596">
        <v>1</v>
      </c>
      <c r="I596">
        <v>68.856346607208252</v>
      </c>
      <c r="J596" s="4">
        <f>ConfigSheet!$I$2</f>
        <v>3349.0920000000001</v>
      </c>
      <c r="K596">
        <f>IF(D596="",_xlfn.XLOOKUP(C596,ConfigSheet!$A$1:$H$1,ConfigSheet!$A$2:$H$2),_xlfn.XLOOKUP(D596,ConfigSheet!$A$1:$H$1,ConfigSheet!$A$2:$H$2))</f>
        <v>5.6936084651916001</v>
      </c>
      <c r="L596">
        <f>_xlfn.XLOOKUP(B596,CoinPixels_Config2!A:A,CoinPixels_Config2!I:I)</f>
        <v>0.79596004604359294</v>
      </c>
      <c r="M596">
        <f t="shared" si="73"/>
        <v>195347.69834020274</v>
      </c>
      <c r="N596">
        <f t="shared" si="74"/>
        <v>134755.23983513424</v>
      </c>
      <c r="O596">
        <f t="shared" si="75"/>
        <v>332.09995692130087</v>
      </c>
      <c r="P596">
        <f t="shared" si="76"/>
        <v>229.09002626808837</v>
      </c>
      <c r="Q596" s="9" cm="1">
        <f t="array" ref="Q596">IF(D596="",_xlfn.XLOOKUP(C596,ConfigSheet!$B$5:$H$5,_xlfn.XLOOKUP(G596,ConfigSheet!$A$6:$A$8,ConfigSheet!$B$6:$H$8)),_xlfn.XLOOKUP(D596,ConfigSheet!$B$5:$H$5,_xlfn.XLOOKUP(H596,ConfigSheet!$A$6:$A$8,ConfigSheet!$B$6:$H$8)))</f>
        <v>369.42666666666668</v>
      </c>
      <c r="R596">
        <f t="shared" si="77"/>
        <v>103.00993065321251</v>
      </c>
      <c r="S596" s="9">
        <f t="shared" si="78"/>
        <v>10611.045813179649</v>
      </c>
      <c r="W596">
        <f t="shared" si="79"/>
        <v>140.33664039857831</v>
      </c>
      <c r="X596">
        <f t="shared" si="72"/>
        <v>19694.372638359881</v>
      </c>
    </row>
    <row r="597" spans="1:24" x14ac:dyDescent="0.3">
      <c r="A597" s="3">
        <v>595</v>
      </c>
      <c r="B597">
        <v>243</v>
      </c>
      <c r="C597" t="s">
        <v>13</v>
      </c>
      <c r="D597" t="s">
        <v>13</v>
      </c>
      <c r="E597">
        <v>138517</v>
      </c>
      <c r="F597">
        <v>100539</v>
      </c>
      <c r="G597">
        <v>1</v>
      </c>
      <c r="H597">
        <v>1</v>
      </c>
      <c r="I597">
        <v>69.658774137496948</v>
      </c>
      <c r="J597" s="4">
        <f>ConfigSheet!$I$2</f>
        <v>3349.0920000000001</v>
      </c>
      <c r="K597">
        <f>IF(D597="",_xlfn.XLOOKUP(C597,ConfigSheet!$A$1:$H$1,ConfigSheet!$A$2:$H$2),_xlfn.XLOOKUP(D597,ConfigSheet!$A$1:$H$1,ConfigSheet!$A$2:$H$2))</f>
        <v>6.6983512218829002</v>
      </c>
      <c r="L597">
        <f>_xlfn.XLOOKUP(B597,CoinPixels_Config2!A:A,CoinPixels_Config2!I:I)</f>
        <v>0.79596004604359294</v>
      </c>
      <c r="M597">
        <f t="shared" si="73"/>
        <v>110253.99769782036</v>
      </c>
      <c r="N597">
        <f t="shared" si="74"/>
        <v>80025.027069176795</v>
      </c>
      <c r="O597">
        <f t="shared" si="75"/>
        <v>220.51350043434741</v>
      </c>
      <c r="P597">
        <f t="shared" si="76"/>
        <v>160.05404982903801</v>
      </c>
      <c r="Q597" s="9" cm="1">
        <f t="array" ref="Q597">IF(D597="",_xlfn.XLOOKUP(C597,ConfigSheet!$B$5:$H$5,_xlfn.XLOOKUP(G597,ConfigSheet!$A$6:$A$8,ConfigSheet!$B$6:$H$8)),_xlfn.XLOOKUP(D597,ConfigSheet!$B$5:$H$5,_xlfn.XLOOKUP(H597,ConfigSheet!$A$6:$A$8,ConfigSheet!$B$6:$H$8)))</f>
        <v>207.95500000000001</v>
      </c>
      <c r="R597">
        <f t="shared" si="77"/>
        <v>60.459450605309399</v>
      </c>
      <c r="S597" s="9">
        <f t="shared" si="78"/>
        <v>3655.3451674958469</v>
      </c>
      <c r="W597">
        <f t="shared" si="79"/>
        <v>47.900950170962005</v>
      </c>
      <c r="X597">
        <f t="shared" si="72"/>
        <v>2294.501027280985</v>
      </c>
    </row>
    <row r="598" spans="1:24" x14ac:dyDescent="0.3">
      <c r="A598" s="3">
        <v>596</v>
      </c>
      <c r="B598">
        <v>244</v>
      </c>
      <c r="C598" t="s">
        <v>8</v>
      </c>
      <c r="D598" t="s">
        <v>8</v>
      </c>
      <c r="E598">
        <v>16860</v>
      </c>
      <c r="F598">
        <v>23542</v>
      </c>
      <c r="G598">
        <v>1</v>
      </c>
      <c r="H598">
        <v>1</v>
      </c>
      <c r="I598">
        <v>70.350378751754761</v>
      </c>
      <c r="J598" s="4">
        <f>ConfigSheet!$I$2</f>
        <v>3349.0920000000001</v>
      </c>
      <c r="K598">
        <f>IF(D598="",_xlfn.XLOOKUP(C598,ConfigSheet!$A$1:$H$1,ConfigSheet!$A$2:$H$2),_xlfn.XLOOKUP(D598,ConfigSheet!$A$1:$H$1,ConfigSheet!$A$2:$H$2))</f>
        <v>0</v>
      </c>
      <c r="L598">
        <f>_xlfn.XLOOKUP(B598,CoinPixels_Config2!A:A,CoinPixels_Config2!I:I)</f>
        <v>0.71616685073485686</v>
      </c>
      <c r="M598">
        <f t="shared" si="73"/>
        <v>12074.573103389686</v>
      </c>
      <c r="N598">
        <f t="shared" si="74"/>
        <v>16860</v>
      </c>
      <c r="O598">
        <f t="shared" si="75"/>
        <v>0</v>
      </c>
      <c r="P598">
        <f t="shared" si="76"/>
        <v>0</v>
      </c>
      <c r="Q598" s="9" cm="1">
        <f t="array" ref="Q598">IF(D598="",_xlfn.XLOOKUP(C598,ConfigSheet!$B$5:$H$5,_xlfn.XLOOKUP(G598,ConfigSheet!$A$6:$A$8,ConfigSheet!$B$6:$H$8)),_xlfn.XLOOKUP(D598,ConfigSheet!$B$5:$H$5,_xlfn.XLOOKUP(H598,ConfigSheet!$A$6:$A$8,ConfigSheet!$B$6:$H$8)))</f>
        <v>0</v>
      </c>
      <c r="R598">
        <f t="shared" si="77"/>
        <v>0</v>
      </c>
      <c r="S598" s="9">
        <f t="shared" si="78"/>
        <v>0</v>
      </c>
      <c r="W598">
        <f t="shared" si="79"/>
        <v>0</v>
      </c>
      <c r="X598">
        <f t="shared" si="72"/>
        <v>0</v>
      </c>
    </row>
    <row r="599" spans="1:24" x14ac:dyDescent="0.3">
      <c r="A599" s="3">
        <v>597</v>
      </c>
      <c r="B599">
        <v>244</v>
      </c>
      <c r="C599" t="s">
        <v>9</v>
      </c>
      <c r="D599" t="s">
        <v>9</v>
      </c>
      <c r="E599">
        <v>579166</v>
      </c>
      <c r="F599">
        <v>537389</v>
      </c>
      <c r="G599">
        <v>1</v>
      </c>
      <c r="H599">
        <v>1</v>
      </c>
      <c r="I599">
        <v>92.361229658126831</v>
      </c>
      <c r="J599" s="4">
        <f>ConfigSheet!$I$2</f>
        <v>3349.0920000000001</v>
      </c>
      <c r="K599">
        <f>IF(D599="",_xlfn.XLOOKUP(C599,ConfigSheet!$A$1:$H$1,ConfigSheet!$A$2:$H$2),_xlfn.XLOOKUP(D599,ConfigSheet!$A$1:$H$1,ConfigSheet!$A$2:$H$2))</f>
        <v>2.6304883652667002</v>
      </c>
      <c r="L599">
        <f>_xlfn.XLOOKUP(B599,CoinPixels_Config2!A:A,CoinPixels_Config2!I:I)</f>
        <v>0.71616685073485686</v>
      </c>
      <c r="M599">
        <f t="shared" si="73"/>
        <v>414779.4902727041</v>
      </c>
      <c r="N599">
        <f t="shared" si="74"/>
        <v>384860.187749554</v>
      </c>
      <c r="O599">
        <f t="shared" si="75"/>
        <v>325.78162179886385</v>
      </c>
      <c r="P599">
        <f t="shared" si="76"/>
        <v>302.28200542999701</v>
      </c>
      <c r="Q599" s="9" cm="1">
        <f t="array" ref="Q599">IF(D599="",_xlfn.XLOOKUP(C599,ConfigSheet!$B$5:$H$5,_xlfn.XLOOKUP(G599,ConfigSheet!$A$6:$A$8,ConfigSheet!$B$6:$H$8)),_xlfn.XLOOKUP(D599,ConfigSheet!$B$5:$H$5,_xlfn.XLOOKUP(H599,ConfigSheet!$A$6:$A$8,ConfigSheet!$B$6:$H$8)))</f>
        <v>468.8</v>
      </c>
      <c r="R599">
        <f t="shared" si="77"/>
        <v>23.499616368866839</v>
      </c>
      <c r="S599" s="9">
        <f t="shared" si="78"/>
        <v>552.23196948391433</v>
      </c>
      <c r="W599">
        <f t="shared" si="79"/>
        <v>166.517994570003</v>
      </c>
      <c r="X599">
        <f t="shared" si="72"/>
        <v>27728.242515615548</v>
      </c>
    </row>
    <row r="600" spans="1:24" x14ac:dyDescent="0.3">
      <c r="A600" s="3">
        <v>598</v>
      </c>
      <c r="B600">
        <v>244</v>
      </c>
      <c r="C600" t="s">
        <v>11</v>
      </c>
      <c r="D600" t="s">
        <v>11</v>
      </c>
      <c r="E600">
        <v>246743</v>
      </c>
      <c r="F600">
        <v>192738</v>
      </c>
      <c r="G600">
        <v>1</v>
      </c>
      <c r="H600">
        <v>1</v>
      </c>
      <c r="I600">
        <v>78.112852573394775</v>
      </c>
      <c r="J600" s="4">
        <f>ConfigSheet!$I$2</f>
        <v>3349.0920000000001</v>
      </c>
      <c r="K600">
        <f>IF(D600="",_xlfn.XLOOKUP(C600,ConfigSheet!$A$1:$H$1,ConfigSheet!$A$2:$H$2),_xlfn.XLOOKUP(D600,ConfigSheet!$A$1:$H$1,ConfigSheet!$A$2:$H$2))</f>
        <v>5.6936084651916001</v>
      </c>
      <c r="L600">
        <f>_xlfn.XLOOKUP(B600,CoinPixels_Config2!A:A,CoinPixels_Config2!I:I)</f>
        <v>0.71616685073485686</v>
      </c>
      <c r="M600">
        <f t="shared" si="73"/>
        <v>176709.15725087078</v>
      </c>
      <c r="N600">
        <f t="shared" si="74"/>
        <v>138032.56647693485</v>
      </c>
      <c r="O600">
        <f t="shared" si="75"/>
        <v>300.41359078831857</v>
      </c>
      <c r="P600">
        <f t="shared" si="76"/>
        <v>234.66163036584197</v>
      </c>
      <c r="Q600" s="9" cm="1">
        <f t="array" ref="Q600">IF(D600="",_xlfn.XLOOKUP(C600,ConfigSheet!$B$5:$H$5,_xlfn.XLOOKUP(G600,ConfigSheet!$A$6:$A$8,ConfigSheet!$B$6:$H$8)),_xlfn.XLOOKUP(D600,ConfigSheet!$B$5:$H$5,_xlfn.XLOOKUP(H600,ConfigSheet!$A$6:$A$8,ConfigSheet!$B$6:$H$8)))</f>
        <v>369.42666666666668</v>
      </c>
      <c r="R600">
        <f t="shared" si="77"/>
        <v>65.7519604224766</v>
      </c>
      <c r="S600" s="9">
        <f t="shared" si="78"/>
        <v>4323.3202993989289</v>
      </c>
      <c r="W600">
        <f t="shared" si="79"/>
        <v>134.7650363008247</v>
      </c>
      <c r="X600">
        <f t="shared" si="72"/>
        <v>18161.6150091626</v>
      </c>
    </row>
    <row r="601" spans="1:24" x14ac:dyDescent="0.3">
      <c r="A601" s="3">
        <v>599</v>
      </c>
      <c r="B601">
        <v>244</v>
      </c>
      <c r="C601" t="s">
        <v>13</v>
      </c>
      <c r="D601" t="s">
        <v>13</v>
      </c>
      <c r="E601">
        <v>161719</v>
      </c>
      <c r="F601">
        <v>113542</v>
      </c>
      <c r="G601">
        <v>1</v>
      </c>
      <c r="H601">
        <v>1</v>
      </c>
      <c r="I601">
        <v>70.055907964706421</v>
      </c>
      <c r="J601" s="4">
        <f>ConfigSheet!$I$2</f>
        <v>3349.0920000000001</v>
      </c>
      <c r="K601">
        <f>IF(D601="",_xlfn.XLOOKUP(C601,ConfigSheet!$A$1:$H$1,ConfigSheet!$A$2:$H$2),_xlfn.XLOOKUP(D601,ConfigSheet!$A$1:$H$1,ConfigSheet!$A$2:$H$2))</f>
        <v>6.6983512218829002</v>
      </c>
      <c r="L601">
        <f>_xlfn.XLOOKUP(B601,CoinPixels_Config2!A:A,CoinPixels_Config2!I:I)</f>
        <v>0.71616685073485686</v>
      </c>
      <c r="M601">
        <f t="shared" si="73"/>
        <v>115817.78693399031</v>
      </c>
      <c r="N601">
        <f t="shared" si="74"/>
        <v>81315.016566137114</v>
      </c>
      <c r="O601">
        <f t="shared" si="75"/>
        <v>231.64135670954016</v>
      </c>
      <c r="P601">
        <f t="shared" si="76"/>
        <v>162.63409323279646</v>
      </c>
      <c r="Q601" s="9" cm="1">
        <f t="array" ref="Q601">IF(D601="",_xlfn.XLOOKUP(C601,ConfigSheet!$B$5:$H$5,_xlfn.XLOOKUP(G601,ConfigSheet!$A$6:$A$8,ConfigSheet!$B$6:$H$8)),_xlfn.XLOOKUP(D601,ConfigSheet!$B$5:$H$5,_xlfn.XLOOKUP(H601,ConfigSheet!$A$6:$A$8,ConfigSheet!$B$6:$H$8)))</f>
        <v>207.95500000000001</v>
      </c>
      <c r="R601">
        <f t="shared" si="77"/>
        <v>69.007263476743702</v>
      </c>
      <c r="S601" s="9">
        <f t="shared" si="78"/>
        <v>4762.0024125487253</v>
      </c>
      <c r="W601">
        <f t="shared" si="79"/>
        <v>45.320906767203553</v>
      </c>
      <c r="X601">
        <f t="shared" si="72"/>
        <v>2053.9845902015568</v>
      </c>
    </row>
    <row r="602" spans="1:24" x14ac:dyDescent="0.3">
      <c r="A602" s="3">
        <v>600</v>
      </c>
      <c r="B602">
        <v>245</v>
      </c>
      <c r="C602" t="s">
        <v>8</v>
      </c>
      <c r="D602" t="s">
        <v>8</v>
      </c>
      <c r="E602">
        <v>18660</v>
      </c>
      <c r="F602">
        <v>22605</v>
      </c>
      <c r="G602">
        <v>1</v>
      </c>
      <c r="H602">
        <v>1</v>
      </c>
      <c r="I602">
        <v>75.730347633361816</v>
      </c>
      <c r="J602" s="4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_xlfn.XLOOKUP(B602,CoinPixels_Config2!A:A,CoinPixels_Config2!I:I)</f>
        <v>0.82548108825481092</v>
      </c>
      <c r="M602">
        <f t="shared" si="73"/>
        <v>15403.477106834773</v>
      </c>
      <c r="N602">
        <f t="shared" si="74"/>
        <v>18660</v>
      </c>
      <c r="O602">
        <f t="shared" si="75"/>
        <v>0</v>
      </c>
      <c r="P602">
        <f t="shared" si="76"/>
        <v>0</v>
      </c>
      <c r="Q602" s="9" cm="1">
        <f t="array" ref="Q602">IF(D602="",_xlfn.XLOOKUP(C602,ConfigSheet!$B$5:$H$5,_xlfn.XLOOKUP(G602,ConfigSheet!$A$6:$A$8,ConfigSheet!$B$6:$H$8)),_xlfn.XLOOKUP(D602,ConfigSheet!$B$5:$H$5,_xlfn.XLOOKUP(H602,ConfigSheet!$A$6:$A$8,ConfigSheet!$B$6:$H$8)))</f>
        <v>0</v>
      </c>
      <c r="R602">
        <f t="shared" si="77"/>
        <v>0</v>
      </c>
      <c r="S602" s="9">
        <f t="shared" si="78"/>
        <v>0</v>
      </c>
      <c r="W602">
        <f t="shared" si="79"/>
        <v>0</v>
      </c>
      <c r="X602">
        <f t="shared" si="72"/>
        <v>0</v>
      </c>
    </row>
    <row r="603" spans="1:24" x14ac:dyDescent="0.3">
      <c r="A603" s="3">
        <v>601</v>
      </c>
      <c r="B603">
        <v>245</v>
      </c>
      <c r="C603" t="s">
        <v>13</v>
      </c>
      <c r="D603" t="s">
        <v>13</v>
      </c>
      <c r="E603">
        <v>130602</v>
      </c>
      <c r="F603">
        <v>116795</v>
      </c>
      <c r="G603">
        <v>1</v>
      </c>
      <c r="H603">
        <v>1</v>
      </c>
      <c r="I603">
        <v>83.643370866775513</v>
      </c>
      <c r="J603" s="4">
        <f>ConfigSheet!$I$2</f>
        <v>3349.0920000000001</v>
      </c>
      <c r="K603">
        <f>IF(D603="",_xlfn.XLOOKUP(C603,ConfigSheet!$A$1:$H$1,ConfigSheet!$A$2:$H$2),_xlfn.XLOOKUP(D603,ConfigSheet!$A$1:$H$1,ConfigSheet!$A$2:$H$2))</f>
        <v>6.6983512218829002</v>
      </c>
      <c r="L603">
        <f>_xlfn.XLOOKUP(B603,CoinPixels_Config2!A:A,CoinPixels_Config2!I:I)</f>
        <v>0.82548108825481092</v>
      </c>
      <c r="M603">
        <f t="shared" si="73"/>
        <v>107809.48108825482</v>
      </c>
      <c r="N603">
        <f t="shared" si="74"/>
        <v>96412.063702720639</v>
      </c>
      <c r="O603">
        <f t="shared" si="75"/>
        <v>215.62434515924707</v>
      </c>
      <c r="P603">
        <f t="shared" si="76"/>
        <v>192.8289413092775</v>
      </c>
      <c r="Q603" s="9" cm="1">
        <f t="array" ref="Q603">IF(D603="",_xlfn.XLOOKUP(C603,ConfigSheet!$B$5:$H$5,_xlfn.XLOOKUP(G603,ConfigSheet!$A$6:$A$8,ConfigSheet!$B$6:$H$8)),_xlfn.XLOOKUP(D603,ConfigSheet!$B$5:$H$5,_xlfn.XLOOKUP(H603,ConfigSheet!$A$6:$A$8,ConfigSheet!$B$6:$H$8)))</f>
        <v>207.95500000000001</v>
      </c>
      <c r="R603">
        <f t="shared" si="77"/>
        <v>22.795403849969574</v>
      </c>
      <c r="S603" s="9">
        <f t="shared" si="78"/>
        <v>519.63043668320768</v>
      </c>
      <c r="W603">
        <f t="shared" si="79"/>
        <v>15.126058690722516</v>
      </c>
      <c r="X603">
        <f t="shared" si="72"/>
        <v>228.79765151518217</v>
      </c>
    </row>
    <row r="604" spans="1:24" x14ac:dyDescent="0.3">
      <c r="A604" s="3">
        <v>602</v>
      </c>
      <c r="B604">
        <v>246</v>
      </c>
      <c r="C604" t="s">
        <v>8</v>
      </c>
      <c r="D604" t="s">
        <v>8</v>
      </c>
      <c r="E604">
        <v>15204</v>
      </c>
      <c r="F604">
        <v>19740</v>
      </c>
      <c r="G604">
        <v>1</v>
      </c>
      <c r="H604">
        <v>1</v>
      </c>
      <c r="I604">
        <v>77.021276950836182</v>
      </c>
      <c r="J604" s="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_xlfn.XLOOKUP(B604,CoinPixels_Config2!A:A,CoinPixels_Config2!I:I)</f>
        <v>0.77021276595744681</v>
      </c>
      <c r="M604">
        <f t="shared" si="73"/>
        <v>11710.314893617022</v>
      </c>
      <c r="N604">
        <f t="shared" si="74"/>
        <v>15204</v>
      </c>
      <c r="O604">
        <f t="shared" si="75"/>
        <v>0</v>
      </c>
      <c r="P604">
        <f t="shared" si="76"/>
        <v>0</v>
      </c>
      <c r="Q604" s="9" cm="1">
        <f t="array" ref="Q604">IF(D604="",_xlfn.XLOOKUP(C604,ConfigSheet!$B$5:$H$5,_xlfn.XLOOKUP(G604,ConfigSheet!$A$6:$A$8,ConfigSheet!$B$6:$H$8)),_xlfn.XLOOKUP(D604,ConfigSheet!$B$5:$H$5,_xlfn.XLOOKUP(H604,ConfigSheet!$A$6:$A$8,ConfigSheet!$B$6:$H$8)))</f>
        <v>0</v>
      </c>
      <c r="R604">
        <f t="shared" si="77"/>
        <v>0</v>
      </c>
      <c r="S604" s="9">
        <f t="shared" si="78"/>
        <v>0</v>
      </c>
      <c r="W604">
        <f t="shared" si="79"/>
        <v>0</v>
      </c>
      <c r="X604">
        <f t="shared" si="72"/>
        <v>0</v>
      </c>
    </row>
    <row r="605" spans="1:24" x14ac:dyDescent="0.3">
      <c r="A605" s="3">
        <v>603</v>
      </c>
      <c r="B605">
        <v>246</v>
      </c>
      <c r="C605" t="s">
        <v>12</v>
      </c>
      <c r="D605" t="s">
        <v>12</v>
      </c>
      <c r="E605">
        <v>182305</v>
      </c>
      <c r="F605">
        <v>170316</v>
      </c>
      <c r="G605">
        <v>1</v>
      </c>
      <c r="H605">
        <v>1</v>
      </c>
      <c r="I605">
        <v>91.309136152267456</v>
      </c>
      <c r="J605" s="4">
        <f>ConfigSheet!$I$2</f>
        <v>3349.0920000000001</v>
      </c>
      <c r="K605">
        <f>IF(D605="",_xlfn.XLOOKUP(C605,ConfigSheet!$A$1:$H$1,ConfigSheet!$A$2:$H$2),_xlfn.XLOOKUP(D605,ConfigSheet!$A$1:$H$1,ConfigSheet!$A$2:$H$2))</f>
        <v>4.4826302470744004</v>
      </c>
      <c r="L605">
        <f>_xlfn.XLOOKUP(B605,CoinPixels_Config2!A:A,CoinPixels_Config2!I:I)</f>
        <v>0.77021276595744681</v>
      </c>
      <c r="M605">
        <f t="shared" si="73"/>
        <v>140413.63829787233</v>
      </c>
      <c r="N605">
        <f t="shared" si="74"/>
        <v>131179.55744680853</v>
      </c>
      <c r="O605">
        <f t="shared" si="75"/>
        <v>187.93822986523119</v>
      </c>
      <c r="P605">
        <f t="shared" si="76"/>
        <v>175.5787694123953</v>
      </c>
      <c r="Q605" s="9" cm="1">
        <f t="array" ref="Q605">IF(D605="",_xlfn.XLOOKUP(C605,ConfigSheet!$B$5:$H$5,_xlfn.XLOOKUP(G605,ConfigSheet!$A$6:$A$8,ConfigSheet!$B$6:$H$8)),_xlfn.XLOOKUP(D605,ConfigSheet!$B$5:$H$5,_xlfn.XLOOKUP(H605,ConfigSheet!$A$6:$A$8,ConfigSheet!$B$6:$H$8)))</f>
        <v>236.29999999999998</v>
      </c>
      <c r="R605">
        <f t="shared" si="77"/>
        <v>12.35946045283589</v>
      </c>
      <c r="S605" s="9">
        <f t="shared" si="78"/>
        <v>152.75626268521435</v>
      </c>
      <c r="W605">
        <f t="shared" si="79"/>
        <v>60.72123058760468</v>
      </c>
      <c r="X605">
        <f t="shared" si="72"/>
        <v>3687.067844073058</v>
      </c>
    </row>
    <row r="606" spans="1:24" x14ac:dyDescent="0.3">
      <c r="A606" s="3">
        <v>604</v>
      </c>
      <c r="B606">
        <v>246</v>
      </c>
      <c r="C606" t="s">
        <v>13</v>
      </c>
      <c r="D606" t="s">
        <v>13</v>
      </c>
      <c r="E606">
        <v>117046</v>
      </c>
      <c r="F606">
        <v>103234</v>
      </c>
      <c r="G606">
        <v>1</v>
      </c>
      <c r="H606">
        <v>1</v>
      </c>
      <c r="I606">
        <v>84.475207328796387</v>
      </c>
      <c r="J606" s="4">
        <f>ConfigSheet!$I$2</f>
        <v>3349.0920000000001</v>
      </c>
      <c r="K606">
        <f>IF(D606="",_xlfn.XLOOKUP(C606,ConfigSheet!$A$1:$H$1,ConfigSheet!$A$2:$H$2),_xlfn.XLOOKUP(D606,ConfigSheet!$A$1:$H$1,ConfigSheet!$A$2:$H$2))</f>
        <v>6.6983512218829002</v>
      </c>
      <c r="L606">
        <f>_xlfn.XLOOKUP(B606,CoinPixels_Config2!A:A,CoinPixels_Config2!I:I)</f>
        <v>0.77021276595744681</v>
      </c>
      <c r="M606">
        <f t="shared" si="73"/>
        <v>90150.323404255323</v>
      </c>
      <c r="N606">
        <f t="shared" si="74"/>
        <v>79512.144680851066</v>
      </c>
      <c r="O606">
        <f t="shared" si="75"/>
        <v>180.30514806043914</v>
      </c>
      <c r="P606">
        <f t="shared" si="76"/>
        <v>159.0282594439056</v>
      </c>
      <c r="Q606" s="9" cm="1">
        <f t="array" ref="Q606">IF(D606="",_xlfn.XLOOKUP(C606,ConfigSheet!$B$5:$H$5,_xlfn.XLOOKUP(G606,ConfigSheet!$A$6:$A$8,ConfigSheet!$B$6:$H$8)),_xlfn.XLOOKUP(D606,ConfigSheet!$B$5:$H$5,_xlfn.XLOOKUP(H606,ConfigSheet!$A$6:$A$8,ConfigSheet!$B$6:$H$8)))</f>
        <v>207.95500000000001</v>
      </c>
      <c r="R606">
        <f t="shared" si="77"/>
        <v>21.27688861653354</v>
      </c>
      <c r="S606" s="9">
        <f t="shared" si="78"/>
        <v>452.70598920037457</v>
      </c>
      <c r="W606">
        <f t="shared" si="79"/>
        <v>48.926740556094416</v>
      </c>
      <c r="X606">
        <f t="shared" si="72"/>
        <v>2393.8259414433742</v>
      </c>
    </row>
    <row r="607" spans="1:24" x14ac:dyDescent="0.3">
      <c r="A607" s="3">
        <v>605</v>
      </c>
      <c r="B607">
        <v>247</v>
      </c>
      <c r="C607" t="s">
        <v>8</v>
      </c>
      <c r="D607" t="s">
        <v>8</v>
      </c>
      <c r="E607">
        <v>18660</v>
      </c>
      <c r="F607">
        <v>19900</v>
      </c>
      <c r="G607">
        <v>1</v>
      </c>
      <c r="H607">
        <v>1</v>
      </c>
      <c r="I607">
        <v>85.073196887969971</v>
      </c>
      <c r="J607" s="4">
        <f>ConfigSheet!$I$2</f>
        <v>3349.0920000000001</v>
      </c>
      <c r="K607">
        <f>IF(D607="",_xlfn.XLOOKUP(C607,ConfigSheet!$A$1:$H$1,ConfigSheet!$A$2:$H$2),_xlfn.XLOOKUP(D607,ConfigSheet!$A$1:$H$1,ConfigSheet!$A$2:$H$2))</f>
        <v>0</v>
      </c>
      <c r="L607">
        <f>_xlfn.XLOOKUP(B607,CoinPixels_Config2!A:A,CoinPixels_Config2!I:I)</f>
        <v>0.9376884422110553</v>
      </c>
      <c r="M607">
        <f t="shared" si="73"/>
        <v>17497.266331658291</v>
      </c>
      <c r="N607">
        <f t="shared" si="74"/>
        <v>18660</v>
      </c>
      <c r="O607">
        <f t="shared" si="75"/>
        <v>0</v>
      </c>
      <c r="P607">
        <f t="shared" si="76"/>
        <v>0</v>
      </c>
      <c r="Q607" s="9" cm="1">
        <f t="array" ref="Q607">IF(D607="",_xlfn.XLOOKUP(C607,ConfigSheet!$B$5:$H$5,_xlfn.XLOOKUP(G607,ConfigSheet!$A$6:$A$8,ConfigSheet!$B$6:$H$8)),_xlfn.XLOOKUP(D607,ConfigSheet!$B$5:$H$5,_xlfn.XLOOKUP(H607,ConfigSheet!$A$6:$A$8,ConfigSheet!$B$6:$H$8)))</f>
        <v>0</v>
      </c>
      <c r="R607">
        <f t="shared" si="77"/>
        <v>0</v>
      </c>
      <c r="S607" s="9">
        <f t="shared" si="78"/>
        <v>0</v>
      </c>
      <c r="W607">
        <f t="shared" si="79"/>
        <v>0</v>
      </c>
      <c r="X607">
        <f t="shared" si="72"/>
        <v>0</v>
      </c>
    </row>
    <row r="608" spans="1:24" x14ac:dyDescent="0.3">
      <c r="A608" s="3">
        <v>606</v>
      </c>
      <c r="B608">
        <v>247</v>
      </c>
      <c r="C608" t="s">
        <v>14</v>
      </c>
      <c r="D608" t="s">
        <v>14</v>
      </c>
      <c r="E608">
        <v>102692</v>
      </c>
      <c r="F608">
        <v>91188</v>
      </c>
      <c r="G608">
        <v>1</v>
      </c>
      <c r="H608">
        <v>1</v>
      </c>
      <c r="I608">
        <v>88.452565670013428</v>
      </c>
      <c r="J608" s="4">
        <f>ConfigSheet!$I$2</f>
        <v>3349.0920000000001</v>
      </c>
      <c r="K608">
        <f>IF(D608="",_xlfn.XLOOKUP(C608,ConfigSheet!$A$1:$H$1,ConfigSheet!$A$2:$H$2),_xlfn.XLOOKUP(D608,ConfigSheet!$A$1:$H$1,ConfigSheet!$A$2:$H$2))</f>
        <v>8.5265588246234003</v>
      </c>
      <c r="L608">
        <f>_xlfn.XLOOKUP(B608,CoinPixels_Config2!A:A,CoinPixels_Config2!I:I)</f>
        <v>0.9376884422110553</v>
      </c>
      <c r="M608">
        <f t="shared" si="73"/>
        <v>96293.101507537693</v>
      </c>
      <c r="N608">
        <f t="shared" si="74"/>
        <v>85505.933668341706</v>
      </c>
      <c r="O608">
        <f t="shared" si="75"/>
        <v>245.15564051672879</v>
      </c>
      <c r="P608">
        <f t="shared" si="76"/>
        <v>217.692250101658</v>
      </c>
      <c r="Q608" s="9" cm="1">
        <f t="array" ref="Q608">IF(D608="",_xlfn.XLOOKUP(C608,ConfigSheet!$B$5:$H$5,_xlfn.XLOOKUP(G608,ConfigSheet!$A$6:$A$8,ConfigSheet!$B$6:$H$8)),_xlfn.XLOOKUP(D608,ConfigSheet!$B$5:$H$5,_xlfn.XLOOKUP(H608,ConfigSheet!$A$6:$A$8,ConfigSheet!$B$6:$H$8)))</f>
        <v>160.44</v>
      </c>
      <c r="R608">
        <f t="shared" si="77"/>
        <v>27.463390415070791</v>
      </c>
      <c r="S608" s="9">
        <f t="shared" si="78"/>
        <v>754.23781309060212</v>
      </c>
      <c r="W608">
        <f t="shared" si="79"/>
        <v>-57.252250101658007</v>
      </c>
      <c r="X608">
        <f t="shared" si="72"/>
        <v>3277.8201417027994</v>
      </c>
    </row>
    <row r="609" spans="1:24" x14ac:dyDescent="0.3">
      <c r="A609" s="3">
        <v>607</v>
      </c>
      <c r="B609">
        <v>248</v>
      </c>
      <c r="C609" t="s">
        <v>8</v>
      </c>
      <c r="D609" t="s">
        <v>8</v>
      </c>
      <c r="E609">
        <v>15948</v>
      </c>
      <c r="F609">
        <v>18612</v>
      </c>
      <c r="G609">
        <v>1</v>
      </c>
      <c r="H609">
        <v>1</v>
      </c>
      <c r="I609">
        <v>81.665265560150146</v>
      </c>
      <c r="J609" s="4">
        <f>ConfigSheet!$I$2</f>
        <v>3349.0920000000001</v>
      </c>
      <c r="K609">
        <f>IF(D609="",_xlfn.XLOOKUP(C609,ConfigSheet!$A$1:$H$1,ConfigSheet!$A$2:$H$2),_xlfn.XLOOKUP(D609,ConfigSheet!$A$1:$H$1,ConfigSheet!$A$2:$H$2))</f>
        <v>0</v>
      </c>
      <c r="L609">
        <f>_xlfn.XLOOKUP(B609,CoinPixels_Config2!A:A,CoinPixels_Config2!I:I)</f>
        <v>0.85686653771760157</v>
      </c>
      <c r="M609">
        <f t="shared" si="73"/>
        <v>13665.30754352031</v>
      </c>
      <c r="N609">
        <f t="shared" si="74"/>
        <v>15948</v>
      </c>
      <c r="O609">
        <f t="shared" si="75"/>
        <v>0</v>
      </c>
      <c r="P609">
        <f t="shared" si="76"/>
        <v>0</v>
      </c>
      <c r="Q609" s="9" cm="1">
        <f t="array" ref="Q609">IF(D609="",_xlfn.XLOOKUP(C609,ConfigSheet!$B$5:$H$5,_xlfn.XLOOKUP(G609,ConfigSheet!$A$6:$A$8,ConfigSheet!$B$6:$H$8)),_xlfn.XLOOKUP(D609,ConfigSheet!$B$5:$H$5,_xlfn.XLOOKUP(H609,ConfigSheet!$A$6:$A$8,ConfigSheet!$B$6:$H$8)))</f>
        <v>0</v>
      </c>
      <c r="R609">
        <f t="shared" si="77"/>
        <v>0</v>
      </c>
      <c r="S609" s="9">
        <f t="shared" si="78"/>
        <v>0</v>
      </c>
      <c r="W609">
        <f t="shared" si="79"/>
        <v>0</v>
      </c>
      <c r="X609">
        <f t="shared" si="72"/>
        <v>0</v>
      </c>
    </row>
    <row r="610" spans="1:24" x14ac:dyDescent="0.3">
      <c r="A610" s="3">
        <v>608</v>
      </c>
      <c r="B610">
        <v>248</v>
      </c>
      <c r="C610" t="s">
        <v>10</v>
      </c>
      <c r="D610" t="s">
        <v>10</v>
      </c>
      <c r="E610">
        <v>203813</v>
      </c>
      <c r="F610">
        <v>261192</v>
      </c>
      <c r="G610">
        <v>2</v>
      </c>
      <c r="H610">
        <v>3</v>
      </c>
      <c r="I610">
        <v>61.232254902521767</v>
      </c>
      <c r="J610" s="4">
        <f>ConfigSheet!$I$2</f>
        <v>3349.0920000000001</v>
      </c>
      <c r="K610">
        <f>IF(D610="",_xlfn.XLOOKUP(C610,ConfigSheet!$A$1:$H$1,ConfigSheet!$A$2:$H$2),_xlfn.XLOOKUP(D610,ConfigSheet!$A$1:$H$1,ConfigSheet!$A$2:$H$2))</f>
        <v>3.5680999999999998</v>
      </c>
      <c r="L610">
        <f>_xlfn.XLOOKUP(B610,CoinPixels_Config2!A:A,CoinPixels_Config2!I:I)</f>
        <v>0.85686653771760157</v>
      </c>
      <c r="M610">
        <f t="shared" si="73"/>
        <v>174640.53965183752</v>
      </c>
      <c r="N610">
        <f t="shared" si="74"/>
        <v>223806.68471953578</v>
      </c>
      <c r="O610">
        <f t="shared" si="75"/>
        <v>186.06085157759816</v>
      </c>
      <c r="P610">
        <f t="shared" si="76"/>
        <v>238.44213050814241</v>
      </c>
      <c r="Q610" s="9" cm="1">
        <f t="array" ref="Q610">IF(D610="",_xlfn.XLOOKUP(C610,ConfigSheet!$B$5:$H$5,_xlfn.XLOOKUP(G610,ConfigSheet!$A$6:$A$8,ConfigSheet!$B$6:$H$8)),_xlfn.XLOOKUP(D610,ConfigSheet!$B$5:$H$5,_xlfn.XLOOKUP(H610,ConfigSheet!$A$6:$A$8,ConfigSheet!$B$6:$H$8)))</f>
        <v>289.92</v>
      </c>
      <c r="R610">
        <f t="shared" si="77"/>
        <v>-52.381278930544255</v>
      </c>
      <c r="S610" s="9">
        <f t="shared" si="78"/>
        <v>2743.7983823994796</v>
      </c>
      <c r="W610">
        <f t="shared" si="79"/>
        <v>51.477869491857604</v>
      </c>
      <c r="X610">
        <f t="shared" si="72"/>
        <v>2649.9710474207236</v>
      </c>
    </row>
    <row r="611" spans="1:24" x14ac:dyDescent="0.3">
      <c r="A611" s="3">
        <v>609</v>
      </c>
      <c r="B611">
        <v>249</v>
      </c>
      <c r="C611" t="s">
        <v>8</v>
      </c>
      <c r="D611" t="s">
        <v>8</v>
      </c>
      <c r="E611">
        <v>19244</v>
      </c>
      <c r="F611">
        <v>36409</v>
      </c>
      <c r="G611">
        <v>1</v>
      </c>
      <c r="H611">
        <v>2</v>
      </c>
      <c r="I611">
        <v>39.452570676803589</v>
      </c>
      <c r="J611" s="4">
        <f>ConfigSheet!$I$2</f>
        <v>3349.0920000000001</v>
      </c>
      <c r="K611">
        <f>IF(D611="",_xlfn.XLOOKUP(C611,ConfigSheet!$A$1:$H$1,ConfigSheet!$A$2:$H$2),_xlfn.XLOOKUP(D611,ConfigSheet!$A$1:$H$1,ConfigSheet!$A$2:$H$2))</f>
        <v>0</v>
      </c>
      <c r="L611">
        <f>_xlfn.XLOOKUP(B611,CoinPixels_Config2!A:A,CoinPixels_Config2!I:I)</f>
        <v>0.52855063308522621</v>
      </c>
      <c r="M611">
        <f t="shared" si="73"/>
        <v>10171.428383092094</v>
      </c>
      <c r="N611">
        <f t="shared" si="74"/>
        <v>19244</v>
      </c>
      <c r="O611">
        <f t="shared" si="75"/>
        <v>0</v>
      </c>
      <c r="P611">
        <f t="shared" si="76"/>
        <v>0</v>
      </c>
      <c r="Q611" s="9" cm="1">
        <f t="array" ref="Q611">IF(D611="",_xlfn.XLOOKUP(C611,ConfigSheet!$B$5:$H$5,_xlfn.XLOOKUP(G611,ConfigSheet!$A$6:$A$8,ConfigSheet!$B$6:$H$8)),_xlfn.XLOOKUP(D611,ConfigSheet!$B$5:$H$5,_xlfn.XLOOKUP(H611,ConfigSheet!$A$6:$A$8,ConfigSheet!$B$6:$H$8)))</f>
        <v>0</v>
      </c>
      <c r="R611">
        <f t="shared" si="77"/>
        <v>0</v>
      </c>
      <c r="S611" s="9">
        <f t="shared" si="78"/>
        <v>0</v>
      </c>
      <c r="W611">
        <f t="shared" si="79"/>
        <v>0</v>
      </c>
      <c r="X611">
        <f t="shared" si="72"/>
        <v>0</v>
      </c>
    </row>
    <row r="612" spans="1:24" x14ac:dyDescent="0.3">
      <c r="A612" s="3">
        <v>610</v>
      </c>
      <c r="B612">
        <v>250</v>
      </c>
      <c r="C612" t="s">
        <v>8</v>
      </c>
      <c r="D612" t="s">
        <v>8</v>
      </c>
      <c r="E612">
        <v>15620</v>
      </c>
      <c r="F612">
        <v>19760</v>
      </c>
      <c r="G612">
        <v>1</v>
      </c>
      <c r="H612">
        <v>1</v>
      </c>
      <c r="I612">
        <v>74.578112363815308</v>
      </c>
      <c r="J612" s="4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_xlfn.XLOOKUP(B612,CoinPixels_Config2!A:A,CoinPixels_Config2!I:I)</f>
        <v>0.79048582995951422</v>
      </c>
      <c r="M612">
        <f t="shared" si="73"/>
        <v>12347.388663967613</v>
      </c>
      <c r="N612">
        <f t="shared" si="74"/>
        <v>15620.000000000002</v>
      </c>
      <c r="O612">
        <f t="shared" si="75"/>
        <v>0</v>
      </c>
      <c r="P612">
        <f t="shared" si="76"/>
        <v>0</v>
      </c>
      <c r="Q612" s="9" cm="1">
        <f t="array" ref="Q612">IF(D612="",_xlfn.XLOOKUP(C612,ConfigSheet!$B$5:$H$5,_xlfn.XLOOKUP(G612,ConfigSheet!$A$6:$A$8,ConfigSheet!$B$6:$H$8)),_xlfn.XLOOKUP(D612,ConfigSheet!$B$5:$H$5,_xlfn.XLOOKUP(H612,ConfigSheet!$A$6:$A$8,ConfigSheet!$B$6:$H$8)))</f>
        <v>0</v>
      </c>
      <c r="R612">
        <f t="shared" si="77"/>
        <v>0</v>
      </c>
      <c r="S612" s="9">
        <f t="shared" si="78"/>
        <v>0</v>
      </c>
      <c r="W612">
        <f t="shared" si="79"/>
        <v>0</v>
      </c>
      <c r="X612">
        <f t="shared" si="72"/>
        <v>0</v>
      </c>
    </row>
    <row r="613" spans="1:24" x14ac:dyDescent="0.3">
      <c r="A613" s="3">
        <v>611</v>
      </c>
      <c r="B613">
        <v>250</v>
      </c>
      <c r="C613" t="s">
        <v>12</v>
      </c>
      <c r="D613" t="s">
        <v>12</v>
      </c>
      <c r="E613">
        <v>199680</v>
      </c>
      <c r="F613">
        <v>328083</v>
      </c>
      <c r="G613">
        <v>1</v>
      </c>
      <c r="H613">
        <v>2</v>
      </c>
      <c r="I613">
        <v>44.280904531478882</v>
      </c>
      <c r="J613" s="4">
        <f>ConfigSheet!$I$2</f>
        <v>3349.0920000000001</v>
      </c>
      <c r="K613">
        <f>IF(D613="",_xlfn.XLOOKUP(C613,ConfigSheet!$A$1:$H$1,ConfigSheet!$A$2:$H$2),_xlfn.XLOOKUP(D613,ConfigSheet!$A$1:$H$1,ConfigSheet!$A$2:$H$2))</f>
        <v>4.4826302470744004</v>
      </c>
      <c r="L613">
        <f>_xlfn.XLOOKUP(B613,CoinPixels_Config2!A:A,CoinPixels_Config2!I:I)</f>
        <v>0.79048582995951422</v>
      </c>
      <c r="M613">
        <f t="shared" si="73"/>
        <v>157844.21052631579</v>
      </c>
      <c r="N613">
        <f t="shared" si="74"/>
        <v>259344.96255060731</v>
      </c>
      <c r="O613">
        <f t="shared" si="75"/>
        <v>211.26837734850002</v>
      </c>
      <c r="P613">
        <f t="shared" si="76"/>
        <v>347.12321236792832</v>
      </c>
      <c r="Q613" s="9" cm="1">
        <f t="array" ref="Q613">IF(D613="",_xlfn.XLOOKUP(C613,ConfigSheet!$B$5:$H$5,_xlfn.XLOOKUP(G613,ConfigSheet!$A$6:$A$8,ConfigSheet!$B$6:$H$8)),_xlfn.XLOOKUP(D613,ConfigSheet!$B$5:$H$5,_xlfn.XLOOKUP(H613,ConfigSheet!$A$6:$A$8,ConfigSheet!$B$6:$H$8)))</f>
        <v>472.59999999999997</v>
      </c>
      <c r="R613">
        <f t="shared" si="77"/>
        <v>-135.85483501942829</v>
      </c>
      <c r="S613" s="9">
        <f t="shared" si="78"/>
        <v>18456.536198156082</v>
      </c>
      <c r="W613">
        <f t="shared" si="79"/>
        <v>125.47678763207165</v>
      </c>
      <c r="X613">
        <f t="shared" si="72"/>
        <v>15744.424234464008</v>
      </c>
    </row>
    <row r="614" spans="1:24" x14ac:dyDescent="0.3">
      <c r="A614" s="3">
        <v>612</v>
      </c>
      <c r="B614">
        <v>250</v>
      </c>
      <c r="C614" t="s">
        <v>11</v>
      </c>
      <c r="D614" t="s">
        <v>11</v>
      </c>
      <c r="E614">
        <v>232356</v>
      </c>
      <c r="F614">
        <v>163403</v>
      </c>
      <c r="G614">
        <v>1</v>
      </c>
      <c r="H614">
        <v>1</v>
      </c>
      <c r="I614">
        <v>70.322948694229126</v>
      </c>
      <c r="J614" s="4">
        <f>ConfigSheet!$I$2</f>
        <v>3349.0920000000001</v>
      </c>
      <c r="K614">
        <f>IF(D614="",_xlfn.XLOOKUP(C614,ConfigSheet!$A$1:$H$1,ConfigSheet!$A$2:$H$2),_xlfn.XLOOKUP(D614,ConfigSheet!$A$1:$H$1,ConfigSheet!$A$2:$H$2))</f>
        <v>5.6936084651916001</v>
      </c>
      <c r="L614">
        <f>_xlfn.XLOOKUP(B614,CoinPixels_Config2!A:A,CoinPixels_Config2!I:I)</f>
        <v>0.79048582995951422</v>
      </c>
      <c r="M614">
        <f t="shared" si="73"/>
        <v>183674.12550607289</v>
      </c>
      <c r="N614">
        <f t="shared" si="74"/>
        <v>129167.7560728745</v>
      </c>
      <c r="O614">
        <f t="shared" si="75"/>
        <v>312.25435306585814</v>
      </c>
      <c r="P614">
        <f t="shared" si="76"/>
        <v>219.59105017309827</v>
      </c>
      <c r="Q614" s="9" cm="1">
        <f t="array" ref="Q614">IF(D614="",_xlfn.XLOOKUP(C614,ConfigSheet!$B$5:$H$5,_xlfn.XLOOKUP(G614,ConfigSheet!$A$6:$A$8,ConfigSheet!$B$6:$H$8)),_xlfn.XLOOKUP(D614,ConfigSheet!$B$5:$H$5,_xlfn.XLOOKUP(H614,ConfigSheet!$A$6:$A$8,ConfigSheet!$B$6:$H$8)))</f>
        <v>369.42666666666668</v>
      </c>
      <c r="R614">
        <f t="shared" si="77"/>
        <v>92.663302892759873</v>
      </c>
      <c r="S614" s="9">
        <f t="shared" si="78"/>
        <v>8586.4877029953605</v>
      </c>
      <c r="W614">
        <f t="shared" si="79"/>
        <v>149.83561649356841</v>
      </c>
      <c r="X614">
        <f t="shared" si="72"/>
        <v>22450.711970007709</v>
      </c>
    </row>
    <row r="615" spans="1:24" x14ac:dyDescent="0.3">
      <c r="A615" s="3">
        <v>613</v>
      </c>
      <c r="B615">
        <v>251</v>
      </c>
      <c r="C615" t="s">
        <v>8</v>
      </c>
      <c r="D615" t="s">
        <v>8</v>
      </c>
      <c r="E615">
        <v>14728</v>
      </c>
      <c r="F615">
        <v>18330</v>
      </c>
      <c r="G615">
        <v>1</v>
      </c>
      <c r="H615">
        <v>1</v>
      </c>
      <c r="I615">
        <v>77.102756500244141</v>
      </c>
      <c r="J615" s="4">
        <f>ConfigSheet!$I$2</f>
        <v>3349.0920000000001</v>
      </c>
      <c r="K615">
        <f>IF(D615="",_xlfn.XLOOKUP(C615,ConfigSheet!$A$1:$H$1,ConfigSheet!$A$2:$H$2),_xlfn.XLOOKUP(D615,ConfigSheet!$A$1:$H$1,ConfigSheet!$A$2:$H$2))</f>
        <v>0</v>
      </c>
      <c r="L615">
        <f>_xlfn.XLOOKUP(B615,CoinPixels_Config2!A:A,CoinPixels_Config2!I:I)</f>
        <v>0.80349154391707578</v>
      </c>
      <c r="M615">
        <f t="shared" si="73"/>
        <v>11833.823458810692</v>
      </c>
      <c r="N615">
        <f t="shared" si="74"/>
        <v>14727.999999999998</v>
      </c>
      <c r="O615">
        <f t="shared" si="75"/>
        <v>0</v>
      </c>
      <c r="P615">
        <f t="shared" si="76"/>
        <v>0</v>
      </c>
      <c r="Q615" s="9" cm="1">
        <f t="array" ref="Q615">IF(D615="",_xlfn.XLOOKUP(C615,ConfigSheet!$B$5:$H$5,_xlfn.XLOOKUP(G615,ConfigSheet!$A$6:$A$8,ConfigSheet!$B$6:$H$8)),_xlfn.XLOOKUP(D615,ConfigSheet!$B$5:$H$5,_xlfn.XLOOKUP(H615,ConfigSheet!$A$6:$A$8,ConfigSheet!$B$6:$H$8)))</f>
        <v>0</v>
      </c>
      <c r="R615">
        <f t="shared" si="77"/>
        <v>0</v>
      </c>
      <c r="S615" s="9">
        <f t="shared" si="78"/>
        <v>0</v>
      </c>
      <c r="W615">
        <f t="shared" si="79"/>
        <v>0</v>
      </c>
      <c r="X615">
        <f t="shared" si="72"/>
        <v>0</v>
      </c>
    </row>
    <row r="616" spans="1:24" x14ac:dyDescent="0.3">
      <c r="A616" s="3">
        <v>614</v>
      </c>
      <c r="B616">
        <v>251</v>
      </c>
      <c r="C616" t="s">
        <v>12</v>
      </c>
      <c r="D616" t="s">
        <v>12</v>
      </c>
      <c r="E616">
        <v>168163</v>
      </c>
      <c r="F616">
        <v>152618</v>
      </c>
      <c r="G616">
        <v>1</v>
      </c>
      <c r="H616">
        <v>1</v>
      </c>
      <c r="I616">
        <v>90.496581792831421</v>
      </c>
      <c r="J616" s="4">
        <f>ConfigSheet!$I$2</f>
        <v>3349.0920000000001</v>
      </c>
      <c r="K616">
        <f>IF(D616="",_xlfn.XLOOKUP(C616,ConfigSheet!$A$1:$H$1,ConfigSheet!$A$2:$H$2),_xlfn.XLOOKUP(D616,ConfigSheet!$A$1:$H$1,ConfigSheet!$A$2:$H$2))</f>
        <v>4.4826302470744004</v>
      </c>
      <c r="L616">
        <f>_xlfn.XLOOKUP(B616,CoinPixels_Config2!A:A,CoinPixels_Config2!I:I)</f>
        <v>0.80349154391707578</v>
      </c>
      <c r="M616">
        <f t="shared" si="73"/>
        <v>135117.54849972721</v>
      </c>
      <c r="N616">
        <f t="shared" si="74"/>
        <v>122627.27244953628</v>
      </c>
      <c r="O616">
        <f t="shared" si="75"/>
        <v>180.84961828920183</v>
      </c>
      <c r="P616">
        <f t="shared" si="76"/>
        <v>164.13186636811548</v>
      </c>
      <c r="Q616" s="9" cm="1">
        <f t="array" ref="Q616">IF(D616="",_xlfn.XLOOKUP(C616,ConfigSheet!$B$5:$H$5,_xlfn.XLOOKUP(G616,ConfigSheet!$A$6:$A$8,ConfigSheet!$B$6:$H$8)),_xlfn.XLOOKUP(D616,ConfigSheet!$B$5:$H$5,_xlfn.XLOOKUP(H616,ConfigSheet!$A$6:$A$8,ConfigSheet!$B$6:$H$8)))</f>
        <v>236.29999999999998</v>
      </c>
      <c r="R616">
        <f t="shared" si="77"/>
        <v>16.717751921086347</v>
      </c>
      <c r="S616" s="9">
        <f t="shared" si="78"/>
        <v>279.48322929498624</v>
      </c>
      <c r="W616">
        <f t="shared" si="79"/>
        <v>72.168133631884501</v>
      </c>
      <c r="X616">
        <f t="shared" si="72"/>
        <v>5208.239511909539</v>
      </c>
    </row>
    <row r="617" spans="1:24" x14ac:dyDescent="0.3">
      <c r="A617" s="3">
        <v>615</v>
      </c>
      <c r="B617">
        <v>251</v>
      </c>
      <c r="C617" t="s">
        <v>11</v>
      </c>
      <c r="D617" t="s">
        <v>11</v>
      </c>
      <c r="E617">
        <v>187181</v>
      </c>
      <c r="F617">
        <v>161521</v>
      </c>
      <c r="G617">
        <v>1</v>
      </c>
      <c r="H617">
        <v>1</v>
      </c>
      <c r="I617">
        <v>86.291342973709106</v>
      </c>
      <c r="J617" s="4">
        <f>ConfigSheet!$I$2</f>
        <v>3349.0920000000001</v>
      </c>
      <c r="K617">
        <f>IF(D617="",_xlfn.XLOOKUP(C617,ConfigSheet!$A$1:$H$1,ConfigSheet!$A$2:$H$2),_xlfn.XLOOKUP(D617,ConfigSheet!$A$1:$H$1,ConfigSheet!$A$2:$H$2))</f>
        <v>5.6936084651916001</v>
      </c>
      <c r="L617">
        <f>_xlfn.XLOOKUP(B617,CoinPixels_Config2!A:A,CoinPixels_Config2!I:I)</f>
        <v>0.80349154391707578</v>
      </c>
      <c r="M617">
        <f t="shared" si="73"/>
        <v>150398.35068194216</v>
      </c>
      <c r="N617">
        <f t="shared" si="74"/>
        <v>129780.75766503</v>
      </c>
      <c r="O617">
        <f t="shared" si="75"/>
        <v>255.68402498156536</v>
      </c>
      <c r="P617">
        <f t="shared" si="76"/>
        <v>220.63318071303937</v>
      </c>
      <c r="Q617" s="9" cm="1">
        <f t="array" ref="Q617">IF(D617="",_xlfn.XLOOKUP(C617,ConfigSheet!$B$5:$H$5,_xlfn.XLOOKUP(G617,ConfigSheet!$A$6:$A$8,ConfigSheet!$B$6:$H$8)),_xlfn.XLOOKUP(D617,ConfigSheet!$B$5:$H$5,_xlfn.XLOOKUP(H617,ConfigSheet!$A$6:$A$8,ConfigSheet!$B$6:$H$8)))</f>
        <v>369.42666666666668</v>
      </c>
      <c r="R617">
        <f t="shared" si="77"/>
        <v>35.050844268525992</v>
      </c>
      <c r="S617" s="9">
        <f t="shared" si="78"/>
        <v>1228.5616839364613</v>
      </c>
      <c r="W617">
        <f t="shared" si="79"/>
        <v>148.79348595362731</v>
      </c>
      <c r="X617">
        <f t="shared" si="72"/>
        <v>22139.501462232289</v>
      </c>
    </row>
    <row r="618" spans="1:24" x14ac:dyDescent="0.3">
      <c r="A618" s="3">
        <v>616</v>
      </c>
      <c r="B618">
        <v>252</v>
      </c>
      <c r="C618" t="s">
        <v>8</v>
      </c>
      <c r="D618" t="s">
        <v>8</v>
      </c>
      <c r="E618">
        <v>17416</v>
      </c>
      <c r="F618">
        <v>21300</v>
      </c>
      <c r="G618">
        <v>1</v>
      </c>
      <c r="H618">
        <v>1</v>
      </c>
      <c r="I618">
        <v>78.16842794418335</v>
      </c>
      <c r="J618" s="4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_xlfn.XLOOKUP(B618,CoinPixels_Config2!A:A,CoinPixels_Config2!I:I)</f>
        <v>0.81765258215962444</v>
      </c>
      <c r="M618">
        <f t="shared" si="73"/>
        <v>14240.237370892019</v>
      </c>
      <c r="N618">
        <f t="shared" si="74"/>
        <v>17416</v>
      </c>
      <c r="O618">
        <f t="shared" si="75"/>
        <v>0</v>
      </c>
      <c r="P618">
        <f t="shared" si="76"/>
        <v>0</v>
      </c>
      <c r="Q618" s="9" cm="1">
        <f t="array" ref="Q618">IF(D618="",_xlfn.XLOOKUP(C618,ConfigSheet!$B$5:$H$5,_xlfn.XLOOKUP(G618,ConfigSheet!$A$6:$A$8,ConfigSheet!$B$6:$H$8)),_xlfn.XLOOKUP(D618,ConfigSheet!$B$5:$H$5,_xlfn.XLOOKUP(H618,ConfigSheet!$A$6:$A$8,ConfigSheet!$B$6:$H$8)))</f>
        <v>0</v>
      </c>
      <c r="R618">
        <f t="shared" si="77"/>
        <v>0</v>
      </c>
      <c r="S618" s="9">
        <f t="shared" si="78"/>
        <v>0</v>
      </c>
      <c r="W618">
        <f t="shared" si="79"/>
        <v>0</v>
      </c>
      <c r="X618">
        <f t="shared" si="72"/>
        <v>0</v>
      </c>
    </row>
    <row r="619" spans="1:24" x14ac:dyDescent="0.3">
      <c r="A619" s="3">
        <v>617</v>
      </c>
      <c r="B619">
        <v>252</v>
      </c>
      <c r="C619" t="s">
        <v>9</v>
      </c>
      <c r="D619" t="s">
        <v>9</v>
      </c>
      <c r="E619">
        <v>530263</v>
      </c>
      <c r="F619">
        <v>484214</v>
      </c>
      <c r="G619">
        <v>1</v>
      </c>
      <c r="H619">
        <v>1</v>
      </c>
      <c r="I619">
        <v>90.595865249633789</v>
      </c>
      <c r="J619" s="4">
        <f>ConfigSheet!$I$2</f>
        <v>3349.0920000000001</v>
      </c>
      <c r="K619">
        <f>IF(D619="",_xlfn.XLOOKUP(C619,ConfigSheet!$A$1:$H$1,ConfigSheet!$A$2:$H$2),_xlfn.XLOOKUP(D619,ConfigSheet!$A$1:$H$1,ConfigSheet!$A$2:$H$2))</f>
        <v>2.6304883652667002</v>
      </c>
      <c r="L619">
        <f>_xlfn.XLOOKUP(B619,CoinPixels_Config2!A:A,CoinPixels_Config2!I:I)</f>
        <v>0.81765258215962444</v>
      </c>
      <c r="M619">
        <f t="shared" si="73"/>
        <v>433570.91117370891</v>
      </c>
      <c r="N619">
        <f t="shared" si="74"/>
        <v>395918.82741784037</v>
      </c>
      <c r="O619">
        <f t="shared" si="75"/>
        <v>340.54102943738872</v>
      </c>
      <c r="P619">
        <f t="shared" si="76"/>
        <v>310.96782922435801</v>
      </c>
      <c r="Q619" s="9" cm="1">
        <f t="array" ref="Q619">IF(D619="",_xlfn.XLOOKUP(C619,ConfigSheet!$B$5:$H$5,_xlfn.XLOOKUP(G619,ConfigSheet!$A$6:$A$8,ConfigSheet!$B$6:$H$8)),_xlfn.XLOOKUP(D619,ConfigSheet!$B$5:$H$5,_xlfn.XLOOKUP(H619,ConfigSheet!$A$6:$A$8,ConfigSheet!$B$6:$H$8)))</f>
        <v>468.8</v>
      </c>
      <c r="R619">
        <f t="shared" si="77"/>
        <v>29.573200213030702</v>
      </c>
      <c r="S619" s="9">
        <f t="shared" si="78"/>
        <v>874.57417083999917</v>
      </c>
      <c r="W619">
        <f t="shared" si="79"/>
        <v>157.832170775642</v>
      </c>
      <c r="X619">
        <f t="shared" si="72"/>
        <v>24910.99413175142</v>
      </c>
    </row>
    <row r="620" spans="1:24" x14ac:dyDescent="0.3">
      <c r="A620" s="3">
        <v>618</v>
      </c>
      <c r="B620">
        <v>253</v>
      </c>
      <c r="C620" t="s">
        <v>8</v>
      </c>
      <c r="D620" t="s">
        <v>8</v>
      </c>
      <c r="E620">
        <v>14737</v>
      </c>
      <c r="F620">
        <v>18044</v>
      </c>
      <c r="G620">
        <v>1</v>
      </c>
      <c r="H620">
        <v>1</v>
      </c>
      <c r="I620">
        <v>78.711223602294922</v>
      </c>
      <c r="J620" s="4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_xlfn.XLOOKUP(B620,CoinPixels_Config2!A:A,CoinPixels_Config2!I:I)</f>
        <v>0.81672578142318775</v>
      </c>
      <c r="M620">
        <f t="shared" si="73"/>
        <v>12036.087840833517</v>
      </c>
      <c r="N620">
        <f t="shared" si="74"/>
        <v>14737</v>
      </c>
      <c r="O620">
        <f t="shared" si="75"/>
        <v>0</v>
      </c>
      <c r="P620">
        <f t="shared" si="76"/>
        <v>0</v>
      </c>
      <c r="Q620" s="9" cm="1">
        <f t="array" ref="Q620">IF(D620="",_xlfn.XLOOKUP(C620,ConfigSheet!$B$5:$H$5,_xlfn.XLOOKUP(G620,ConfigSheet!$A$6:$A$8,ConfigSheet!$B$6:$H$8)),_xlfn.XLOOKUP(D620,ConfigSheet!$B$5:$H$5,_xlfn.XLOOKUP(H620,ConfigSheet!$A$6:$A$8,ConfigSheet!$B$6:$H$8)))</f>
        <v>0</v>
      </c>
      <c r="R620">
        <f t="shared" si="77"/>
        <v>0</v>
      </c>
      <c r="S620" s="9">
        <f t="shared" si="78"/>
        <v>0</v>
      </c>
      <c r="W620">
        <f t="shared" si="79"/>
        <v>0</v>
      </c>
      <c r="X620">
        <f t="shared" si="72"/>
        <v>0</v>
      </c>
    </row>
    <row r="621" spans="1:24" x14ac:dyDescent="0.3">
      <c r="A621" s="3">
        <v>619</v>
      </c>
      <c r="B621">
        <v>253</v>
      </c>
      <c r="C621" t="s">
        <v>10</v>
      </c>
      <c r="D621" t="s">
        <v>10</v>
      </c>
      <c r="E621">
        <v>88468</v>
      </c>
      <c r="F621">
        <v>81310</v>
      </c>
      <c r="G621">
        <v>1</v>
      </c>
      <c r="H621">
        <v>1</v>
      </c>
      <c r="I621">
        <v>91.742050647735596</v>
      </c>
      <c r="J621" s="4">
        <f>ConfigSheet!$I$2</f>
        <v>3349.0920000000001</v>
      </c>
      <c r="K621">
        <f>IF(D621="",_xlfn.XLOOKUP(C621,ConfigSheet!$A$1:$H$1,ConfigSheet!$A$2:$H$2),_xlfn.XLOOKUP(D621,ConfigSheet!$A$1:$H$1,ConfigSheet!$A$2:$H$2))</f>
        <v>3.5680999999999998</v>
      </c>
      <c r="L621">
        <f>_xlfn.XLOOKUP(B621,CoinPixels_Config2!A:A,CoinPixels_Config2!I:I)</f>
        <v>0.81672578142318775</v>
      </c>
      <c r="M621">
        <f t="shared" si="73"/>
        <v>72254.096430946578</v>
      </c>
      <c r="N621">
        <f t="shared" si="74"/>
        <v>66407.973287519402</v>
      </c>
      <c r="O621">
        <f t="shared" si="75"/>
        <v>76.979026397381872</v>
      </c>
      <c r="P621">
        <f t="shared" si="76"/>
        <v>70.750606279910485</v>
      </c>
      <c r="Q621" s="9" cm="1">
        <f t="array" ref="Q621">IF(D621="",_xlfn.XLOOKUP(C621,ConfigSheet!$B$5:$H$5,_xlfn.XLOOKUP(G621,ConfigSheet!$A$6:$A$8,ConfigSheet!$B$6:$H$8)),_xlfn.XLOOKUP(D621,ConfigSheet!$B$5:$H$5,_xlfn.XLOOKUP(H621,ConfigSheet!$A$6:$A$8,ConfigSheet!$B$6:$H$8)))</f>
        <v>96.64</v>
      </c>
      <c r="R621">
        <f t="shared" si="77"/>
        <v>6.2284201174713871</v>
      </c>
      <c r="S621" s="9">
        <f t="shared" si="78"/>
        <v>38.793217159722289</v>
      </c>
      <c r="W621">
        <f t="shared" si="79"/>
        <v>25.889393720089515</v>
      </c>
      <c r="X621">
        <f t="shared" si="72"/>
        <v>670.26070719381039</v>
      </c>
    </row>
    <row r="622" spans="1:24" x14ac:dyDescent="0.3">
      <c r="A622" s="3">
        <v>620</v>
      </c>
      <c r="B622">
        <v>254</v>
      </c>
      <c r="C622" t="s">
        <v>8</v>
      </c>
      <c r="D622" t="s">
        <v>8</v>
      </c>
      <c r="E622">
        <v>14386</v>
      </c>
      <c r="F622">
        <v>18154</v>
      </c>
      <c r="G622">
        <v>1</v>
      </c>
      <c r="H622">
        <v>1</v>
      </c>
      <c r="I622">
        <v>77.707391977310181</v>
      </c>
      <c r="J622" s="4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_xlfn.XLOOKUP(B622,CoinPixels_Config2!A:A,CoinPixels_Config2!I:I)</f>
        <v>0.79244243692850058</v>
      </c>
      <c r="M622">
        <f t="shared" si="73"/>
        <v>11400.076897653409</v>
      </c>
      <c r="N622">
        <f t="shared" si="74"/>
        <v>14386</v>
      </c>
      <c r="O622">
        <f t="shared" si="75"/>
        <v>0</v>
      </c>
      <c r="P622">
        <f t="shared" si="76"/>
        <v>0</v>
      </c>
      <c r="Q622" s="9" cm="1">
        <f t="array" ref="Q622">IF(D622="",_xlfn.XLOOKUP(C622,ConfigSheet!$B$5:$H$5,_xlfn.XLOOKUP(G622,ConfigSheet!$A$6:$A$8,ConfigSheet!$B$6:$H$8)),_xlfn.XLOOKUP(D622,ConfigSheet!$B$5:$H$5,_xlfn.XLOOKUP(H622,ConfigSheet!$A$6:$A$8,ConfigSheet!$B$6:$H$8)))</f>
        <v>0</v>
      </c>
      <c r="R622">
        <f t="shared" si="77"/>
        <v>0</v>
      </c>
      <c r="S622" s="9">
        <f t="shared" si="78"/>
        <v>0</v>
      </c>
      <c r="W622">
        <f t="shared" si="79"/>
        <v>0</v>
      </c>
      <c r="X622">
        <f t="shared" si="72"/>
        <v>0</v>
      </c>
    </row>
    <row r="623" spans="1:24" x14ac:dyDescent="0.3">
      <c r="A623" s="3">
        <v>621</v>
      </c>
      <c r="B623">
        <v>254</v>
      </c>
      <c r="C623" t="s">
        <v>10</v>
      </c>
      <c r="D623" t="s">
        <v>10</v>
      </c>
      <c r="E623">
        <v>90801</v>
      </c>
      <c r="F623">
        <v>85455</v>
      </c>
      <c r="G623">
        <v>1</v>
      </c>
      <c r="H623">
        <v>1</v>
      </c>
      <c r="I623">
        <v>92.985951900482178</v>
      </c>
      <c r="J623" s="4">
        <f>ConfigSheet!$I$2</f>
        <v>3349.0920000000001</v>
      </c>
      <c r="K623">
        <f>IF(D623="",_xlfn.XLOOKUP(C623,ConfigSheet!$A$1:$H$1,ConfigSheet!$A$2:$H$2),_xlfn.XLOOKUP(D623,ConfigSheet!$A$1:$H$1,ConfigSheet!$A$2:$H$2))</f>
        <v>3.5680999999999998</v>
      </c>
      <c r="L623">
        <f>_xlfn.XLOOKUP(B623,CoinPixels_Config2!A:A,CoinPixels_Config2!I:I)</f>
        <v>0.79244243692850058</v>
      </c>
      <c r="M623">
        <f t="shared" si="73"/>
        <v>71954.565715544784</v>
      </c>
      <c r="N623">
        <f t="shared" si="74"/>
        <v>67718.168447725024</v>
      </c>
      <c r="O623">
        <f t="shared" si="75"/>
        <v>76.659908395957871</v>
      </c>
      <c r="P623">
        <f t="shared" si="76"/>
        <v>72.146479355696314</v>
      </c>
      <c r="Q623" s="9" cm="1">
        <f t="array" ref="Q623">IF(D623="",_xlfn.XLOOKUP(C623,ConfigSheet!$B$5:$H$5,_xlfn.XLOOKUP(G623,ConfigSheet!$A$6:$A$8,ConfigSheet!$B$6:$H$8)),_xlfn.XLOOKUP(D623,ConfigSheet!$B$5:$H$5,_xlfn.XLOOKUP(H623,ConfigSheet!$A$6:$A$8,ConfigSheet!$B$6:$H$8)))</f>
        <v>96.64</v>
      </c>
      <c r="R623">
        <f t="shared" si="77"/>
        <v>4.5134290402615562</v>
      </c>
      <c r="S623" s="9">
        <f t="shared" si="78"/>
        <v>20.371041701476354</v>
      </c>
      <c r="W623">
        <f t="shared" si="79"/>
        <v>24.493520644303686</v>
      </c>
      <c r="X623">
        <f t="shared" si="72"/>
        <v>599.93255355293081</v>
      </c>
    </row>
    <row r="624" spans="1:24" x14ac:dyDescent="0.3">
      <c r="A624" s="3">
        <v>622</v>
      </c>
      <c r="B624">
        <v>255</v>
      </c>
      <c r="C624" t="s">
        <v>8</v>
      </c>
      <c r="D624" t="s">
        <v>8</v>
      </c>
      <c r="E624">
        <v>13490</v>
      </c>
      <c r="F624">
        <v>15570</v>
      </c>
      <c r="G624">
        <v>1</v>
      </c>
      <c r="H624">
        <v>1</v>
      </c>
      <c r="I624">
        <v>80.351269245147705</v>
      </c>
      <c r="J624" s="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_xlfn.XLOOKUP(B624,CoinPixels_Config2!A:A,CoinPixels_Config2!I:I)</f>
        <v>0.86640976236351963</v>
      </c>
      <c r="M624">
        <f t="shared" si="73"/>
        <v>11687.867694283879</v>
      </c>
      <c r="N624">
        <f t="shared" si="74"/>
        <v>13490</v>
      </c>
      <c r="O624">
        <f t="shared" si="75"/>
        <v>0</v>
      </c>
      <c r="P624">
        <f t="shared" si="76"/>
        <v>0</v>
      </c>
      <c r="Q624" s="9" cm="1">
        <f t="array" ref="Q624">IF(D624="",_xlfn.XLOOKUP(C624,ConfigSheet!$B$5:$H$5,_xlfn.XLOOKUP(G624,ConfigSheet!$A$6:$A$8,ConfigSheet!$B$6:$H$8)),_xlfn.XLOOKUP(D624,ConfigSheet!$B$5:$H$5,_xlfn.XLOOKUP(H624,ConfigSheet!$A$6:$A$8,ConfigSheet!$B$6:$H$8)))</f>
        <v>0</v>
      </c>
      <c r="R624">
        <f t="shared" si="77"/>
        <v>0</v>
      </c>
      <c r="S624" s="9">
        <f t="shared" si="78"/>
        <v>0</v>
      </c>
      <c r="W624">
        <f t="shared" si="79"/>
        <v>0</v>
      </c>
      <c r="X624">
        <f t="shared" si="72"/>
        <v>0</v>
      </c>
    </row>
    <row r="625" spans="1:24" x14ac:dyDescent="0.3">
      <c r="A625" s="3">
        <v>623</v>
      </c>
      <c r="B625">
        <v>255</v>
      </c>
      <c r="C625" t="s">
        <v>11</v>
      </c>
      <c r="D625" t="s">
        <v>11</v>
      </c>
      <c r="E625">
        <v>331311</v>
      </c>
      <c r="F625">
        <v>302683</v>
      </c>
      <c r="G625">
        <v>2</v>
      </c>
      <c r="H625">
        <v>2</v>
      </c>
      <c r="I625">
        <v>91.090288758277893</v>
      </c>
      <c r="J625" s="4">
        <f>ConfigSheet!$I$2</f>
        <v>3349.0920000000001</v>
      </c>
      <c r="K625">
        <f>IF(D625="",_xlfn.XLOOKUP(C625,ConfigSheet!$A$1:$H$1,ConfigSheet!$A$2:$H$2),_xlfn.XLOOKUP(D625,ConfigSheet!$A$1:$H$1,ConfigSheet!$A$2:$H$2))</f>
        <v>5.6936084651916001</v>
      </c>
      <c r="L625">
        <f>_xlfn.XLOOKUP(B625,CoinPixels_Config2!A:A,CoinPixels_Config2!I:I)</f>
        <v>0.86640976236351963</v>
      </c>
      <c r="M625">
        <f t="shared" si="73"/>
        <v>287051.08477842005</v>
      </c>
      <c r="N625">
        <f t="shared" si="74"/>
        <v>262247.50610147719</v>
      </c>
      <c r="O625">
        <f t="shared" si="75"/>
        <v>487.99987764947753</v>
      </c>
      <c r="P625">
        <f t="shared" si="76"/>
        <v>445.83266769463376</v>
      </c>
      <c r="Q625" s="9" cm="1">
        <f t="array" ref="Q625">IF(D625="",_xlfn.XLOOKUP(C625,ConfigSheet!$B$5:$H$5,_xlfn.XLOOKUP(G625,ConfigSheet!$A$6:$A$8,ConfigSheet!$B$6:$H$8)),_xlfn.XLOOKUP(D625,ConfigSheet!$B$5:$H$5,_xlfn.XLOOKUP(H625,ConfigSheet!$A$6:$A$8,ConfigSheet!$B$6:$H$8)))</f>
        <v>738.85333333333335</v>
      </c>
      <c r="R625">
        <f t="shared" si="77"/>
        <v>42.16720995484377</v>
      </c>
      <c r="S625" s="9">
        <f t="shared" si="78"/>
        <v>1778.0735953758756</v>
      </c>
      <c r="W625">
        <f t="shared" si="79"/>
        <v>293.0206656386996</v>
      </c>
      <c r="X625">
        <f t="shared" si="72"/>
        <v>85861.110491346582</v>
      </c>
    </row>
    <row r="626" spans="1:24" x14ac:dyDescent="0.3">
      <c r="A626" s="3">
        <v>624</v>
      </c>
      <c r="B626">
        <v>256</v>
      </c>
      <c r="C626" t="s">
        <v>8</v>
      </c>
      <c r="D626" t="s">
        <v>8</v>
      </c>
      <c r="E626">
        <v>13449</v>
      </c>
      <c r="F626">
        <v>15641</v>
      </c>
      <c r="G626">
        <v>1</v>
      </c>
      <c r="H626">
        <v>1</v>
      </c>
      <c r="I626">
        <v>75.664252042770386</v>
      </c>
      <c r="J626" s="4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_xlfn.XLOOKUP(B626,CoinPixels_Config2!A:A,CoinPixels_Config2!I:I)</f>
        <v>0.85985550795984911</v>
      </c>
      <c r="M626">
        <f t="shared" si="73"/>
        <v>11564.196726552011</v>
      </c>
      <c r="N626">
        <f t="shared" si="74"/>
        <v>13449</v>
      </c>
      <c r="O626">
        <f t="shared" si="75"/>
        <v>0</v>
      </c>
      <c r="P626">
        <f t="shared" si="76"/>
        <v>0</v>
      </c>
      <c r="Q626" s="9" cm="1">
        <f t="array" ref="Q626">IF(D626="",_xlfn.XLOOKUP(C626,ConfigSheet!$B$5:$H$5,_xlfn.XLOOKUP(G626,ConfigSheet!$A$6:$A$8,ConfigSheet!$B$6:$H$8)),_xlfn.XLOOKUP(D626,ConfigSheet!$B$5:$H$5,_xlfn.XLOOKUP(H626,ConfigSheet!$A$6:$A$8,ConfigSheet!$B$6:$H$8)))</f>
        <v>0</v>
      </c>
      <c r="R626">
        <f t="shared" si="77"/>
        <v>0</v>
      </c>
      <c r="S626" s="9">
        <f t="shared" si="78"/>
        <v>0</v>
      </c>
      <c r="W626">
        <f t="shared" si="79"/>
        <v>0</v>
      </c>
      <c r="X626">
        <f t="shared" si="72"/>
        <v>0</v>
      </c>
    </row>
    <row r="627" spans="1:24" x14ac:dyDescent="0.3">
      <c r="A627" s="3">
        <v>625</v>
      </c>
      <c r="B627">
        <v>256</v>
      </c>
      <c r="C627" t="s">
        <v>11</v>
      </c>
      <c r="D627" t="s">
        <v>11</v>
      </c>
      <c r="E627">
        <v>355472</v>
      </c>
      <c r="F627">
        <v>301232</v>
      </c>
      <c r="G627">
        <v>2</v>
      </c>
      <c r="H627">
        <v>2</v>
      </c>
      <c r="I627">
        <v>84.66440737247467</v>
      </c>
      <c r="J627" s="4">
        <f>ConfigSheet!$I$2</f>
        <v>3349.0920000000001</v>
      </c>
      <c r="K627">
        <f>IF(D627="",_xlfn.XLOOKUP(C627,ConfigSheet!$A$1:$H$1,ConfigSheet!$A$2:$H$2),_xlfn.XLOOKUP(D627,ConfigSheet!$A$1:$H$1,ConfigSheet!$A$2:$H$2))</f>
        <v>5.6936084651916001</v>
      </c>
      <c r="L627">
        <f>_xlfn.XLOOKUP(B627,CoinPixels_Config2!A:A,CoinPixels_Config2!I:I)</f>
        <v>0.85985550795984911</v>
      </c>
      <c r="M627">
        <f t="shared" si="73"/>
        <v>305654.55712550349</v>
      </c>
      <c r="N627">
        <f t="shared" si="74"/>
        <v>259015.99437376126</v>
      </c>
      <c r="O627">
        <f t="shared" si="75"/>
        <v>519.62662532834452</v>
      </c>
      <c r="P627">
        <f t="shared" si="76"/>
        <v>440.33895103104567</v>
      </c>
      <c r="Q627" s="9" cm="1">
        <f t="array" ref="Q627">IF(D627="",_xlfn.XLOOKUP(C627,ConfigSheet!$B$5:$H$5,_xlfn.XLOOKUP(G627,ConfigSheet!$A$6:$A$8,ConfigSheet!$B$6:$H$8)),_xlfn.XLOOKUP(D627,ConfigSheet!$B$5:$H$5,_xlfn.XLOOKUP(H627,ConfigSheet!$A$6:$A$8,ConfigSheet!$B$6:$H$8)))</f>
        <v>738.85333333333335</v>
      </c>
      <c r="R627">
        <f t="shared" si="77"/>
        <v>79.28767429729885</v>
      </c>
      <c r="S627" s="9">
        <f t="shared" si="78"/>
        <v>6286.5352954745449</v>
      </c>
      <c r="W627">
        <f t="shared" si="79"/>
        <v>298.51438230228769</v>
      </c>
      <c r="X627">
        <f t="shared" si="72"/>
        <v>89110.836441316365</v>
      </c>
    </row>
    <row r="628" spans="1:24" x14ac:dyDescent="0.3">
      <c r="A628" s="3">
        <v>626</v>
      </c>
      <c r="B628">
        <v>257</v>
      </c>
      <c r="C628" t="s">
        <v>8</v>
      </c>
      <c r="D628" t="s">
        <v>8</v>
      </c>
      <c r="E628">
        <v>16657</v>
      </c>
      <c r="F628">
        <v>21164</v>
      </c>
      <c r="G628">
        <v>1</v>
      </c>
      <c r="H628">
        <v>1</v>
      </c>
      <c r="I628">
        <v>77.797102928161621</v>
      </c>
      <c r="J628" s="4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_xlfn.XLOOKUP(B628,CoinPixels_Config2!A:A,CoinPixels_Config2!I:I)</f>
        <v>0.78704403704403703</v>
      </c>
      <c r="M628">
        <f t="shared" si="73"/>
        <v>13109.792525042525</v>
      </c>
      <c r="N628">
        <f t="shared" si="74"/>
        <v>16657</v>
      </c>
      <c r="O628">
        <f t="shared" si="75"/>
        <v>0</v>
      </c>
      <c r="P628">
        <f t="shared" si="76"/>
        <v>0</v>
      </c>
      <c r="Q628" s="9" cm="1">
        <f t="array" ref="Q628">IF(D628="",_xlfn.XLOOKUP(C628,ConfigSheet!$B$5:$H$5,_xlfn.XLOOKUP(G628,ConfigSheet!$A$6:$A$8,ConfigSheet!$B$6:$H$8)),_xlfn.XLOOKUP(D628,ConfigSheet!$B$5:$H$5,_xlfn.XLOOKUP(H628,ConfigSheet!$A$6:$A$8,ConfigSheet!$B$6:$H$8)))</f>
        <v>0</v>
      </c>
      <c r="R628">
        <f t="shared" si="77"/>
        <v>0</v>
      </c>
      <c r="S628" s="9">
        <f t="shared" si="78"/>
        <v>0</v>
      </c>
      <c r="W628">
        <f t="shared" si="79"/>
        <v>0</v>
      </c>
      <c r="X628">
        <f t="shared" si="72"/>
        <v>0</v>
      </c>
    </row>
    <row r="629" spans="1:24" x14ac:dyDescent="0.3">
      <c r="A629" s="3">
        <v>627</v>
      </c>
      <c r="B629">
        <v>257</v>
      </c>
      <c r="C629" t="s">
        <v>12</v>
      </c>
      <c r="D629" t="s">
        <v>12</v>
      </c>
      <c r="E629">
        <v>386586</v>
      </c>
      <c r="F629">
        <v>355654</v>
      </c>
      <c r="G629">
        <v>2</v>
      </c>
      <c r="H629">
        <v>2</v>
      </c>
      <c r="I629">
        <v>91.302263736724854</v>
      </c>
      <c r="J629" s="4">
        <f>ConfigSheet!$I$2</f>
        <v>3349.0920000000001</v>
      </c>
      <c r="K629">
        <f>IF(D629="",_xlfn.XLOOKUP(C629,ConfigSheet!$A$1:$H$1,ConfigSheet!$A$2:$H$2),_xlfn.XLOOKUP(D629,ConfigSheet!$A$1:$H$1,ConfigSheet!$A$2:$H$2))</f>
        <v>4.4826302470744004</v>
      </c>
      <c r="L629">
        <f>_xlfn.XLOOKUP(B629,CoinPixels_Config2!A:A,CoinPixels_Config2!I:I)</f>
        <v>0.78704403704403703</v>
      </c>
      <c r="M629">
        <f t="shared" si="73"/>
        <v>304260.2061047061</v>
      </c>
      <c r="N629">
        <f t="shared" si="74"/>
        <v>279915.35995085997</v>
      </c>
      <c r="O629">
        <f t="shared" si="75"/>
        <v>407.24053052769125</v>
      </c>
      <c r="P629">
        <f t="shared" si="76"/>
        <v>374.65589453393432</v>
      </c>
      <c r="Q629" s="9" cm="1">
        <f t="array" ref="Q629">IF(D629="",_xlfn.XLOOKUP(C629,ConfigSheet!$B$5:$H$5,_xlfn.XLOOKUP(G629,ConfigSheet!$A$6:$A$8,ConfigSheet!$B$6:$H$8)),_xlfn.XLOOKUP(D629,ConfigSheet!$B$5:$H$5,_xlfn.XLOOKUP(H629,ConfigSheet!$A$6:$A$8,ConfigSheet!$B$6:$H$8)))</f>
        <v>472.59999999999997</v>
      </c>
      <c r="R629">
        <f t="shared" si="77"/>
        <v>32.584635993756933</v>
      </c>
      <c r="S629" s="9">
        <f t="shared" si="78"/>
        <v>1061.7585028456399</v>
      </c>
      <c r="W629">
        <f t="shared" si="79"/>
        <v>97.94410546606565</v>
      </c>
      <c r="X629">
        <f t="shared" si="72"/>
        <v>9593.0477955477909</v>
      </c>
    </row>
    <row r="630" spans="1:24" x14ac:dyDescent="0.3">
      <c r="A630" s="3">
        <v>628</v>
      </c>
      <c r="B630">
        <v>258</v>
      </c>
      <c r="C630" t="s">
        <v>8</v>
      </c>
      <c r="D630" t="s">
        <v>8</v>
      </c>
      <c r="E630">
        <v>17993</v>
      </c>
      <c r="F630">
        <v>23362</v>
      </c>
      <c r="G630">
        <v>1</v>
      </c>
      <c r="H630">
        <v>1</v>
      </c>
      <c r="I630">
        <v>77.018237113952637</v>
      </c>
      <c r="J630" s="4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_xlfn.XLOOKUP(B630,CoinPixels_Config2!A:A,CoinPixels_Config2!I:I)</f>
        <v>0.7701823474017635</v>
      </c>
      <c r="M630">
        <f t="shared" si="73"/>
        <v>13857.89097679993</v>
      </c>
      <c r="N630">
        <f t="shared" si="74"/>
        <v>17993</v>
      </c>
      <c r="O630">
        <f t="shared" si="75"/>
        <v>0</v>
      </c>
      <c r="P630">
        <f t="shared" si="76"/>
        <v>0</v>
      </c>
      <c r="Q630" s="9" cm="1">
        <f t="array" ref="Q630">IF(D630="",_xlfn.XLOOKUP(C630,ConfigSheet!$B$5:$H$5,_xlfn.XLOOKUP(G630,ConfigSheet!$A$6:$A$8,ConfigSheet!$B$6:$H$8)),_xlfn.XLOOKUP(D630,ConfigSheet!$B$5:$H$5,_xlfn.XLOOKUP(H630,ConfigSheet!$A$6:$A$8,ConfigSheet!$B$6:$H$8)))</f>
        <v>0</v>
      </c>
      <c r="R630">
        <f t="shared" si="77"/>
        <v>0</v>
      </c>
      <c r="S630" s="9">
        <f t="shared" si="78"/>
        <v>0</v>
      </c>
      <c r="W630">
        <f t="shared" si="79"/>
        <v>0</v>
      </c>
      <c r="X630">
        <f t="shared" si="72"/>
        <v>0</v>
      </c>
    </row>
    <row r="631" spans="1:24" x14ac:dyDescent="0.3">
      <c r="A631" s="3">
        <v>629</v>
      </c>
      <c r="B631">
        <v>258</v>
      </c>
      <c r="C631" t="s">
        <v>14</v>
      </c>
      <c r="D631" t="s">
        <v>14</v>
      </c>
      <c r="E631">
        <v>110258</v>
      </c>
      <c r="F631">
        <v>105770</v>
      </c>
      <c r="G631">
        <v>1</v>
      </c>
      <c r="H631">
        <v>1</v>
      </c>
      <c r="I631">
        <v>95.597809553146362</v>
      </c>
      <c r="J631" s="4">
        <f>ConfigSheet!$I$2</f>
        <v>3349.0920000000001</v>
      </c>
      <c r="K631">
        <f>IF(D631="",_xlfn.XLOOKUP(C631,ConfigSheet!$A$1:$H$1,ConfigSheet!$A$2:$H$2),_xlfn.XLOOKUP(D631,ConfigSheet!$A$1:$H$1,ConfigSheet!$A$2:$H$2))</f>
        <v>8.5265588246234003</v>
      </c>
      <c r="L631">
        <f>_xlfn.XLOOKUP(B631,CoinPixels_Config2!A:A,CoinPixels_Config2!I:I)</f>
        <v>0.7701823474017635</v>
      </c>
      <c r="M631">
        <f t="shared" si="73"/>
        <v>84918.765259823645</v>
      </c>
      <c r="N631">
        <f t="shared" si="74"/>
        <v>81462.186884684532</v>
      </c>
      <c r="O631">
        <f t="shared" si="75"/>
        <v>216.19735955365582</v>
      </c>
      <c r="P631">
        <f t="shared" si="76"/>
        <v>207.39714778057083</v>
      </c>
      <c r="Q631" s="9" cm="1">
        <f t="array" ref="Q631">IF(D631="",_xlfn.XLOOKUP(C631,ConfigSheet!$B$5:$H$5,_xlfn.XLOOKUP(G631,ConfigSheet!$A$6:$A$8,ConfigSheet!$B$6:$H$8)),_xlfn.XLOOKUP(D631,ConfigSheet!$B$5:$H$5,_xlfn.XLOOKUP(H631,ConfigSheet!$A$6:$A$8,ConfigSheet!$B$6:$H$8)))</f>
        <v>160.44</v>
      </c>
      <c r="R631">
        <f t="shared" si="77"/>
        <v>8.8002117730849818</v>
      </c>
      <c r="S631" s="9">
        <f t="shared" si="78"/>
        <v>77.443727251143514</v>
      </c>
      <c r="W631">
        <f t="shared" si="79"/>
        <v>-46.957147780570835</v>
      </c>
      <c r="X631">
        <f t="shared" si="72"/>
        <v>2204.9737276863684</v>
      </c>
    </row>
    <row r="632" spans="1:24" x14ac:dyDescent="0.3">
      <c r="A632" s="3">
        <v>630</v>
      </c>
      <c r="B632">
        <v>259</v>
      </c>
      <c r="C632" t="s">
        <v>8</v>
      </c>
      <c r="D632" t="s">
        <v>8</v>
      </c>
      <c r="E632">
        <v>14695</v>
      </c>
      <c r="F632">
        <v>17822</v>
      </c>
      <c r="G632">
        <v>1</v>
      </c>
      <c r="H632">
        <v>1</v>
      </c>
      <c r="I632">
        <v>77.165740728378296</v>
      </c>
      <c r="J632" s="4">
        <f>ConfigSheet!$I$2</f>
        <v>3349.0920000000001</v>
      </c>
      <c r="K632">
        <f>IF(D632="",_xlfn.XLOOKUP(C632,ConfigSheet!$A$1:$H$1,ConfigSheet!$A$2:$H$2),_xlfn.XLOOKUP(D632,ConfigSheet!$A$1:$H$1,ConfigSheet!$A$2:$H$2))</f>
        <v>0</v>
      </c>
      <c r="L632">
        <f>_xlfn.XLOOKUP(B632,CoinPixels_Config2!A:A,CoinPixels_Config2!I:I)</f>
        <v>0.82454270003366625</v>
      </c>
      <c r="M632">
        <f t="shared" si="73"/>
        <v>12116.654976994725</v>
      </c>
      <c r="N632">
        <f t="shared" si="74"/>
        <v>14695</v>
      </c>
      <c r="O632">
        <f t="shared" si="75"/>
        <v>0</v>
      </c>
      <c r="P632">
        <f t="shared" si="76"/>
        <v>0</v>
      </c>
      <c r="Q632" s="9" cm="1">
        <f t="array" ref="Q632">IF(D632="",_xlfn.XLOOKUP(C632,ConfigSheet!$B$5:$H$5,_xlfn.XLOOKUP(G632,ConfigSheet!$A$6:$A$8,ConfigSheet!$B$6:$H$8)),_xlfn.XLOOKUP(D632,ConfigSheet!$B$5:$H$5,_xlfn.XLOOKUP(H632,ConfigSheet!$A$6:$A$8,ConfigSheet!$B$6:$H$8)))</f>
        <v>0</v>
      </c>
      <c r="R632">
        <f t="shared" si="77"/>
        <v>0</v>
      </c>
      <c r="S632" s="9">
        <f t="shared" si="78"/>
        <v>0</v>
      </c>
      <c r="W632">
        <f t="shared" si="79"/>
        <v>0</v>
      </c>
      <c r="X632">
        <f t="shared" si="72"/>
        <v>0</v>
      </c>
    </row>
    <row r="633" spans="1:24" x14ac:dyDescent="0.3">
      <c r="A633" s="3">
        <v>631</v>
      </c>
      <c r="B633">
        <v>259</v>
      </c>
      <c r="C633" t="s">
        <v>14</v>
      </c>
      <c r="D633" t="s">
        <v>14</v>
      </c>
      <c r="E633">
        <v>86442</v>
      </c>
      <c r="F633">
        <v>80118</v>
      </c>
      <c r="G633">
        <v>1</v>
      </c>
      <c r="H633">
        <v>1</v>
      </c>
      <c r="I633">
        <v>92.512625455856323</v>
      </c>
      <c r="J633" s="4">
        <f>ConfigSheet!$I$2</f>
        <v>3349.0920000000001</v>
      </c>
      <c r="K633">
        <f>IF(D633="",_xlfn.XLOOKUP(C633,ConfigSheet!$A$1:$H$1,ConfigSheet!$A$2:$H$2),_xlfn.XLOOKUP(D633,ConfigSheet!$A$1:$H$1,ConfigSheet!$A$2:$H$2))</f>
        <v>8.5265588246234003</v>
      </c>
      <c r="L633">
        <f>_xlfn.XLOOKUP(B633,CoinPixels_Config2!A:A,CoinPixels_Config2!I:I)</f>
        <v>0.82454270003366625</v>
      </c>
      <c r="M633">
        <f t="shared" si="73"/>
        <v>71275.120076310181</v>
      </c>
      <c r="N633">
        <f t="shared" si="74"/>
        <v>66060.712041297273</v>
      </c>
      <c r="O633">
        <f t="shared" si="75"/>
        <v>181.46157348402343</v>
      </c>
      <c r="P633">
        <f t="shared" si="76"/>
        <v>168.18604780538385</v>
      </c>
      <c r="Q633" s="9" cm="1">
        <f t="array" ref="Q633">IF(D633="",_xlfn.XLOOKUP(C633,ConfigSheet!$B$5:$H$5,_xlfn.XLOOKUP(G633,ConfigSheet!$A$6:$A$8,ConfigSheet!$B$6:$H$8)),_xlfn.XLOOKUP(D633,ConfigSheet!$B$5:$H$5,_xlfn.XLOOKUP(H633,ConfigSheet!$A$6:$A$8,ConfigSheet!$B$6:$H$8)))</f>
        <v>160.44</v>
      </c>
      <c r="R633">
        <f t="shared" si="77"/>
        <v>13.275525678639582</v>
      </c>
      <c r="S633" s="9">
        <f t="shared" si="78"/>
        <v>176.23958204421893</v>
      </c>
      <c r="W633">
        <f t="shared" si="79"/>
        <v>-7.7460478053838528</v>
      </c>
      <c r="X633">
        <f t="shared" si="72"/>
        <v>60.001256603292006</v>
      </c>
    </row>
    <row r="634" spans="1:24" x14ac:dyDescent="0.3">
      <c r="A634" s="3">
        <v>632</v>
      </c>
      <c r="B634">
        <v>260</v>
      </c>
      <c r="C634" t="s">
        <v>8</v>
      </c>
      <c r="D634" t="s">
        <v>8</v>
      </c>
      <c r="E634">
        <v>20570</v>
      </c>
      <c r="F634">
        <v>24486</v>
      </c>
      <c r="G634">
        <v>1</v>
      </c>
      <c r="H634">
        <v>1</v>
      </c>
      <c r="I634">
        <v>81.166064739227295</v>
      </c>
      <c r="J634" s="4">
        <f>ConfigSheet!$I$2</f>
        <v>3349.0920000000001</v>
      </c>
      <c r="K634">
        <f>IF(D634="",_xlfn.XLOOKUP(C634,ConfigSheet!$A$1:$H$1,ConfigSheet!$A$2:$H$2),_xlfn.XLOOKUP(D634,ConfigSheet!$A$1:$H$1,ConfigSheet!$A$2:$H$2))</f>
        <v>0</v>
      </c>
      <c r="L634">
        <f>_xlfn.XLOOKUP(B634,CoinPixels_Config2!A:A,CoinPixels_Config2!I:I)</f>
        <v>0.84007187780772685</v>
      </c>
      <c r="M634">
        <f t="shared" si="73"/>
        <v>17280.278526504942</v>
      </c>
      <c r="N634">
        <f t="shared" si="74"/>
        <v>20570</v>
      </c>
      <c r="O634">
        <f t="shared" si="75"/>
        <v>0</v>
      </c>
      <c r="P634">
        <f t="shared" si="76"/>
        <v>0</v>
      </c>
      <c r="Q634" s="9" cm="1">
        <f t="array" ref="Q634">IF(D634="",_xlfn.XLOOKUP(C634,ConfigSheet!$B$5:$H$5,_xlfn.XLOOKUP(G634,ConfigSheet!$A$6:$A$8,ConfigSheet!$B$6:$H$8)),_xlfn.XLOOKUP(D634,ConfigSheet!$B$5:$H$5,_xlfn.XLOOKUP(H634,ConfigSheet!$A$6:$A$8,ConfigSheet!$B$6:$H$8)))</f>
        <v>0</v>
      </c>
      <c r="R634">
        <f t="shared" si="77"/>
        <v>0</v>
      </c>
      <c r="S634" s="9">
        <f t="shared" si="78"/>
        <v>0</v>
      </c>
      <c r="W634">
        <f t="shared" si="79"/>
        <v>0</v>
      </c>
      <c r="X634">
        <f t="shared" si="72"/>
        <v>0</v>
      </c>
    </row>
    <row r="635" spans="1:24" x14ac:dyDescent="0.3">
      <c r="A635" s="3">
        <v>633</v>
      </c>
      <c r="B635">
        <v>260</v>
      </c>
      <c r="C635" t="s">
        <v>13</v>
      </c>
      <c r="D635" t="s">
        <v>13</v>
      </c>
      <c r="E635">
        <v>310369</v>
      </c>
      <c r="F635">
        <v>232850</v>
      </c>
      <c r="G635">
        <v>2</v>
      </c>
      <c r="H635">
        <v>2</v>
      </c>
      <c r="I635">
        <v>71.828544139862061</v>
      </c>
      <c r="J635" s="4">
        <f>ConfigSheet!$I$2</f>
        <v>3349.0920000000001</v>
      </c>
      <c r="K635">
        <f>IF(D635="",_xlfn.XLOOKUP(C635,ConfigSheet!$A$1:$H$1,ConfigSheet!$A$2:$H$2),_xlfn.XLOOKUP(D635,ConfigSheet!$A$1:$H$1,ConfigSheet!$A$2:$H$2))</f>
        <v>6.6983512218829002</v>
      </c>
      <c r="L635">
        <f>_xlfn.XLOOKUP(B635,CoinPixels_Config2!A:A,CoinPixels_Config2!I:I)</f>
        <v>0.84007187780772685</v>
      </c>
      <c r="M635">
        <f t="shared" si="73"/>
        <v>260732.26864330636</v>
      </c>
      <c r="N635">
        <f t="shared" si="74"/>
        <v>195610.73674752918</v>
      </c>
      <c r="O635">
        <f t="shared" si="75"/>
        <v>521.47755578263946</v>
      </c>
      <c r="P635">
        <f t="shared" si="76"/>
        <v>391.23124043956579</v>
      </c>
      <c r="Q635" s="9" cm="1">
        <f t="array" ref="Q635">IF(D635="",_xlfn.XLOOKUP(C635,ConfigSheet!$B$5:$H$5,_xlfn.XLOOKUP(G635,ConfigSheet!$A$6:$A$8,ConfigSheet!$B$6:$H$8)),_xlfn.XLOOKUP(D635,ConfigSheet!$B$5:$H$5,_xlfn.XLOOKUP(H635,ConfigSheet!$A$6:$A$8,ConfigSheet!$B$6:$H$8)))</f>
        <v>415.91</v>
      </c>
      <c r="R635">
        <f t="shared" si="77"/>
        <v>130.24631534307366</v>
      </c>
      <c r="S635" s="9">
        <f t="shared" si="78"/>
        <v>16964.102660447385</v>
      </c>
      <c r="W635">
        <f t="shared" si="79"/>
        <v>24.67875956043423</v>
      </c>
      <c r="X635">
        <f t="shared" si="72"/>
        <v>609.04117344172391</v>
      </c>
    </row>
    <row r="636" spans="1:24" x14ac:dyDescent="0.3">
      <c r="A636" s="3">
        <v>634</v>
      </c>
      <c r="B636">
        <v>261</v>
      </c>
      <c r="C636" t="s">
        <v>8</v>
      </c>
      <c r="D636" t="s">
        <v>8</v>
      </c>
      <c r="E636">
        <v>21528</v>
      </c>
      <c r="F636">
        <v>29408</v>
      </c>
      <c r="G636">
        <v>1</v>
      </c>
      <c r="H636">
        <v>1</v>
      </c>
      <c r="I636">
        <v>73.198682069778442</v>
      </c>
      <c r="J636" s="4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_xlfn.XLOOKUP(B636,CoinPixels_Config2!A:A,CoinPixels_Config2!I:I)</f>
        <v>0.73204570184983675</v>
      </c>
      <c r="M636">
        <f t="shared" si="73"/>
        <v>15759.479869423285</v>
      </c>
      <c r="N636">
        <f t="shared" si="74"/>
        <v>21528</v>
      </c>
      <c r="O636">
        <f t="shared" si="75"/>
        <v>0</v>
      </c>
      <c r="P636">
        <f t="shared" si="76"/>
        <v>0</v>
      </c>
      <c r="Q636" s="9" cm="1">
        <f t="array" ref="Q636">IF(D636="",_xlfn.XLOOKUP(C636,ConfigSheet!$B$5:$H$5,_xlfn.XLOOKUP(G636,ConfigSheet!$A$6:$A$8,ConfigSheet!$B$6:$H$8)),_xlfn.XLOOKUP(D636,ConfigSheet!$B$5:$H$5,_xlfn.XLOOKUP(H636,ConfigSheet!$A$6:$A$8,ConfigSheet!$B$6:$H$8)))</f>
        <v>0</v>
      </c>
      <c r="R636">
        <f t="shared" si="77"/>
        <v>0</v>
      </c>
      <c r="S636" s="9">
        <f t="shared" si="78"/>
        <v>0</v>
      </c>
      <c r="W636">
        <f t="shared" si="79"/>
        <v>0</v>
      </c>
      <c r="X636">
        <f t="shared" si="72"/>
        <v>0</v>
      </c>
    </row>
    <row r="637" spans="1:24" x14ac:dyDescent="0.3">
      <c r="A637" s="3">
        <v>635</v>
      </c>
      <c r="B637">
        <v>261</v>
      </c>
      <c r="C637" t="s">
        <v>14</v>
      </c>
      <c r="D637" t="s">
        <v>14</v>
      </c>
      <c r="E637">
        <v>102768</v>
      </c>
      <c r="F637">
        <v>103925</v>
      </c>
      <c r="G637">
        <v>1</v>
      </c>
      <c r="H637">
        <v>1</v>
      </c>
      <c r="I637">
        <v>90.111476182937622</v>
      </c>
      <c r="J637" s="4">
        <f>ConfigSheet!$I$2</f>
        <v>3349.0920000000001</v>
      </c>
      <c r="K637">
        <f>IF(D637="",_xlfn.XLOOKUP(C637,ConfigSheet!$A$1:$H$1,ConfigSheet!$A$2:$H$2),_xlfn.XLOOKUP(D637,ConfigSheet!$A$1:$H$1,ConfigSheet!$A$2:$H$2))</f>
        <v>8.5265588246234003</v>
      </c>
      <c r="L637">
        <f>_xlfn.XLOOKUP(B637,CoinPixels_Config2!A:A,CoinPixels_Config2!I:I)</f>
        <v>0.73204570184983675</v>
      </c>
      <c r="M637">
        <f t="shared" si="73"/>
        <v>75230.872687704017</v>
      </c>
      <c r="N637">
        <f t="shared" si="74"/>
        <v>76077.849564744291</v>
      </c>
      <c r="O637">
        <f t="shared" si="75"/>
        <v>191.53264866998643</v>
      </c>
      <c r="P637">
        <f t="shared" si="76"/>
        <v>193.68899378238694</v>
      </c>
      <c r="Q637" s="9" cm="1">
        <f t="array" ref="Q637">IF(D637="",_xlfn.XLOOKUP(C637,ConfigSheet!$B$5:$H$5,_xlfn.XLOOKUP(G637,ConfigSheet!$A$6:$A$8,ConfigSheet!$B$6:$H$8)),_xlfn.XLOOKUP(D637,ConfigSheet!$B$5:$H$5,_xlfn.XLOOKUP(H637,ConfigSheet!$A$6:$A$8,ConfigSheet!$B$6:$H$8)))</f>
        <v>160.44</v>
      </c>
      <c r="R637">
        <f t="shared" si="77"/>
        <v>-2.1563451124005155</v>
      </c>
      <c r="S637" s="9">
        <f t="shared" si="78"/>
        <v>4.6498242437735922</v>
      </c>
      <c r="W637">
        <f t="shared" si="79"/>
        <v>-33.248993782386947</v>
      </c>
      <c r="X637">
        <f t="shared" si="72"/>
        <v>1105.4955875412059</v>
      </c>
    </row>
    <row r="638" spans="1:24" x14ac:dyDescent="0.3">
      <c r="A638" s="3">
        <v>636</v>
      </c>
      <c r="B638">
        <v>261</v>
      </c>
      <c r="C638" t="s">
        <v>9</v>
      </c>
      <c r="D638" t="s">
        <v>9</v>
      </c>
      <c r="E638">
        <v>591776</v>
      </c>
      <c r="F638">
        <v>480918</v>
      </c>
      <c r="G638">
        <v>1</v>
      </c>
      <c r="H638">
        <v>1</v>
      </c>
      <c r="I638">
        <v>80.761063098907471</v>
      </c>
      <c r="J638" s="4">
        <f>ConfigSheet!$I$2</f>
        <v>3349.0920000000001</v>
      </c>
      <c r="K638">
        <f>IF(D638="",_xlfn.XLOOKUP(C638,ConfigSheet!$A$1:$H$1,ConfigSheet!$A$2:$H$2),_xlfn.XLOOKUP(D638,ConfigSheet!$A$1:$H$1,ConfigSheet!$A$2:$H$2))</f>
        <v>2.6304883652667002</v>
      </c>
      <c r="L638">
        <f>_xlfn.XLOOKUP(B638,CoinPixels_Config2!A:A,CoinPixels_Config2!I:I)</f>
        <v>0.73204570184983675</v>
      </c>
      <c r="M638">
        <f t="shared" si="73"/>
        <v>433207.07725788897</v>
      </c>
      <c r="N638">
        <f t="shared" si="74"/>
        <v>352053.95484221977</v>
      </c>
      <c r="O638">
        <f t="shared" si="75"/>
        <v>340.2552621660048</v>
      </c>
      <c r="P638">
        <f t="shared" si="76"/>
        <v>276.51489781665816</v>
      </c>
      <c r="Q638" s="9" cm="1">
        <f t="array" ref="Q638">IF(D638="",_xlfn.XLOOKUP(C638,ConfigSheet!$B$5:$H$5,_xlfn.XLOOKUP(G638,ConfigSheet!$A$6:$A$8,ConfigSheet!$B$6:$H$8)),_xlfn.XLOOKUP(D638,ConfigSheet!$B$5:$H$5,_xlfn.XLOOKUP(H638,ConfigSheet!$A$6:$A$8,ConfigSheet!$B$6:$H$8)))</f>
        <v>468.8</v>
      </c>
      <c r="R638">
        <f t="shared" si="77"/>
        <v>63.740364349346635</v>
      </c>
      <c r="S638" s="9">
        <f t="shared" si="78"/>
        <v>4062.8340473874596</v>
      </c>
      <c r="W638">
        <f t="shared" si="79"/>
        <v>192.28510218334185</v>
      </c>
      <c r="X638">
        <f t="shared" si="72"/>
        <v>36973.560521658219</v>
      </c>
    </row>
    <row r="639" spans="1:24" x14ac:dyDescent="0.3">
      <c r="A639" s="3">
        <v>637</v>
      </c>
      <c r="B639">
        <v>261</v>
      </c>
      <c r="C639" t="s">
        <v>10</v>
      </c>
      <c r="D639" t="s">
        <v>10</v>
      </c>
      <c r="E639">
        <v>205108</v>
      </c>
      <c r="F639">
        <v>209666</v>
      </c>
      <c r="G639">
        <v>2</v>
      </c>
      <c r="H639">
        <v>2</v>
      </c>
      <c r="I639">
        <v>73.827815055847168</v>
      </c>
      <c r="J639" s="4">
        <f>ConfigSheet!$I$2</f>
        <v>3349.0920000000001</v>
      </c>
      <c r="K639">
        <f>IF(D639="",_xlfn.XLOOKUP(C639,ConfigSheet!$A$1:$H$1,ConfigSheet!$A$2:$H$2),_xlfn.XLOOKUP(D639,ConfigSheet!$A$1:$H$1,ConfigSheet!$A$2:$H$2))</f>
        <v>3.5680999999999998</v>
      </c>
      <c r="L639">
        <f>_xlfn.XLOOKUP(B639,CoinPixels_Config2!A:A,CoinPixels_Config2!I:I)</f>
        <v>0.73204570184983675</v>
      </c>
      <c r="M639">
        <f t="shared" si="73"/>
        <v>150148.42981501631</v>
      </c>
      <c r="N639">
        <f t="shared" si="74"/>
        <v>153485.09412404787</v>
      </c>
      <c r="O639">
        <f t="shared" si="75"/>
        <v>159.96712315545815</v>
      </c>
      <c r="P639">
        <f t="shared" si="76"/>
        <v>163.52198277742599</v>
      </c>
      <c r="Q639" s="9" cm="1">
        <f t="array" ref="Q639">IF(D639="",_xlfn.XLOOKUP(C639,ConfigSheet!$B$5:$H$5,_xlfn.XLOOKUP(G639,ConfigSheet!$A$6:$A$8,ConfigSheet!$B$6:$H$8)),_xlfn.XLOOKUP(D639,ConfigSheet!$B$5:$H$5,_xlfn.XLOOKUP(H639,ConfigSheet!$A$6:$A$8,ConfigSheet!$B$6:$H$8)))</f>
        <v>193.28</v>
      </c>
      <c r="R639">
        <f t="shared" si="77"/>
        <v>-3.5548596219678359</v>
      </c>
      <c r="S639" s="9">
        <f t="shared" si="78"/>
        <v>12.637026931897305</v>
      </c>
      <c r="W639">
        <f t="shared" si="79"/>
        <v>29.758017222574011</v>
      </c>
      <c r="X639">
        <f t="shared" si="72"/>
        <v>885.53958901901149</v>
      </c>
    </row>
    <row r="640" spans="1:24" x14ac:dyDescent="0.3">
      <c r="A640" s="3">
        <v>638</v>
      </c>
      <c r="B640">
        <v>261</v>
      </c>
      <c r="C640" t="s">
        <v>11</v>
      </c>
      <c r="D640" t="s">
        <v>11</v>
      </c>
      <c r="E640">
        <v>245531</v>
      </c>
      <c r="F640">
        <v>156637</v>
      </c>
      <c r="G640">
        <v>1</v>
      </c>
      <c r="H640">
        <v>1</v>
      </c>
      <c r="I640">
        <v>63.733851909637451</v>
      </c>
      <c r="J640" s="4">
        <f>ConfigSheet!$I$2</f>
        <v>3349.0920000000001</v>
      </c>
      <c r="K640">
        <f>IF(D640="",_xlfn.XLOOKUP(C640,ConfigSheet!$A$1:$H$1,ConfigSheet!$A$2:$H$2),_xlfn.XLOOKUP(D640,ConfigSheet!$A$1:$H$1,ConfigSheet!$A$2:$H$2))</f>
        <v>5.6936084651916001</v>
      </c>
      <c r="L640">
        <f>_xlfn.XLOOKUP(B640,CoinPixels_Config2!A:A,CoinPixels_Config2!I:I)</f>
        <v>0.73204570184983675</v>
      </c>
      <c r="M640">
        <f t="shared" si="73"/>
        <v>179739.91322089225</v>
      </c>
      <c r="N640">
        <f t="shared" si="74"/>
        <v>114665.44260065288</v>
      </c>
      <c r="O640">
        <f t="shared" si="75"/>
        <v>305.56601354853069</v>
      </c>
      <c r="P640">
        <f t="shared" si="76"/>
        <v>194.9364587942101</v>
      </c>
      <c r="Q640" s="9" cm="1">
        <f t="array" ref="Q640">IF(D640="",_xlfn.XLOOKUP(C640,ConfigSheet!$B$5:$H$5,_xlfn.XLOOKUP(G640,ConfigSheet!$A$6:$A$8,ConfigSheet!$B$6:$H$8)),_xlfn.XLOOKUP(D640,ConfigSheet!$B$5:$H$5,_xlfn.XLOOKUP(H640,ConfigSheet!$A$6:$A$8,ConfigSheet!$B$6:$H$8)))</f>
        <v>369.42666666666668</v>
      </c>
      <c r="R640">
        <f t="shared" si="77"/>
        <v>110.62955475432059</v>
      </c>
      <c r="S640" s="9">
        <f t="shared" si="78"/>
        <v>12238.898385139219</v>
      </c>
      <c r="W640">
        <f t="shared" si="79"/>
        <v>174.49020787245658</v>
      </c>
      <c r="X640">
        <f t="shared" si="72"/>
        <v>30446.832643373109</v>
      </c>
    </row>
    <row r="641" spans="1:24" x14ac:dyDescent="0.3">
      <c r="A641" s="3">
        <v>639</v>
      </c>
      <c r="B641">
        <v>261</v>
      </c>
      <c r="C641" t="s">
        <v>13</v>
      </c>
      <c r="D641" t="s">
        <v>13</v>
      </c>
      <c r="E641">
        <v>138630</v>
      </c>
      <c r="F641">
        <v>92207</v>
      </c>
      <c r="G641">
        <v>1</v>
      </c>
      <c r="H641">
        <v>1</v>
      </c>
      <c r="I641">
        <v>66.37500524520874</v>
      </c>
      <c r="J641" s="4">
        <f>ConfigSheet!$I$2</f>
        <v>3349.0920000000001</v>
      </c>
      <c r="K641">
        <f>IF(D641="",_xlfn.XLOOKUP(C641,ConfigSheet!$A$1:$H$1,ConfigSheet!$A$2:$H$2),_xlfn.XLOOKUP(D641,ConfigSheet!$A$1:$H$1,ConfigSheet!$A$2:$H$2))</f>
        <v>6.6983512218829002</v>
      </c>
      <c r="L641">
        <f>_xlfn.XLOOKUP(B641,CoinPixels_Config2!A:A,CoinPixels_Config2!I:I)</f>
        <v>0.73204570184983675</v>
      </c>
      <c r="M641">
        <f t="shared" si="73"/>
        <v>101483.49564744286</v>
      </c>
      <c r="N641">
        <f t="shared" si="74"/>
        <v>67499.738030467895</v>
      </c>
      <c r="O641">
        <f t="shared" si="75"/>
        <v>202.97205841792248</v>
      </c>
      <c r="P641">
        <f t="shared" si="76"/>
        <v>135.00284635750833</v>
      </c>
      <c r="Q641" s="9" cm="1">
        <f t="array" ref="Q641">IF(D641="",_xlfn.XLOOKUP(C641,ConfigSheet!$B$5:$H$5,_xlfn.XLOOKUP(G641,ConfigSheet!$A$6:$A$8,ConfigSheet!$B$6:$H$8)),_xlfn.XLOOKUP(D641,ConfigSheet!$B$5:$H$5,_xlfn.XLOOKUP(H641,ConfigSheet!$A$6:$A$8,ConfigSheet!$B$6:$H$8)))</f>
        <v>207.95500000000001</v>
      </c>
      <c r="R641">
        <f t="shared" si="77"/>
        <v>67.969212060414151</v>
      </c>
      <c r="S641" s="9">
        <f t="shared" si="78"/>
        <v>4619.8137881135481</v>
      </c>
      <c r="W641">
        <f t="shared" si="79"/>
        <v>72.95215364249168</v>
      </c>
      <c r="X641">
        <f t="shared" si="72"/>
        <v>5322.0167210777117</v>
      </c>
    </row>
    <row r="642" spans="1:24" x14ac:dyDescent="0.3">
      <c r="A642" s="3">
        <v>640</v>
      </c>
      <c r="B642">
        <v>262</v>
      </c>
      <c r="C642" t="s">
        <v>8</v>
      </c>
      <c r="D642" t="s">
        <v>8</v>
      </c>
      <c r="E642">
        <v>16889</v>
      </c>
      <c r="F642">
        <v>24016</v>
      </c>
      <c r="G642">
        <v>1</v>
      </c>
      <c r="H642">
        <v>1</v>
      </c>
      <c r="I642">
        <v>68.85448694229126</v>
      </c>
      <c r="J642" s="4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_xlfn.XLOOKUP(B642,CoinPixels_Config2!A:A,CoinPixels_Config2!I:I)</f>
        <v>0.70323950699533644</v>
      </c>
      <c r="M642">
        <f t="shared" si="73"/>
        <v>11877.012033644238</v>
      </c>
      <c r="N642">
        <f t="shared" si="74"/>
        <v>16889</v>
      </c>
      <c r="O642">
        <f t="shared" si="75"/>
        <v>0</v>
      </c>
      <c r="P642">
        <f t="shared" si="76"/>
        <v>0</v>
      </c>
      <c r="Q642" s="9" cm="1">
        <f t="array" ref="Q642">IF(D642="",_xlfn.XLOOKUP(C642,ConfigSheet!$B$5:$H$5,_xlfn.XLOOKUP(G642,ConfigSheet!$A$6:$A$8,ConfigSheet!$B$6:$H$8)),_xlfn.XLOOKUP(D642,ConfigSheet!$B$5:$H$5,_xlfn.XLOOKUP(H642,ConfigSheet!$A$6:$A$8,ConfigSheet!$B$6:$H$8)))</f>
        <v>0</v>
      </c>
      <c r="R642">
        <f t="shared" si="77"/>
        <v>0</v>
      </c>
      <c r="S642" s="9">
        <f t="shared" si="78"/>
        <v>0</v>
      </c>
      <c r="W642">
        <f t="shared" si="79"/>
        <v>0</v>
      </c>
      <c r="X642">
        <f t="shared" ref="X642:X705" si="80">W642*W642</f>
        <v>0</v>
      </c>
    </row>
    <row r="643" spans="1:24" x14ac:dyDescent="0.3">
      <c r="A643" s="3">
        <v>641</v>
      </c>
      <c r="B643">
        <v>262</v>
      </c>
      <c r="C643" t="s">
        <v>9</v>
      </c>
      <c r="D643" t="s">
        <v>9</v>
      </c>
      <c r="E643">
        <v>579188</v>
      </c>
      <c r="F643">
        <v>520815</v>
      </c>
      <c r="G643">
        <v>1</v>
      </c>
      <c r="H643">
        <v>1</v>
      </c>
      <c r="I643">
        <v>89.474707841873169</v>
      </c>
      <c r="J643" s="4">
        <f>ConfigSheet!$I$2</f>
        <v>3349.0920000000001</v>
      </c>
      <c r="K643">
        <f>IF(D643="",_xlfn.XLOOKUP(C643,ConfigSheet!$A$1:$H$1,ConfigSheet!$A$2:$H$2),_xlfn.XLOOKUP(D643,ConfigSheet!$A$1:$H$1,ConfigSheet!$A$2:$H$2))</f>
        <v>2.6304883652667002</v>
      </c>
      <c r="L643">
        <f>_xlfn.XLOOKUP(B643,CoinPixels_Config2!A:A,CoinPixels_Config2!I:I)</f>
        <v>0.70323950699533644</v>
      </c>
      <c r="M643">
        <f t="shared" ref="M643:M706" si="81">E643*L643</f>
        <v>407307.88357761491</v>
      </c>
      <c r="N643">
        <f t="shared" ref="N643:N706" si="82">L643*F643</f>
        <v>366257.68383577617</v>
      </c>
      <c r="O643">
        <f t="shared" ref="O643:O706" si="83">(M643/J643)*K643</f>
        <v>319.91317313239517</v>
      </c>
      <c r="P643">
        <f t="shared" ref="P643:P706" si="84">(N643/J643)*K643</f>
        <v>287.67097948325659</v>
      </c>
      <c r="Q643" s="9" cm="1">
        <f t="array" ref="Q643">IF(D643="",_xlfn.XLOOKUP(C643,ConfigSheet!$B$5:$H$5,_xlfn.XLOOKUP(G643,ConfigSheet!$A$6:$A$8,ConfigSheet!$B$6:$H$8)),_xlfn.XLOOKUP(D643,ConfigSheet!$B$5:$H$5,_xlfn.XLOOKUP(H643,ConfigSheet!$A$6:$A$8,ConfigSheet!$B$6:$H$8)))</f>
        <v>468.8</v>
      </c>
      <c r="R643">
        <f t="shared" ref="R643:R706" si="85">O643-P643</f>
        <v>32.242193649138585</v>
      </c>
      <c r="S643" s="9">
        <f t="shared" ref="S643:S706" si="86">R643*R643</f>
        <v>1039.5590513085524</v>
      </c>
      <c r="W643">
        <f t="shared" ref="W643:W706" si="87">Q643-P643</f>
        <v>181.12902051674342</v>
      </c>
      <c r="X643">
        <f t="shared" si="80"/>
        <v>32807.72207335486</v>
      </c>
    </row>
    <row r="644" spans="1:24" x14ac:dyDescent="0.3">
      <c r="A644" s="3">
        <v>642</v>
      </c>
      <c r="B644">
        <v>262</v>
      </c>
      <c r="C644" t="s">
        <v>11</v>
      </c>
      <c r="D644" t="s">
        <v>11</v>
      </c>
      <c r="E644">
        <v>246740</v>
      </c>
      <c r="F644">
        <v>181477</v>
      </c>
      <c r="G644">
        <v>1</v>
      </c>
      <c r="H644">
        <v>1</v>
      </c>
      <c r="I644">
        <v>73.549890518188477</v>
      </c>
      <c r="J644" s="4">
        <f>ConfigSheet!$I$2</f>
        <v>3349.0920000000001</v>
      </c>
      <c r="K644">
        <f>IF(D644="",_xlfn.XLOOKUP(C644,ConfigSheet!$A$1:$H$1,ConfigSheet!$A$2:$H$2),_xlfn.XLOOKUP(D644,ConfigSheet!$A$1:$H$1,ConfigSheet!$A$2:$H$2))</f>
        <v>5.6936084651916001</v>
      </c>
      <c r="L644">
        <f>_xlfn.XLOOKUP(B644,CoinPixels_Config2!A:A,CoinPixels_Config2!I:I)</f>
        <v>0.70323950699533644</v>
      </c>
      <c r="M644">
        <f t="shared" si="81"/>
        <v>173517.31595602931</v>
      </c>
      <c r="N644">
        <f t="shared" si="82"/>
        <v>127621.79601099266</v>
      </c>
      <c r="O644">
        <f t="shared" si="83"/>
        <v>294.98731566184921</v>
      </c>
      <c r="P644">
        <f t="shared" si="84"/>
        <v>216.96284787373517</v>
      </c>
      <c r="Q644" s="9" cm="1">
        <f t="array" ref="Q644">IF(D644="",_xlfn.XLOOKUP(C644,ConfigSheet!$B$5:$H$5,_xlfn.XLOOKUP(G644,ConfigSheet!$A$6:$A$8,ConfigSheet!$B$6:$H$8)),_xlfn.XLOOKUP(D644,ConfigSheet!$B$5:$H$5,_xlfn.XLOOKUP(H644,ConfigSheet!$A$6:$A$8,ConfigSheet!$B$6:$H$8)))</f>
        <v>369.42666666666668</v>
      </c>
      <c r="R644">
        <f t="shared" si="85"/>
        <v>78.024467788114038</v>
      </c>
      <c r="S644" s="9">
        <f t="shared" si="86"/>
        <v>6087.8175736184448</v>
      </c>
      <c r="W644">
        <f t="shared" si="87"/>
        <v>152.46381879293151</v>
      </c>
      <c r="X644">
        <f t="shared" si="80"/>
        <v>23245.216040923853</v>
      </c>
    </row>
    <row r="645" spans="1:24" x14ac:dyDescent="0.3">
      <c r="A645" s="3">
        <v>643</v>
      </c>
      <c r="B645">
        <v>262</v>
      </c>
      <c r="C645" t="s">
        <v>13</v>
      </c>
      <c r="D645" t="s">
        <v>13</v>
      </c>
      <c r="E645">
        <v>161740</v>
      </c>
      <c r="F645">
        <v>145921</v>
      </c>
      <c r="G645">
        <v>1</v>
      </c>
      <c r="H645">
        <v>1</v>
      </c>
      <c r="I645">
        <v>88.115489482879639</v>
      </c>
      <c r="J645" s="4">
        <f>ConfigSheet!$I$2</f>
        <v>3349.0920000000001</v>
      </c>
      <c r="K645">
        <f>IF(D645="",_xlfn.XLOOKUP(C645,ConfigSheet!$A$1:$H$1,ConfigSheet!$A$2:$H$2),_xlfn.XLOOKUP(D645,ConfigSheet!$A$1:$H$1,ConfigSheet!$A$2:$H$2))</f>
        <v>6.6983512218829002</v>
      </c>
      <c r="L645">
        <f>_xlfn.XLOOKUP(B645,CoinPixels_Config2!A:A,CoinPixels_Config2!I:I)</f>
        <v>0.70323950699533644</v>
      </c>
      <c r="M645">
        <f t="shared" si="81"/>
        <v>113741.95786142572</v>
      </c>
      <c r="N645">
        <f t="shared" si="82"/>
        <v>102617.41210026649</v>
      </c>
      <c r="O645">
        <f t="shared" si="83"/>
        <v>227.48959491719972</v>
      </c>
      <c r="P645">
        <f t="shared" si="84"/>
        <v>205.23994794060036</v>
      </c>
      <c r="Q645" s="9" cm="1">
        <f t="array" ref="Q645">IF(D645="",_xlfn.XLOOKUP(C645,ConfigSheet!$B$5:$H$5,_xlfn.XLOOKUP(G645,ConfigSheet!$A$6:$A$8,ConfigSheet!$B$6:$H$8)),_xlfn.XLOOKUP(D645,ConfigSheet!$B$5:$H$5,_xlfn.XLOOKUP(H645,ConfigSheet!$A$6:$A$8,ConfigSheet!$B$6:$H$8)))</f>
        <v>207.95500000000001</v>
      </c>
      <c r="R645">
        <f t="shared" si="85"/>
        <v>22.249646976599365</v>
      </c>
      <c r="S645" s="9">
        <f t="shared" si="86"/>
        <v>495.04679058329725</v>
      </c>
      <c r="W645">
        <f t="shared" si="87"/>
        <v>2.7150520593996532</v>
      </c>
      <c r="X645">
        <f t="shared" si="80"/>
        <v>7.3715076852502976</v>
      </c>
    </row>
    <row r="646" spans="1:24" x14ac:dyDescent="0.3">
      <c r="A646" s="3">
        <v>644</v>
      </c>
      <c r="B646">
        <v>263</v>
      </c>
      <c r="C646" t="s">
        <v>8</v>
      </c>
      <c r="D646" t="s">
        <v>8</v>
      </c>
      <c r="E646">
        <v>18667</v>
      </c>
      <c r="F646">
        <v>22752</v>
      </c>
      <c r="G646">
        <v>1</v>
      </c>
      <c r="H646">
        <v>1</v>
      </c>
      <c r="I646">
        <v>78.061991930007935</v>
      </c>
      <c r="J646" s="4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_xlfn.XLOOKUP(B646,CoinPixels_Config2!A:A,CoinPixels_Config2!I:I)</f>
        <v>0.8204553445850914</v>
      </c>
      <c r="M646">
        <f t="shared" si="81"/>
        <v>15315.4399173699</v>
      </c>
      <c r="N646">
        <f t="shared" si="82"/>
        <v>18667</v>
      </c>
      <c r="O646">
        <f t="shared" si="83"/>
        <v>0</v>
      </c>
      <c r="P646">
        <f t="shared" si="84"/>
        <v>0</v>
      </c>
      <c r="Q646" s="9" cm="1">
        <f t="array" ref="Q646">IF(D646="",_xlfn.XLOOKUP(C646,ConfigSheet!$B$5:$H$5,_xlfn.XLOOKUP(G646,ConfigSheet!$A$6:$A$8,ConfigSheet!$B$6:$H$8)),_xlfn.XLOOKUP(D646,ConfigSheet!$B$5:$H$5,_xlfn.XLOOKUP(H646,ConfigSheet!$A$6:$A$8,ConfigSheet!$B$6:$H$8)))</f>
        <v>0</v>
      </c>
      <c r="R646">
        <f t="shared" si="85"/>
        <v>0</v>
      </c>
      <c r="S646" s="9">
        <f t="shared" si="86"/>
        <v>0</v>
      </c>
      <c r="W646">
        <f t="shared" si="87"/>
        <v>0</v>
      </c>
      <c r="X646">
        <f t="shared" si="80"/>
        <v>0</v>
      </c>
    </row>
    <row r="647" spans="1:24" x14ac:dyDescent="0.3">
      <c r="A647" s="3">
        <v>645</v>
      </c>
      <c r="B647">
        <v>263</v>
      </c>
      <c r="C647" t="s">
        <v>13</v>
      </c>
      <c r="D647" t="s">
        <v>13</v>
      </c>
      <c r="E647">
        <v>130608</v>
      </c>
      <c r="F647">
        <v>116216</v>
      </c>
      <c r="G647">
        <v>1</v>
      </c>
      <c r="H647">
        <v>1</v>
      </c>
      <c r="I647">
        <v>85.811072587966919</v>
      </c>
      <c r="J647" s="4">
        <f>ConfigSheet!$I$2</f>
        <v>3349.0920000000001</v>
      </c>
      <c r="K647">
        <f>IF(D647="",_xlfn.XLOOKUP(C647,ConfigSheet!$A$1:$H$1,ConfigSheet!$A$2:$H$2),_xlfn.XLOOKUP(D647,ConfigSheet!$A$1:$H$1,ConfigSheet!$A$2:$H$2))</f>
        <v>6.6983512218829002</v>
      </c>
      <c r="L647">
        <f>_xlfn.XLOOKUP(B647,CoinPixels_Config2!A:A,CoinPixels_Config2!I:I)</f>
        <v>0.8204553445850914</v>
      </c>
      <c r="M647">
        <f t="shared" si="81"/>
        <v>107158.03164556962</v>
      </c>
      <c r="N647">
        <f t="shared" si="82"/>
        <v>95350.038326300986</v>
      </c>
      <c r="O647">
        <f t="shared" si="83"/>
        <v>214.32141374667157</v>
      </c>
      <c r="P647">
        <f t="shared" si="84"/>
        <v>190.70483752896595</v>
      </c>
      <c r="Q647" s="9" cm="1">
        <f t="array" ref="Q647">IF(D647="",_xlfn.XLOOKUP(C647,ConfigSheet!$B$5:$H$5,_xlfn.XLOOKUP(G647,ConfigSheet!$A$6:$A$8,ConfigSheet!$B$6:$H$8)),_xlfn.XLOOKUP(D647,ConfigSheet!$B$5:$H$5,_xlfn.XLOOKUP(H647,ConfigSheet!$A$6:$A$8,ConfigSheet!$B$6:$H$8)))</f>
        <v>207.95500000000001</v>
      </c>
      <c r="R647">
        <f t="shared" si="85"/>
        <v>23.616576217705614</v>
      </c>
      <c r="S647" s="9">
        <f t="shared" si="86"/>
        <v>557.74267224669836</v>
      </c>
      <c r="W647">
        <f t="shared" si="87"/>
        <v>17.250162471034059</v>
      </c>
      <c r="X647">
        <f t="shared" si="80"/>
        <v>297.56810527707188</v>
      </c>
    </row>
    <row r="648" spans="1:24" x14ac:dyDescent="0.3">
      <c r="A648" s="3">
        <v>646</v>
      </c>
      <c r="B648">
        <v>264</v>
      </c>
      <c r="C648" t="s">
        <v>8</v>
      </c>
      <c r="D648" t="s">
        <v>8</v>
      </c>
      <c r="E648">
        <v>15289</v>
      </c>
      <c r="F648">
        <v>20720</v>
      </c>
      <c r="G648">
        <v>1</v>
      </c>
      <c r="H648">
        <v>1</v>
      </c>
      <c r="I648">
        <v>73.211795091629028</v>
      </c>
      <c r="J648" s="4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_xlfn.XLOOKUP(B648,CoinPixels_Config2!A:A,CoinPixels_Config2!I:I)</f>
        <v>0.73788610038610036</v>
      </c>
      <c r="M648">
        <f t="shared" si="81"/>
        <v>11281.540588803089</v>
      </c>
      <c r="N648">
        <f t="shared" si="82"/>
        <v>15289</v>
      </c>
      <c r="O648">
        <f t="shared" si="83"/>
        <v>0</v>
      </c>
      <c r="P648">
        <f t="shared" si="84"/>
        <v>0</v>
      </c>
      <c r="Q648" s="9" cm="1">
        <f t="array" ref="Q648">IF(D648="",_xlfn.XLOOKUP(C648,ConfigSheet!$B$5:$H$5,_xlfn.XLOOKUP(G648,ConfigSheet!$A$6:$A$8,ConfigSheet!$B$6:$H$8)),_xlfn.XLOOKUP(D648,ConfigSheet!$B$5:$H$5,_xlfn.XLOOKUP(H648,ConfigSheet!$A$6:$A$8,ConfigSheet!$B$6:$H$8)))</f>
        <v>0</v>
      </c>
      <c r="R648">
        <f t="shared" si="85"/>
        <v>0</v>
      </c>
      <c r="S648" s="9">
        <f t="shared" si="86"/>
        <v>0</v>
      </c>
      <c r="W648">
        <f t="shared" si="87"/>
        <v>0</v>
      </c>
      <c r="X648">
        <f t="shared" si="80"/>
        <v>0</v>
      </c>
    </row>
    <row r="649" spans="1:24" x14ac:dyDescent="0.3">
      <c r="A649" s="3">
        <v>647</v>
      </c>
      <c r="B649">
        <v>264</v>
      </c>
      <c r="C649" t="s">
        <v>12</v>
      </c>
      <c r="D649" t="s">
        <v>12</v>
      </c>
      <c r="E649">
        <v>182421</v>
      </c>
      <c r="F649">
        <v>168217</v>
      </c>
      <c r="G649">
        <v>1</v>
      </c>
      <c r="H649">
        <v>1</v>
      </c>
      <c r="I649">
        <v>90.295237302780151</v>
      </c>
      <c r="J649" s="4">
        <f>ConfigSheet!$I$2</f>
        <v>3349.0920000000001</v>
      </c>
      <c r="K649">
        <f>IF(D649="",_xlfn.XLOOKUP(C649,ConfigSheet!$A$1:$H$1,ConfigSheet!$A$2:$H$2),_xlfn.XLOOKUP(D649,ConfigSheet!$A$1:$H$1,ConfigSheet!$A$2:$H$2))</f>
        <v>4.4826302470744004</v>
      </c>
      <c r="L649">
        <f>_xlfn.XLOOKUP(B649,CoinPixels_Config2!A:A,CoinPixels_Config2!I:I)</f>
        <v>0.73788610038610036</v>
      </c>
      <c r="M649">
        <f t="shared" si="81"/>
        <v>134605.92031853282</v>
      </c>
      <c r="N649">
        <f t="shared" si="82"/>
        <v>124124.98614864865</v>
      </c>
      <c r="O649">
        <f t="shared" si="83"/>
        <v>180.16482373584896</v>
      </c>
      <c r="P649">
        <f t="shared" si="84"/>
        <v>166.13649828897604</v>
      </c>
      <c r="Q649" s="9" cm="1">
        <f t="array" ref="Q649">IF(D649="",_xlfn.XLOOKUP(C649,ConfigSheet!$B$5:$H$5,_xlfn.XLOOKUP(G649,ConfigSheet!$A$6:$A$8,ConfigSheet!$B$6:$H$8)),_xlfn.XLOOKUP(D649,ConfigSheet!$B$5:$H$5,_xlfn.XLOOKUP(H649,ConfigSheet!$A$6:$A$8,ConfigSheet!$B$6:$H$8)))</f>
        <v>236.29999999999998</v>
      </c>
      <c r="R649">
        <f t="shared" si="85"/>
        <v>14.028325446872913</v>
      </c>
      <c r="S649" s="9">
        <f t="shared" si="86"/>
        <v>196.79391484338211</v>
      </c>
      <c r="W649">
        <f t="shared" si="87"/>
        <v>70.16350171102394</v>
      </c>
      <c r="X649">
        <f t="shared" si="80"/>
        <v>4922.9169723528594</v>
      </c>
    </row>
    <row r="650" spans="1:24" x14ac:dyDescent="0.3">
      <c r="A650" s="3">
        <v>648</v>
      </c>
      <c r="B650">
        <v>264</v>
      </c>
      <c r="C650" t="s">
        <v>13</v>
      </c>
      <c r="D650" t="s">
        <v>13</v>
      </c>
      <c r="E650">
        <v>117152</v>
      </c>
      <c r="F650">
        <v>64522</v>
      </c>
      <c r="G650">
        <v>1</v>
      </c>
      <c r="H650">
        <v>1</v>
      </c>
      <c r="I650">
        <v>52.599263191223137</v>
      </c>
      <c r="J650" s="4">
        <f>ConfigSheet!$I$2</f>
        <v>3349.0920000000001</v>
      </c>
      <c r="K650">
        <f>IF(D650="",_xlfn.XLOOKUP(C650,ConfigSheet!$A$1:$H$1,ConfigSheet!$A$2:$H$2),_xlfn.XLOOKUP(D650,ConfigSheet!$A$1:$H$1,ConfigSheet!$A$2:$H$2))</f>
        <v>6.6983512218829002</v>
      </c>
      <c r="L650">
        <f>_xlfn.XLOOKUP(B650,CoinPixels_Config2!A:A,CoinPixels_Config2!I:I)</f>
        <v>0.73788610038610036</v>
      </c>
      <c r="M650">
        <f t="shared" si="81"/>
        <v>86444.832432432435</v>
      </c>
      <c r="N650">
        <f t="shared" si="82"/>
        <v>47609.886969111969</v>
      </c>
      <c r="O650">
        <f t="shared" si="83"/>
        <v>172.89398109972683</v>
      </c>
      <c r="P650">
        <f t="shared" si="84"/>
        <v>95.222151124322025</v>
      </c>
      <c r="Q650" s="9" cm="1">
        <f t="array" ref="Q650">IF(D650="",_xlfn.XLOOKUP(C650,ConfigSheet!$B$5:$H$5,_xlfn.XLOOKUP(G650,ConfigSheet!$A$6:$A$8,ConfigSheet!$B$6:$H$8)),_xlfn.XLOOKUP(D650,ConfigSheet!$B$5:$H$5,_xlfn.XLOOKUP(H650,ConfigSheet!$A$6:$A$8,ConfigSheet!$B$6:$H$8)))</f>
        <v>207.95500000000001</v>
      </c>
      <c r="R650">
        <f t="shared" si="85"/>
        <v>77.671829975404805</v>
      </c>
      <c r="S650" s="9">
        <f t="shared" si="86"/>
        <v>6032.9131717281925</v>
      </c>
      <c r="W650">
        <f t="shared" si="87"/>
        <v>112.73284887567799</v>
      </c>
      <c r="X650">
        <f t="shared" si="80"/>
        <v>12708.695215626452</v>
      </c>
    </row>
    <row r="651" spans="1:24" x14ac:dyDescent="0.3">
      <c r="A651" s="3">
        <v>649</v>
      </c>
      <c r="B651">
        <v>265</v>
      </c>
      <c r="C651" t="s">
        <v>8</v>
      </c>
      <c r="D651" t="s">
        <v>8</v>
      </c>
      <c r="E651">
        <v>18682</v>
      </c>
      <c r="F651">
        <v>39695</v>
      </c>
      <c r="G651">
        <v>1</v>
      </c>
      <c r="H651">
        <v>2</v>
      </c>
      <c r="I651">
        <v>39.694377779960632</v>
      </c>
      <c r="J651" s="4">
        <f>ConfigSheet!$I$2</f>
        <v>3349.0920000000001</v>
      </c>
      <c r="K651">
        <f>IF(D651="",_xlfn.XLOOKUP(C651,ConfigSheet!$A$1:$H$1,ConfigSheet!$A$2:$H$2),_xlfn.XLOOKUP(D651,ConfigSheet!$A$1:$H$1,ConfigSheet!$A$2:$H$2))</f>
        <v>0</v>
      </c>
      <c r="L651">
        <f>_xlfn.XLOOKUP(B651,CoinPixels_Config2!A:A,CoinPixels_Config2!I:I)</f>
        <v>0.47063861947348534</v>
      </c>
      <c r="M651">
        <f t="shared" si="81"/>
        <v>8792.4706890036523</v>
      </c>
      <c r="N651">
        <f t="shared" si="82"/>
        <v>18682</v>
      </c>
      <c r="O651">
        <f t="shared" si="83"/>
        <v>0</v>
      </c>
      <c r="P651">
        <f t="shared" si="84"/>
        <v>0</v>
      </c>
      <c r="Q651" s="9" cm="1">
        <f t="array" ref="Q651">IF(D651="",_xlfn.XLOOKUP(C651,ConfigSheet!$B$5:$H$5,_xlfn.XLOOKUP(G651,ConfigSheet!$A$6:$A$8,ConfigSheet!$B$6:$H$8)),_xlfn.XLOOKUP(D651,ConfigSheet!$B$5:$H$5,_xlfn.XLOOKUP(H651,ConfigSheet!$A$6:$A$8,ConfigSheet!$B$6:$H$8)))</f>
        <v>0</v>
      </c>
      <c r="R651">
        <f t="shared" si="85"/>
        <v>0</v>
      </c>
      <c r="S651" s="9">
        <f t="shared" si="86"/>
        <v>0</v>
      </c>
      <c r="W651">
        <f t="shared" si="87"/>
        <v>0</v>
      </c>
      <c r="X651">
        <f t="shared" si="80"/>
        <v>0</v>
      </c>
    </row>
    <row r="652" spans="1:24" x14ac:dyDescent="0.3">
      <c r="A652" s="3">
        <v>650</v>
      </c>
      <c r="B652">
        <v>265</v>
      </c>
      <c r="C652" t="s">
        <v>14</v>
      </c>
      <c r="D652" t="s">
        <v>14</v>
      </c>
      <c r="E652">
        <v>102779</v>
      </c>
      <c r="F652">
        <v>92970</v>
      </c>
      <c r="G652">
        <v>1</v>
      </c>
      <c r="H652">
        <v>1</v>
      </c>
      <c r="I652">
        <v>90.42472243309021</v>
      </c>
      <c r="J652" s="4">
        <f>ConfigSheet!$I$2</f>
        <v>3349.0920000000001</v>
      </c>
      <c r="K652">
        <f>IF(D652="",_xlfn.XLOOKUP(C652,ConfigSheet!$A$1:$H$1,ConfigSheet!$A$2:$H$2),_xlfn.XLOOKUP(D652,ConfigSheet!$A$1:$H$1,ConfigSheet!$A$2:$H$2))</f>
        <v>8.5265588246234003</v>
      </c>
      <c r="L652">
        <f>_xlfn.XLOOKUP(B652,CoinPixels_Config2!A:A,CoinPixels_Config2!I:I)</f>
        <v>0.47063861947348534</v>
      </c>
      <c r="M652">
        <f t="shared" si="81"/>
        <v>48371.766670865349</v>
      </c>
      <c r="N652">
        <f t="shared" si="82"/>
        <v>43755.272452449935</v>
      </c>
      <c r="O652">
        <f t="shared" si="83"/>
        <v>123.15120455636662</v>
      </c>
      <c r="P652">
        <f t="shared" si="84"/>
        <v>111.39792649865639</v>
      </c>
      <c r="Q652" s="9" cm="1">
        <f t="array" ref="Q652">IF(D652="",_xlfn.XLOOKUP(C652,ConfigSheet!$B$5:$H$5,_xlfn.XLOOKUP(G652,ConfigSheet!$A$6:$A$8,ConfigSheet!$B$6:$H$8)),_xlfn.XLOOKUP(D652,ConfigSheet!$B$5:$H$5,_xlfn.XLOOKUP(H652,ConfigSheet!$A$6:$A$8,ConfigSheet!$B$6:$H$8)))</f>
        <v>160.44</v>
      </c>
      <c r="R652">
        <f t="shared" si="85"/>
        <v>11.753278057710233</v>
      </c>
      <c r="S652" s="9">
        <f t="shared" si="86"/>
        <v>138.13954510185283</v>
      </c>
      <c r="W652">
        <f t="shared" si="87"/>
        <v>49.042073501343609</v>
      </c>
      <c r="X652">
        <f t="shared" si="80"/>
        <v>2405.124973311189</v>
      </c>
    </row>
    <row r="653" spans="1:24" x14ac:dyDescent="0.3">
      <c r="A653" s="3">
        <v>651</v>
      </c>
      <c r="B653">
        <v>266</v>
      </c>
      <c r="C653" t="s">
        <v>8</v>
      </c>
      <c r="D653" t="s">
        <v>8</v>
      </c>
      <c r="E653">
        <v>15983</v>
      </c>
      <c r="F653">
        <v>19052</v>
      </c>
      <c r="G653">
        <v>1</v>
      </c>
      <c r="H653">
        <v>1</v>
      </c>
      <c r="I653">
        <v>82.454955577850342</v>
      </c>
      <c r="J653" s="4">
        <f>ConfigSheet!$I$2</f>
        <v>3349.0920000000001</v>
      </c>
      <c r="K653">
        <f>IF(D653="",_xlfn.XLOOKUP(C653,ConfigSheet!$A$1:$H$1,ConfigSheet!$A$2:$H$2),_xlfn.XLOOKUP(D653,ConfigSheet!$A$1:$H$1,ConfigSheet!$A$2:$H$2))</f>
        <v>0</v>
      </c>
      <c r="L653">
        <f>_xlfn.XLOOKUP(B653,CoinPixels_Config2!A:A,CoinPixels_Config2!I:I)</f>
        <v>0.8389145496535797</v>
      </c>
      <c r="M653">
        <f t="shared" si="81"/>
        <v>13408.371247113164</v>
      </c>
      <c r="N653">
        <f t="shared" si="82"/>
        <v>15983</v>
      </c>
      <c r="O653">
        <f t="shared" si="83"/>
        <v>0</v>
      </c>
      <c r="P653">
        <f t="shared" si="84"/>
        <v>0</v>
      </c>
      <c r="Q653" s="9" cm="1">
        <f t="array" ref="Q653">IF(D653="",_xlfn.XLOOKUP(C653,ConfigSheet!$B$5:$H$5,_xlfn.XLOOKUP(G653,ConfigSheet!$A$6:$A$8,ConfigSheet!$B$6:$H$8)),_xlfn.XLOOKUP(D653,ConfigSheet!$B$5:$H$5,_xlfn.XLOOKUP(H653,ConfigSheet!$A$6:$A$8,ConfigSheet!$B$6:$H$8)))</f>
        <v>0</v>
      </c>
      <c r="R653">
        <f t="shared" si="85"/>
        <v>0</v>
      </c>
      <c r="S653" s="9">
        <f t="shared" si="86"/>
        <v>0</v>
      </c>
      <c r="W653">
        <f t="shared" si="87"/>
        <v>0</v>
      </c>
      <c r="X653">
        <f t="shared" si="80"/>
        <v>0</v>
      </c>
    </row>
    <row r="654" spans="1:24" x14ac:dyDescent="0.3">
      <c r="A654" s="3">
        <v>652</v>
      </c>
      <c r="B654">
        <v>266</v>
      </c>
      <c r="C654" t="s">
        <v>10</v>
      </c>
      <c r="D654" t="s">
        <v>10</v>
      </c>
      <c r="E654">
        <v>203807</v>
      </c>
      <c r="F654">
        <v>265284</v>
      </c>
      <c r="G654">
        <v>2</v>
      </c>
      <c r="H654">
        <v>3</v>
      </c>
      <c r="I654">
        <v>62.774747610092163</v>
      </c>
      <c r="J654" s="4">
        <f>ConfigSheet!$I$2</f>
        <v>3349.0920000000001</v>
      </c>
      <c r="K654">
        <f>IF(D654="",_xlfn.XLOOKUP(C654,ConfigSheet!$A$1:$H$1,ConfigSheet!$A$2:$H$2),_xlfn.XLOOKUP(D654,ConfigSheet!$A$1:$H$1,ConfigSheet!$A$2:$H$2))</f>
        <v>3.5680999999999998</v>
      </c>
      <c r="L654">
        <f>_xlfn.XLOOKUP(B654,CoinPixels_Config2!A:A,CoinPixels_Config2!I:I)</f>
        <v>0.8389145496535797</v>
      </c>
      <c r="M654">
        <f t="shared" si="81"/>
        <v>170976.65762124711</v>
      </c>
      <c r="N654">
        <f t="shared" si="82"/>
        <v>222550.60739030023</v>
      </c>
      <c r="O654">
        <f t="shared" si="83"/>
        <v>182.1573764048201</v>
      </c>
      <c r="P654">
        <f t="shared" si="84"/>
        <v>237.10391420400816</v>
      </c>
      <c r="Q654" s="9" cm="1">
        <f t="array" ref="Q654">IF(D654="",_xlfn.XLOOKUP(C654,ConfigSheet!$B$5:$H$5,_xlfn.XLOOKUP(G654,ConfigSheet!$A$6:$A$8,ConfigSheet!$B$6:$H$8)),_xlfn.XLOOKUP(D654,ConfigSheet!$B$5:$H$5,_xlfn.XLOOKUP(H654,ConfigSheet!$A$6:$A$8,ConfigSheet!$B$6:$H$8)))</f>
        <v>289.92</v>
      </c>
      <c r="R654">
        <f t="shared" si="85"/>
        <v>-54.946537799188064</v>
      </c>
      <c r="S654" s="9">
        <f t="shared" si="86"/>
        <v>3019.1220161176029</v>
      </c>
      <c r="W654">
        <f t="shared" si="87"/>
        <v>52.816085795991853</v>
      </c>
      <c r="X654">
        <f t="shared" si="80"/>
        <v>2789.5389188095724</v>
      </c>
    </row>
    <row r="655" spans="1:24" x14ac:dyDescent="0.3">
      <c r="A655" s="3">
        <v>653</v>
      </c>
      <c r="B655">
        <v>267</v>
      </c>
      <c r="C655" t="s">
        <v>8</v>
      </c>
      <c r="D655" t="s">
        <v>8</v>
      </c>
      <c r="E655">
        <v>19258</v>
      </c>
      <c r="F655">
        <v>23040</v>
      </c>
      <c r="G655">
        <v>1</v>
      </c>
      <c r="H655">
        <v>1</v>
      </c>
      <c r="I655">
        <v>80.69118857383728</v>
      </c>
      <c r="J655" s="4">
        <f>ConfigSheet!$I$2</f>
        <v>3349.0920000000001</v>
      </c>
      <c r="K655">
        <f>IF(D655="",_xlfn.XLOOKUP(C655,ConfigSheet!$A$1:$H$1,ConfigSheet!$A$2:$H$2),_xlfn.XLOOKUP(D655,ConfigSheet!$A$1:$H$1,ConfigSheet!$A$2:$H$2))</f>
        <v>0</v>
      </c>
      <c r="L655">
        <f>_xlfn.XLOOKUP(B655,CoinPixels_Config2!A:A,CoinPixels_Config2!I:I)</f>
        <v>0.83585069444444449</v>
      </c>
      <c r="M655">
        <f t="shared" si="81"/>
        <v>16096.812673611112</v>
      </c>
      <c r="N655">
        <f t="shared" si="82"/>
        <v>19258</v>
      </c>
      <c r="O655">
        <f t="shared" si="83"/>
        <v>0</v>
      </c>
      <c r="P655">
        <f t="shared" si="84"/>
        <v>0</v>
      </c>
      <c r="Q655" s="9" cm="1">
        <f t="array" ref="Q655">IF(D655="",_xlfn.XLOOKUP(C655,ConfigSheet!$B$5:$H$5,_xlfn.XLOOKUP(G655,ConfigSheet!$A$6:$A$8,ConfigSheet!$B$6:$H$8)),_xlfn.XLOOKUP(D655,ConfigSheet!$B$5:$H$5,_xlfn.XLOOKUP(H655,ConfigSheet!$A$6:$A$8,ConfigSheet!$B$6:$H$8)))</f>
        <v>0</v>
      </c>
      <c r="R655">
        <f t="shared" si="85"/>
        <v>0</v>
      </c>
      <c r="S655" s="9">
        <f t="shared" si="86"/>
        <v>0</v>
      </c>
      <c r="W655">
        <f t="shared" si="87"/>
        <v>0</v>
      </c>
      <c r="X655">
        <f t="shared" si="80"/>
        <v>0</v>
      </c>
    </row>
    <row r="656" spans="1:24" x14ac:dyDescent="0.3">
      <c r="A656" s="3">
        <v>654</v>
      </c>
      <c r="B656">
        <v>268</v>
      </c>
      <c r="C656" t="s">
        <v>8</v>
      </c>
      <c r="D656" t="s">
        <v>8</v>
      </c>
      <c r="E656">
        <v>15648</v>
      </c>
      <c r="F656">
        <v>19668</v>
      </c>
      <c r="G656">
        <v>1</v>
      </c>
      <c r="H656">
        <v>1</v>
      </c>
      <c r="I656">
        <v>76.756757497787476</v>
      </c>
      <c r="J656" s="4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_xlfn.XLOOKUP(B656,CoinPixels_Config2!A:A,CoinPixels_Config2!I:I)</f>
        <v>0.79560707748627213</v>
      </c>
      <c r="M656">
        <f t="shared" si="81"/>
        <v>12449.659548505186</v>
      </c>
      <c r="N656">
        <f t="shared" si="82"/>
        <v>15648</v>
      </c>
      <c r="O656">
        <f t="shared" si="83"/>
        <v>0</v>
      </c>
      <c r="P656">
        <f t="shared" si="84"/>
        <v>0</v>
      </c>
      <c r="Q656" s="9" cm="1">
        <f t="array" ref="Q656">IF(D656="",_xlfn.XLOOKUP(C656,ConfigSheet!$B$5:$H$5,_xlfn.XLOOKUP(G656,ConfigSheet!$A$6:$A$8,ConfigSheet!$B$6:$H$8)),_xlfn.XLOOKUP(D656,ConfigSheet!$B$5:$H$5,_xlfn.XLOOKUP(H656,ConfigSheet!$A$6:$A$8,ConfigSheet!$B$6:$H$8)))</f>
        <v>0</v>
      </c>
      <c r="R656">
        <f t="shared" si="85"/>
        <v>0</v>
      </c>
      <c r="S656" s="9">
        <f t="shared" si="86"/>
        <v>0</v>
      </c>
      <c r="W656">
        <f t="shared" si="87"/>
        <v>0</v>
      </c>
      <c r="X656">
        <f t="shared" si="80"/>
        <v>0</v>
      </c>
    </row>
    <row r="657" spans="1:24" x14ac:dyDescent="0.3">
      <c r="A657" s="3">
        <v>655</v>
      </c>
      <c r="B657">
        <v>268</v>
      </c>
      <c r="C657" t="s">
        <v>12</v>
      </c>
      <c r="D657" t="s">
        <v>12</v>
      </c>
      <c r="E657">
        <v>199751</v>
      </c>
      <c r="F657">
        <v>324494</v>
      </c>
      <c r="G657">
        <v>1</v>
      </c>
      <c r="H657">
        <v>2</v>
      </c>
      <c r="I657">
        <v>43.617382645606988</v>
      </c>
      <c r="J657" s="4">
        <f>ConfigSheet!$I$2</f>
        <v>3349.0920000000001</v>
      </c>
      <c r="K657">
        <f>IF(D657="",_xlfn.XLOOKUP(C657,ConfigSheet!$A$1:$H$1,ConfigSheet!$A$2:$H$2),_xlfn.XLOOKUP(D657,ConfigSheet!$A$1:$H$1,ConfigSheet!$A$2:$H$2))</f>
        <v>4.4826302470744004</v>
      </c>
      <c r="L657">
        <f>_xlfn.XLOOKUP(B657,CoinPixels_Config2!A:A,CoinPixels_Config2!I:I)</f>
        <v>0.79560707748627213</v>
      </c>
      <c r="M657">
        <f t="shared" si="81"/>
        <v>158923.30933496036</v>
      </c>
      <c r="N657">
        <f t="shared" si="82"/>
        <v>258169.7230018304</v>
      </c>
      <c r="O657">
        <f t="shared" si="83"/>
        <v>212.71270941200024</v>
      </c>
      <c r="P657">
        <f t="shared" si="84"/>
        <v>345.55019963823759</v>
      </c>
      <c r="Q657" s="9" cm="1">
        <f t="array" ref="Q657">IF(D657="",_xlfn.XLOOKUP(C657,ConfigSheet!$B$5:$H$5,_xlfn.XLOOKUP(G657,ConfigSheet!$A$6:$A$8,ConfigSheet!$B$6:$H$8)),_xlfn.XLOOKUP(D657,ConfigSheet!$B$5:$H$5,_xlfn.XLOOKUP(H657,ConfigSheet!$A$6:$A$8,ConfigSheet!$B$6:$H$8)))</f>
        <v>472.59999999999997</v>
      </c>
      <c r="R657">
        <f t="shared" si="85"/>
        <v>-132.83749022623735</v>
      </c>
      <c r="S657" s="9">
        <f t="shared" si="86"/>
        <v>17645.798809605705</v>
      </c>
      <c r="W657">
        <f t="shared" si="87"/>
        <v>127.04980036176238</v>
      </c>
      <c r="X657">
        <f t="shared" si="80"/>
        <v>16141.651771963676</v>
      </c>
    </row>
    <row r="658" spans="1:24" x14ac:dyDescent="0.3">
      <c r="A658" s="3">
        <v>656</v>
      </c>
      <c r="B658">
        <v>268</v>
      </c>
      <c r="C658" t="s">
        <v>11</v>
      </c>
      <c r="D658" t="s">
        <v>11</v>
      </c>
      <c r="E658">
        <v>232385</v>
      </c>
      <c r="F658">
        <v>153575</v>
      </c>
      <c r="G658">
        <v>1</v>
      </c>
      <c r="H658">
        <v>1</v>
      </c>
      <c r="I658">
        <v>66.086453199386597</v>
      </c>
      <c r="J658" s="4">
        <f>ConfigSheet!$I$2</f>
        <v>3349.0920000000001</v>
      </c>
      <c r="K658">
        <f>IF(D658="",_xlfn.XLOOKUP(C658,ConfigSheet!$A$1:$H$1,ConfigSheet!$A$2:$H$2),_xlfn.XLOOKUP(D658,ConfigSheet!$A$1:$H$1,ConfigSheet!$A$2:$H$2))</f>
        <v>5.6936084651916001</v>
      </c>
      <c r="L658">
        <f>_xlfn.XLOOKUP(B658,CoinPixels_Config2!A:A,CoinPixels_Config2!I:I)</f>
        <v>0.79560707748627213</v>
      </c>
      <c r="M658">
        <f t="shared" si="81"/>
        <v>184887.15070164736</v>
      </c>
      <c r="N658">
        <f t="shared" si="82"/>
        <v>122185.35692495425</v>
      </c>
      <c r="O658">
        <f t="shared" si="83"/>
        <v>314.31655097562401</v>
      </c>
      <c r="P658">
        <f t="shared" si="84"/>
        <v>207.7206545864899</v>
      </c>
      <c r="Q658" s="9" cm="1">
        <f t="array" ref="Q658">IF(D658="",_xlfn.XLOOKUP(C658,ConfigSheet!$B$5:$H$5,_xlfn.XLOOKUP(G658,ConfigSheet!$A$6:$A$8,ConfigSheet!$B$6:$H$8)),_xlfn.XLOOKUP(D658,ConfigSheet!$B$5:$H$5,_xlfn.XLOOKUP(H658,ConfigSheet!$A$6:$A$8,ConfigSheet!$B$6:$H$8)))</f>
        <v>369.42666666666668</v>
      </c>
      <c r="R658">
        <f t="shared" si="85"/>
        <v>106.59589638913411</v>
      </c>
      <c r="S658" s="9">
        <f t="shared" si="86"/>
        <v>11362.685127003015</v>
      </c>
      <c r="W658">
        <f t="shared" si="87"/>
        <v>161.70601208017678</v>
      </c>
      <c r="X658">
        <f t="shared" si="80"/>
        <v>26148.834342874277</v>
      </c>
    </row>
    <row r="659" spans="1:24" x14ac:dyDescent="0.3">
      <c r="A659" s="3">
        <v>657</v>
      </c>
      <c r="B659">
        <v>269</v>
      </c>
      <c r="C659" t="s">
        <v>8</v>
      </c>
      <c r="D659" t="s">
        <v>8</v>
      </c>
      <c r="E659">
        <v>14731</v>
      </c>
      <c r="F659">
        <v>17249</v>
      </c>
      <c r="G659">
        <v>1</v>
      </c>
      <c r="H659">
        <v>1</v>
      </c>
      <c r="I659">
        <v>79.905492067337036</v>
      </c>
      <c r="J659" s="4">
        <f>ConfigSheet!$I$2</f>
        <v>3349.0920000000001</v>
      </c>
      <c r="K659">
        <f>IF(D659="",_xlfn.XLOOKUP(C659,ConfigSheet!$A$1:$H$1,ConfigSheet!$A$2:$H$2),_xlfn.XLOOKUP(D659,ConfigSheet!$A$1:$H$1,ConfigSheet!$A$2:$H$2))</f>
        <v>0</v>
      </c>
      <c r="L659">
        <f>_xlfn.XLOOKUP(B659,CoinPixels_Config2!A:A,CoinPixels_Config2!I:I)</f>
        <v>0.85402052292886543</v>
      </c>
      <c r="M659">
        <f t="shared" si="81"/>
        <v>12580.576323265117</v>
      </c>
      <c r="N659">
        <f t="shared" si="82"/>
        <v>14731</v>
      </c>
      <c r="O659">
        <f t="shared" si="83"/>
        <v>0</v>
      </c>
      <c r="P659">
        <f t="shared" si="84"/>
        <v>0</v>
      </c>
      <c r="Q659" s="9" cm="1">
        <f t="array" ref="Q659">IF(D659="",_xlfn.XLOOKUP(C659,ConfigSheet!$B$5:$H$5,_xlfn.XLOOKUP(G659,ConfigSheet!$A$6:$A$8,ConfigSheet!$B$6:$H$8)),_xlfn.XLOOKUP(D659,ConfigSheet!$B$5:$H$5,_xlfn.XLOOKUP(H659,ConfigSheet!$A$6:$A$8,ConfigSheet!$B$6:$H$8)))</f>
        <v>0</v>
      </c>
      <c r="R659">
        <f t="shared" si="85"/>
        <v>0</v>
      </c>
      <c r="S659" s="9">
        <f t="shared" si="86"/>
        <v>0</v>
      </c>
      <c r="W659">
        <f t="shared" si="87"/>
        <v>0</v>
      </c>
      <c r="X659">
        <f t="shared" si="80"/>
        <v>0</v>
      </c>
    </row>
    <row r="660" spans="1:24" x14ac:dyDescent="0.3">
      <c r="A660" s="3">
        <v>658</v>
      </c>
      <c r="B660">
        <v>269</v>
      </c>
      <c r="C660" t="s">
        <v>12</v>
      </c>
      <c r="D660" t="s">
        <v>12</v>
      </c>
      <c r="E660">
        <v>168221</v>
      </c>
      <c r="F660">
        <v>156141</v>
      </c>
      <c r="G660">
        <v>1</v>
      </c>
      <c r="H660">
        <v>1</v>
      </c>
      <c r="I660">
        <v>91.014665365219116</v>
      </c>
      <c r="J660" s="4">
        <f>ConfigSheet!$I$2</f>
        <v>3349.0920000000001</v>
      </c>
      <c r="K660">
        <f>IF(D660="",_xlfn.XLOOKUP(C660,ConfigSheet!$A$1:$H$1,ConfigSheet!$A$2:$H$2),_xlfn.XLOOKUP(D660,ConfigSheet!$A$1:$H$1,ConfigSheet!$A$2:$H$2))</f>
        <v>4.4826302470744004</v>
      </c>
      <c r="L660">
        <f>_xlfn.XLOOKUP(B660,CoinPixels_Config2!A:A,CoinPixels_Config2!I:I)</f>
        <v>0.85402052292886543</v>
      </c>
      <c r="M660">
        <f t="shared" si="81"/>
        <v>143664.18638761668</v>
      </c>
      <c r="N660">
        <f t="shared" si="82"/>
        <v>133347.61847063596</v>
      </c>
      <c r="O660">
        <f t="shared" si="83"/>
        <v>192.28896289575349</v>
      </c>
      <c r="P660">
        <f t="shared" si="84"/>
        <v>178.48063532796641</v>
      </c>
      <c r="Q660" s="9" cm="1">
        <f t="array" ref="Q660">IF(D660="",_xlfn.XLOOKUP(C660,ConfigSheet!$B$5:$H$5,_xlfn.XLOOKUP(G660,ConfigSheet!$A$6:$A$8,ConfigSheet!$B$6:$H$8)),_xlfn.XLOOKUP(D660,ConfigSheet!$B$5:$H$5,_xlfn.XLOOKUP(H660,ConfigSheet!$A$6:$A$8,ConfigSheet!$B$6:$H$8)))</f>
        <v>236.29999999999998</v>
      </c>
      <c r="R660">
        <f t="shared" si="85"/>
        <v>13.808327567787074</v>
      </c>
      <c r="S660" s="9">
        <f t="shared" si="86"/>
        <v>190.66991021930849</v>
      </c>
      <c r="W660">
        <f t="shared" si="87"/>
        <v>57.819364672033572</v>
      </c>
      <c r="X660">
        <f t="shared" si="80"/>
        <v>3343.078931077604</v>
      </c>
    </row>
    <row r="661" spans="1:24" x14ac:dyDescent="0.3">
      <c r="A661" s="3">
        <v>659</v>
      </c>
      <c r="B661">
        <v>269</v>
      </c>
      <c r="C661" t="s">
        <v>11</v>
      </c>
      <c r="D661" t="s">
        <v>11</v>
      </c>
      <c r="E661">
        <v>187055</v>
      </c>
      <c r="F661">
        <v>157296</v>
      </c>
      <c r="G661">
        <v>1</v>
      </c>
      <c r="H661">
        <v>1</v>
      </c>
      <c r="I661">
        <v>84.09077525138855</v>
      </c>
      <c r="J661" s="4">
        <f>ConfigSheet!$I$2</f>
        <v>3349.0920000000001</v>
      </c>
      <c r="K661">
        <f>IF(D661="",_xlfn.XLOOKUP(C661,ConfigSheet!$A$1:$H$1,ConfigSheet!$A$2:$H$2),_xlfn.XLOOKUP(D661,ConfigSheet!$A$1:$H$1,ConfigSheet!$A$2:$H$2))</f>
        <v>5.6936084651916001</v>
      </c>
      <c r="L661">
        <f>_xlfn.XLOOKUP(B661,CoinPixels_Config2!A:A,CoinPixels_Config2!I:I)</f>
        <v>0.85402052292886543</v>
      </c>
      <c r="M661">
        <f t="shared" si="81"/>
        <v>159748.80891645892</v>
      </c>
      <c r="N661">
        <f t="shared" si="82"/>
        <v>134334.01217461881</v>
      </c>
      <c r="O661">
        <f t="shared" si="83"/>
        <v>271.5802285368768</v>
      </c>
      <c r="P661">
        <f t="shared" si="84"/>
        <v>228.37392011941179</v>
      </c>
      <c r="Q661" s="9" cm="1">
        <f t="array" ref="Q661">IF(D661="",_xlfn.XLOOKUP(C661,ConfigSheet!$B$5:$H$5,_xlfn.XLOOKUP(G661,ConfigSheet!$A$6:$A$8,ConfigSheet!$B$6:$H$8)),_xlfn.XLOOKUP(D661,ConfigSheet!$B$5:$H$5,_xlfn.XLOOKUP(H661,ConfigSheet!$A$6:$A$8,ConfigSheet!$B$6:$H$8)))</f>
        <v>369.42666666666668</v>
      </c>
      <c r="R661">
        <f t="shared" si="85"/>
        <v>43.20630841746501</v>
      </c>
      <c r="S661" s="9">
        <f t="shared" si="86"/>
        <v>1866.7850870651077</v>
      </c>
      <c r="W661">
        <f t="shared" si="87"/>
        <v>141.05274654725488</v>
      </c>
      <c r="X661">
        <f t="shared" si="80"/>
        <v>19895.877308524126</v>
      </c>
    </row>
    <row r="662" spans="1:24" x14ac:dyDescent="0.3">
      <c r="A662" s="3">
        <v>660</v>
      </c>
      <c r="B662">
        <v>270</v>
      </c>
      <c r="C662" t="s">
        <v>8</v>
      </c>
      <c r="D662" t="s">
        <v>8</v>
      </c>
      <c r="E662">
        <v>17429</v>
      </c>
      <c r="F662">
        <v>20149</v>
      </c>
      <c r="G662">
        <v>1</v>
      </c>
      <c r="H662">
        <v>1</v>
      </c>
      <c r="I662">
        <v>75.172477960586548</v>
      </c>
      <c r="J662" s="4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_xlfn.XLOOKUP(B662,CoinPixels_Config2!A:A,CoinPixels_Config2!I:I)</f>
        <v>0.86500570747927941</v>
      </c>
      <c r="M662">
        <f t="shared" si="81"/>
        <v>15076.184475656361</v>
      </c>
      <c r="N662">
        <f t="shared" si="82"/>
        <v>17429</v>
      </c>
      <c r="O662">
        <f t="shared" si="83"/>
        <v>0</v>
      </c>
      <c r="P662">
        <f t="shared" si="84"/>
        <v>0</v>
      </c>
      <c r="Q662" s="9" cm="1">
        <f t="array" ref="Q662">IF(D662="",_xlfn.XLOOKUP(C662,ConfigSheet!$B$5:$H$5,_xlfn.XLOOKUP(G662,ConfigSheet!$A$6:$A$8,ConfigSheet!$B$6:$H$8)),_xlfn.XLOOKUP(D662,ConfigSheet!$B$5:$H$5,_xlfn.XLOOKUP(H662,ConfigSheet!$A$6:$A$8,ConfigSheet!$B$6:$H$8)))</f>
        <v>0</v>
      </c>
      <c r="R662">
        <f t="shared" si="85"/>
        <v>0</v>
      </c>
      <c r="S662" s="9">
        <f t="shared" si="86"/>
        <v>0</v>
      </c>
      <c r="W662">
        <f t="shared" si="87"/>
        <v>0</v>
      </c>
      <c r="X662">
        <f t="shared" si="80"/>
        <v>0</v>
      </c>
    </row>
    <row r="663" spans="1:24" x14ac:dyDescent="0.3">
      <c r="A663" s="3">
        <v>661</v>
      </c>
      <c r="B663">
        <v>270</v>
      </c>
      <c r="C663" t="s">
        <v>9</v>
      </c>
      <c r="D663" t="s">
        <v>9</v>
      </c>
      <c r="E663">
        <v>530818</v>
      </c>
      <c r="F663">
        <v>502906</v>
      </c>
      <c r="G663">
        <v>1</v>
      </c>
      <c r="H663">
        <v>1</v>
      </c>
      <c r="I663">
        <v>94.689619541168213</v>
      </c>
      <c r="J663" s="4">
        <f>ConfigSheet!$I$2</f>
        <v>3349.0920000000001</v>
      </c>
      <c r="K663">
        <f>IF(D663="",_xlfn.XLOOKUP(C663,ConfigSheet!$A$1:$H$1,ConfigSheet!$A$2:$H$2),_xlfn.XLOOKUP(D663,ConfigSheet!$A$1:$H$1,ConfigSheet!$A$2:$H$2))</f>
        <v>2.6304883652667002</v>
      </c>
      <c r="L663">
        <f>_xlfn.XLOOKUP(B663,CoinPixels_Config2!A:A,CoinPixels_Config2!I:I)</f>
        <v>0.86500570747927941</v>
      </c>
      <c r="M663">
        <f t="shared" si="81"/>
        <v>459160.59963273612</v>
      </c>
      <c r="N663">
        <f t="shared" si="82"/>
        <v>435016.56032557448</v>
      </c>
      <c r="O663">
        <f t="shared" si="83"/>
        <v>360.6400227652133</v>
      </c>
      <c r="P663">
        <f t="shared" si="84"/>
        <v>341.67649041434612</v>
      </c>
      <c r="Q663" s="9" cm="1">
        <f t="array" ref="Q663">IF(D663="",_xlfn.XLOOKUP(C663,ConfigSheet!$B$5:$H$5,_xlfn.XLOOKUP(G663,ConfigSheet!$A$6:$A$8,ConfigSheet!$B$6:$H$8)),_xlfn.XLOOKUP(D663,ConfigSheet!$B$5:$H$5,_xlfn.XLOOKUP(H663,ConfigSheet!$A$6:$A$8,ConfigSheet!$B$6:$H$8)))</f>
        <v>468.8</v>
      </c>
      <c r="R663">
        <f t="shared" si="85"/>
        <v>18.963532350867183</v>
      </c>
      <c r="S663" s="9">
        <f t="shared" si="86"/>
        <v>359.61555922238625</v>
      </c>
      <c r="W663">
        <f t="shared" si="87"/>
        <v>127.12350958565389</v>
      </c>
      <c r="X663">
        <f t="shared" si="80"/>
        <v>16160.386689373838</v>
      </c>
    </row>
    <row r="664" spans="1:24" x14ac:dyDescent="0.3">
      <c r="A664" s="3">
        <v>662</v>
      </c>
      <c r="B664">
        <v>271</v>
      </c>
      <c r="C664" t="s">
        <v>8</v>
      </c>
      <c r="D664" t="s">
        <v>8</v>
      </c>
      <c r="E664">
        <v>14812</v>
      </c>
      <c r="F664">
        <v>18085</v>
      </c>
      <c r="G664">
        <v>1</v>
      </c>
      <c r="H664">
        <v>1</v>
      </c>
      <c r="I664">
        <v>80.663406848907471</v>
      </c>
      <c r="J664" s="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_xlfn.XLOOKUP(B664,CoinPixels_Config2!A:A,CoinPixels_Config2!I:I)</f>
        <v>0.81902128836051979</v>
      </c>
      <c r="M664">
        <f t="shared" si="81"/>
        <v>12131.343323196019</v>
      </c>
      <c r="N664">
        <f t="shared" si="82"/>
        <v>14812</v>
      </c>
      <c r="O664">
        <f t="shared" si="83"/>
        <v>0</v>
      </c>
      <c r="P664">
        <f t="shared" si="84"/>
        <v>0</v>
      </c>
      <c r="Q664" s="9" cm="1">
        <f t="array" ref="Q664">IF(D664="",_xlfn.XLOOKUP(C664,ConfigSheet!$B$5:$H$5,_xlfn.XLOOKUP(G664,ConfigSheet!$A$6:$A$8,ConfigSheet!$B$6:$H$8)),_xlfn.XLOOKUP(D664,ConfigSheet!$B$5:$H$5,_xlfn.XLOOKUP(H664,ConfigSheet!$A$6:$A$8,ConfigSheet!$B$6:$H$8)))</f>
        <v>0</v>
      </c>
      <c r="R664">
        <f t="shared" si="85"/>
        <v>0</v>
      </c>
      <c r="S664" s="9">
        <f t="shared" si="86"/>
        <v>0</v>
      </c>
      <c r="W664">
        <f t="shared" si="87"/>
        <v>0</v>
      </c>
      <c r="X664">
        <f t="shared" si="80"/>
        <v>0</v>
      </c>
    </row>
    <row r="665" spans="1:24" x14ac:dyDescent="0.3">
      <c r="A665" s="3">
        <v>663</v>
      </c>
      <c r="B665">
        <v>271</v>
      </c>
      <c r="C665" t="s">
        <v>10</v>
      </c>
      <c r="D665" t="s">
        <v>10</v>
      </c>
      <c r="E665">
        <v>88477</v>
      </c>
      <c r="F665">
        <v>82967</v>
      </c>
      <c r="G665">
        <v>1</v>
      </c>
      <c r="H665">
        <v>1</v>
      </c>
      <c r="I665">
        <v>93.562370538711548</v>
      </c>
      <c r="J665" s="4">
        <f>ConfigSheet!$I$2</f>
        <v>3349.0920000000001</v>
      </c>
      <c r="K665">
        <f>IF(D665="",_xlfn.XLOOKUP(C665,ConfigSheet!$A$1:$H$1,ConfigSheet!$A$2:$H$2),_xlfn.XLOOKUP(D665,ConfigSheet!$A$1:$H$1,ConfigSheet!$A$2:$H$2))</f>
        <v>3.5680999999999998</v>
      </c>
      <c r="L665">
        <f>_xlfn.XLOOKUP(B665,CoinPixels_Config2!A:A,CoinPixels_Config2!I:I)</f>
        <v>0.81902128836051979</v>
      </c>
      <c r="M665">
        <f t="shared" si="81"/>
        <v>72464.546530273714</v>
      </c>
      <c r="N665">
        <f t="shared" si="82"/>
        <v>67951.739231407249</v>
      </c>
      <c r="O665">
        <f t="shared" si="83"/>
        <v>77.203238512011509</v>
      </c>
      <c r="P665">
        <f t="shared" si="84"/>
        <v>72.395324091301219</v>
      </c>
      <c r="Q665" s="9" cm="1">
        <f t="array" ref="Q665">IF(D665="",_xlfn.XLOOKUP(C665,ConfigSheet!$B$5:$H$5,_xlfn.XLOOKUP(G665,ConfigSheet!$A$6:$A$8,ConfigSheet!$B$6:$H$8)),_xlfn.XLOOKUP(D665,ConfigSheet!$B$5:$H$5,_xlfn.XLOOKUP(H665,ConfigSheet!$A$6:$A$8,ConfigSheet!$B$6:$H$8)))</f>
        <v>96.64</v>
      </c>
      <c r="R665">
        <f t="shared" si="85"/>
        <v>4.80791442071029</v>
      </c>
      <c r="S665" s="9">
        <f t="shared" si="86"/>
        <v>23.116041076873962</v>
      </c>
      <c r="W665">
        <f t="shared" si="87"/>
        <v>24.244675908698781</v>
      </c>
      <c r="X665">
        <f t="shared" si="80"/>
        <v>587.80430991783908</v>
      </c>
    </row>
    <row r="666" spans="1:24" x14ac:dyDescent="0.3">
      <c r="A666" s="3">
        <v>664</v>
      </c>
      <c r="B666">
        <v>272</v>
      </c>
      <c r="C666" t="s">
        <v>8</v>
      </c>
      <c r="D666" t="s">
        <v>8</v>
      </c>
      <c r="E666">
        <v>14401</v>
      </c>
      <c r="F666">
        <v>17843</v>
      </c>
      <c r="G666">
        <v>1</v>
      </c>
      <c r="H666">
        <v>1</v>
      </c>
      <c r="I666">
        <v>79.472339153289795</v>
      </c>
      <c r="J666" s="4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_xlfn.XLOOKUP(B666,CoinPixels_Config2!A:A,CoinPixels_Config2!I:I)</f>
        <v>0.80709521941377571</v>
      </c>
      <c r="M666">
        <f t="shared" si="81"/>
        <v>11622.978254777783</v>
      </c>
      <c r="N666">
        <f t="shared" si="82"/>
        <v>14401</v>
      </c>
      <c r="O666">
        <f t="shared" si="83"/>
        <v>0</v>
      </c>
      <c r="P666">
        <f t="shared" si="84"/>
        <v>0</v>
      </c>
      <c r="Q666" s="9" cm="1">
        <f t="array" ref="Q666">IF(D666="",_xlfn.XLOOKUP(C666,ConfigSheet!$B$5:$H$5,_xlfn.XLOOKUP(G666,ConfigSheet!$A$6:$A$8,ConfigSheet!$B$6:$H$8)),_xlfn.XLOOKUP(D666,ConfigSheet!$B$5:$H$5,_xlfn.XLOOKUP(H666,ConfigSheet!$A$6:$A$8,ConfigSheet!$B$6:$H$8)))</f>
        <v>0</v>
      </c>
      <c r="R666">
        <f t="shared" si="85"/>
        <v>0</v>
      </c>
      <c r="S666" s="9">
        <f t="shared" si="86"/>
        <v>0</v>
      </c>
      <c r="W666">
        <f t="shared" si="87"/>
        <v>0</v>
      </c>
      <c r="X666">
        <f t="shared" si="80"/>
        <v>0</v>
      </c>
    </row>
    <row r="667" spans="1:24" x14ac:dyDescent="0.3">
      <c r="A667" s="3">
        <v>665</v>
      </c>
      <c r="B667">
        <v>272</v>
      </c>
      <c r="C667" t="s">
        <v>10</v>
      </c>
      <c r="D667" t="s">
        <v>10</v>
      </c>
      <c r="E667">
        <v>90891</v>
      </c>
      <c r="F667">
        <v>86378</v>
      </c>
      <c r="G667">
        <v>1</v>
      </c>
      <c r="H667">
        <v>1</v>
      </c>
      <c r="I667">
        <v>93.861615657806396</v>
      </c>
      <c r="J667" s="4">
        <f>ConfigSheet!$I$2</f>
        <v>3349.0920000000001</v>
      </c>
      <c r="K667">
        <f>IF(D667="",_xlfn.XLOOKUP(C667,ConfigSheet!$A$1:$H$1,ConfigSheet!$A$2:$H$2),_xlfn.XLOOKUP(D667,ConfigSheet!$A$1:$H$1,ConfigSheet!$A$2:$H$2))</f>
        <v>3.5680999999999998</v>
      </c>
      <c r="L667">
        <f>_xlfn.XLOOKUP(B667,CoinPixels_Config2!A:A,CoinPixels_Config2!I:I)</f>
        <v>0.80709521941377571</v>
      </c>
      <c r="M667">
        <f t="shared" si="81"/>
        <v>73357.691587737485</v>
      </c>
      <c r="N667">
        <f t="shared" si="82"/>
        <v>69715.270862523117</v>
      </c>
      <c r="O667">
        <f t="shared" si="83"/>
        <v>78.154789224723032</v>
      </c>
      <c r="P667">
        <f t="shared" si="84"/>
        <v>74.274178781761947</v>
      </c>
      <c r="Q667" s="9" cm="1">
        <f t="array" ref="Q667">IF(D667="",_xlfn.XLOOKUP(C667,ConfigSheet!$B$5:$H$5,_xlfn.XLOOKUP(G667,ConfigSheet!$A$6:$A$8,ConfigSheet!$B$6:$H$8)),_xlfn.XLOOKUP(D667,ConfigSheet!$B$5:$H$5,_xlfn.XLOOKUP(H667,ConfigSheet!$A$6:$A$8,ConfigSheet!$B$6:$H$8)))</f>
        <v>96.64</v>
      </c>
      <c r="R667">
        <f t="shared" si="85"/>
        <v>3.8806104429610855</v>
      </c>
      <c r="S667" s="9">
        <f t="shared" si="86"/>
        <v>15.059137410018632</v>
      </c>
      <c r="W667">
        <f t="shared" si="87"/>
        <v>22.365821218238054</v>
      </c>
      <c r="X667">
        <f t="shared" si="80"/>
        <v>500.22995876618756</v>
      </c>
    </row>
    <row r="668" spans="1:24" x14ac:dyDescent="0.3">
      <c r="A668" s="3">
        <v>666</v>
      </c>
      <c r="B668">
        <v>273</v>
      </c>
      <c r="C668" t="s">
        <v>8</v>
      </c>
      <c r="D668" t="s">
        <v>8</v>
      </c>
      <c r="E668">
        <v>13449</v>
      </c>
      <c r="F668">
        <v>14605</v>
      </c>
      <c r="G668">
        <v>1</v>
      </c>
      <c r="H668">
        <v>1</v>
      </c>
      <c r="I668">
        <v>84.675139188766479</v>
      </c>
      <c r="J668" s="4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_xlfn.XLOOKUP(B668,CoinPixels_Config2!A:A,CoinPixels_Config2!I:I)</f>
        <v>0.92084902430674431</v>
      </c>
      <c r="M668">
        <f t="shared" si="81"/>
        <v>12384.498527901404</v>
      </c>
      <c r="N668">
        <f t="shared" si="82"/>
        <v>13449</v>
      </c>
      <c r="O668">
        <f t="shared" si="83"/>
        <v>0</v>
      </c>
      <c r="P668">
        <f t="shared" si="84"/>
        <v>0</v>
      </c>
      <c r="Q668" s="9" cm="1">
        <f t="array" ref="Q668">IF(D668="",_xlfn.XLOOKUP(C668,ConfigSheet!$B$5:$H$5,_xlfn.XLOOKUP(G668,ConfigSheet!$A$6:$A$8,ConfigSheet!$B$6:$H$8)),_xlfn.XLOOKUP(D668,ConfigSheet!$B$5:$H$5,_xlfn.XLOOKUP(H668,ConfigSheet!$A$6:$A$8,ConfigSheet!$B$6:$H$8)))</f>
        <v>0</v>
      </c>
      <c r="R668">
        <f t="shared" si="85"/>
        <v>0</v>
      </c>
      <c r="S668" s="9">
        <f t="shared" si="86"/>
        <v>0</v>
      </c>
      <c r="W668">
        <f t="shared" si="87"/>
        <v>0</v>
      </c>
      <c r="X668">
        <f t="shared" si="80"/>
        <v>0</v>
      </c>
    </row>
    <row r="669" spans="1:24" x14ac:dyDescent="0.3">
      <c r="A669" s="3">
        <v>667</v>
      </c>
      <c r="B669">
        <v>273</v>
      </c>
      <c r="C669" t="s">
        <v>11</v>
      </c>
      <c r="D669" t="s">
        <v>11</v>
      </c>
      <c r="E669">
        <v>331398</v>
      </c>
      <c r="F669">
        <v>284562</v>
      </c>
      <c r="G669">
        <v>2</v>
      </c>
      <c r="H669">
        <v>2</v>
      </c>
      <c r="I669">
        <v>85.802319645881653</v>
      </c>
      <c r="J669" s="4">
        <f>ConfigSheet!$I$2</f>
        <v>3349.0920000000001</v>
      </c>
      <c r="K669">
        <f>IF(D669="",_xlfn.XLOOKUP(C669,ConfigSheet!$A$1:$H$1,ConfigSheet!$A$2:$H$2),_xlfn.XLOOKUP(D669,ConfigSheet!$A$1:$H$1,ConfigSheet!$A$2:$H$2))</f>
        <v>5.6936084651916001</v>
      </c>
      <c r="L669">
        <f>_xlfn.XLOOKUP(B669,CoinPixels_Config2!A:A,CoinPixels_Config2!I:I)</f>
        <v>0.92084902430674431</v>
      </c>
      <c r="M669">
        <f t="shared" si="81"/>
        <v>305167.52495720645</v>
      </c>
      <c r="N669">
        <f t="shared" si="82"/>
        <v>262038.64005477578</v>
      </c>
      <c r="O669">
        <f t="shared" si="83"/>
        <v>518.79864852859203</v>
      </c>
      <c r="P669">
        <f t="shared" si="84"/>
        <v>445.47758593169914</v>
      </c>
      <c r="Q669" s="9" cm="1">
        <f t="array" ref="Q669">IF(D669="",_xlfn.XLOOKUP(C669,ConfigSheet!$B$5:$H$5,_xlfn.XLOOKUP(G669,ConfigSheet!$A$6:$A$8,ConfigSheet!$B$6:$H$8)),_xlfn.XLOOKUP(D669,ConfigSheet!$B$5:$H$5,_xlfn.XLOOKUP(H669,ConfigSheet!$A$6:$A$8,ConfigSheet!$B$6:$H$8)))</f>
        <v>738.85333333333335</v>
      </c>
      <c r="R669">
        <f t="shared" si="85"/>
        <v>73.321062596892887</v>
      </c>
      <c r="S669" s="9">
        <f t="shared" si="86"/>
        <v>5375.9782203374853</v>
      </c>
      <c r="W669">
        <f t="shared" si="87"/>
        <v>293.37574740163421</v>
      </c>
      <c r="X669">
        <f t="shared" si="80"/>
        <v>86069.329163467482</v>
      </c>
    </row>
    <row r="670" spans="1:24" x14ac:dyDescent="0.3">
      <c r="A670" s="3">
        <v>668</v>
      </c>
      <c r="B670">
        <v>274</v>
      </c>
      <c r="C670" t="s">
        <v>8</v>
      </c>
      <c r="D670" t="s">
        <v>8</v>
      </c>
      <c r="E670">
        <v>13440</v>
      </c>
      <c r="F670">
        <v>16768</v>
      </c>
      <c r="G670">
        <v>1</v>
      </c>
      <c r="H670">
        <v>1</v>
      </c>
      <c r="I670">
        <v>77.966302633285522</v>
      </c>
      <c r="J670" s="4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_xlfn.XLOOKUP(B670,CoinPixels_Config2!A:A,CoinPixels_Config2!I:I)</f>
        <v>0.80152671755725191</v>
      </c>
      <c r="M670">
        <f t="shared" si="81"/>
        <v>10772.519083969466</v>
      </c>
      <c r="N670">
        <f t="shared" si="82"/>
        <v>13440</v>
      </c>
      <c r="O670">
        <f t="shared" si="83"/>
        <v>0</v>
      </c>
      <c r="P670">
        <f t="shared" si="84"/>
        <v>0</v>
      </c>
      <c r="Q670" s="9" cm="1">
        <f t="array" ref="Q670">IF(D670="",_xlfn.XLOOKUP(C670,ConfigSheet!$B$5:$H$5,_xlfn.XLOOKUP(G670,ConfigSheet!$A$6:$A$8,ConfigSheet!$B$6:$H$8)),_xlfn.XLOOKUP(D670,ConfigSheet!$B$5:$H$5,_xlfn.XLOOKUP(H670,ConfigSheet!$A$6:$A$8,ConfigSheet!$B$6:$H$8)))</f>
        <v>0</v>
      </c>
      <c r="R670">
        <f t="shared" si="85"/>
        <v>0</v>
      </c>
      <c r="S670" s="9">
        <f t="shared" si="86"/>
        <v>0</v>
      </c>
      <c r="W670">
        <f t="shared" si="87"/>
        <v>0</v>
      </c>
      <c r="X670">
        <f t="shared" si="80"/>
        <v>0</v>
      </c>
    </row>
    <row r="671" spans="1:24" x14ac:dyDescent="0.3">
      <c r="A671" s="3">
        <v>669</v>
      </c>
      <c r="B671">
        <v>274</v>
      </c>
      <c r="C671" t="s">
        <v>11</v>
      </c>
      <c r="D671" t="s">
        <v>11</v>
      </c>
      <c r="E671">
        <v>355552</v>
      </c>
      <c r="F671">
        <v>289447</v>
      </c>
      <c r="G671">
        <v>2</v>
      </c>
      <c r="H671">
        <v>2</v>
      </c>
      <c r="I671">
        <v>81.151047348976135</v>
      </c>
      <c r="J671" s="4">
        <f>ConfigSheet!$I$2</f>
        <v>3349.0920000000001</v>
      </c>
      <c r="K671">
        <f>IF(D671="",_xlfn.XLOOKUP(C671,ConfigSheet!$A$1:$H$1,ConfigSheet!$A$2:$H$2),_xlfn.XLOOKUP(D671,ConfigSheet!$A$1:$H$1,ConfigSheet!$A$2:$H$2))</f>
        <v>5.6936084651916001</v>
      </c>
      <c r="L671">
        <f>_xlfn.XLOOKUP(B671,CoinPixels_Config2!A:A,CoinPixels_Config2!I:I)</f>
        <v>0.80152671755725191</v>
      </c>
      <c r="M671">
        <f t="shared" si="81"/>
        <v>284984.42748091603</v>
      </c>
      <c r="N671">
        <f t="shared" si="82"/>
        <v>231999.50381679391</v>
      </c>
      <c r="O671">
        <f t="shared" si="83"/>
        <v>484.48646640735018</v>
      </c>
      <c r="P671">
        <f t="shared" si="84"/>
        <v>394.40969040311484</v>
      </c>
      <c r="Q671" s="9" cm="1">
        <f t="array" ref="Q671">IF(D671="",_xlfn.XLOOKUP(C671,ConfigSheet!$B$5:$H$5,_xlfn.XLOOKUP(G671,ConfigSheet!$A$6:$A$8,ConfigSheet!$B$6:$H$8)),_xlfn.XLOOKUP(D671,ConfigSheet!$B$5:$H$5,_xlfn.XLOOKUP(H671,ConfigSheet!$A$6:$A$8,ConfigSheet!$B$6:$H$8)))</f>
        <v>738.85333333333335</v>
      </c>
      <c r="R671">
        <f t="shared" si="85"/>
        <v>90.076776004235342</v>
      </c>
      <c r="S671" s="9">
        <f t="shared" si="86"/>
        <v>8113.8255753171879</v>
      </c>
      <c r="W671">
        <f t="shared" si="87"/>
        <v>344.44364293021852</v>
      </c>
      <c r="X671">
        <f t="shared" si="80"/>
        <v>118641.42315503987</v>
      </c>
    </row>
    <row r="672" spans="1:24" x14ac:dyDescent="0.3">
      <c r="A672" s="3">
        <v>670</v>
      </c>
      <c r="B672">
        <v>275</v>
      </c>
      <c r="C672" t="s">
        <v>8</v>
      </c>
      <c r="D672" t="s">
        <v>8</v>
      </c>
      <c r="E672">
        <v>16702</v>
      </c>
      <c r="F672">
        <v>21680</v>
      </c>
      <c r="G672">
        <v>1</v>
      </c>
      <c r="H672">
        <v>1</v>
      </c>
      <c r="I672">
        <v>75.830316543579102</v>
      </c>
      <c r="J672" s="4">
        <f>ConfigSheet!$I$2</f>
        <v>3349.0920000000001</v>
      </c>
      <c r="K672">
        <f>IF(D672="",_xlfn.XLOOKUP(C672,ConfigSheet!$A$1:$H$1,ConfigSheet!$A$2:$H$2),_xlfn.XLOOKUP(D672,ConfigSheet!$A$1:$H$1,ConfigSheet!$A$2:$H$2))</f>
        <v>0</v>
      </c>
      <c r="L672">
        <f>_xlfn.XLOOKUP(B672,CoinPixels_Config2!A:A,CoinPixels_Config2!I:I)</f>
        <v>0.77038745387453877</v>
      </c>
      <c r="M672">
        <f t="shared" si="81"/>
        <v>12867.011254612547</v>
      </c>
      <c r="N672">
        <f t="shared" si="82"/>
        <v>16702</v>
      </c>
      <c r="O672">
        <f t="shared" si="83"/>
        <v>0</v>
      </c>
      <c r="P672">
        <f t="shared" si="84"/>
        <v>0</v>
      </c>
      <c r="Q672" s="9" cm="1">
        <f t="array" ref="Q672">IF(D672="",_xlfn.XLOOKUP(C672,ConfigSheet!$B$5:$H$5,_xlfn.XLOOKUP(G672,ConfigSheet!$A$6:$A$8,ConfigSheet!$B$6:$H$8)),_xlfn.XLOOKUP(D672,ConfigSheet!$B$5:$H$5,_xlfn.XLOOKUP(H672,ConfigSheet!$A$6:$A$8,ConfigSheet!$B$6:$H$8)))</f>
        <v>0</v>
      </c>
      <c r="R672">
        <f t="shared" si="85"/>
        <v>0</v>
      </c>
      <c r="S672" s="9">
        <f t="shared" si="86"/>
        <v>0</v>
      </c>
      <c r="W672">
        <f t="shared" si="87"/>
        <v>0</v>
      </c>
      <c r="X672">
        <f t="shared" si="80"/>
        <v>0</v>
      </c>
    </row>
    <row r="673" spans="1:24" x14ac:dyDescent="0.3">
      <c r="A673" s="3">
        <v>671</v>
      </c>
      <c r="B673">
        <v>275</v>
      </c>
      <c r="C673" t="s">
        <v>12</v>
      </c>
      <c r="D673" t="s">
        <v>12</v>
      </c>
      <c r="E673">
        <v>386757</v>
      </c>
      <c r="F673">
        <v>351219</v>
      </c>
      <c r="G673">
        <v>2</v>
      </c>
      <c r="H673">
        <v>2</v>
      </c>
      <c r="I673">
        <v>89.382106065750122</v>
      </c>
      <c r="J673" s="4">
        <f>ConfigSheet!$I$2</f>
        <v>3349.0920000000001</v>
      </c>
      <c r="K673">
        <f>IF(D673="",_xlfn.XLOOKUP(C673,ConfigSheet!$A$1:$H$1,ConfigSheet!$A$2:$H$2),_xlfn.XLOOKUP(D673,ConfigSheet!$A$1:$H$1,ConfigSheet!$A$2:$H$2))</f>
        <v>4.4826302470744004</v>
      </c>
      <c r="L673">
        <f>_xlfn.XLOOKUP(B673,CoinPixels_Config2!A:A,CoinPixels_Config2!I:I)</f>
        <v>0.77038745387453877</v>
      </c>
      <c r="M673">
        <f t="shared" si="81"/>
        <v>297952.74049815501</v>
      </c>
      <c r="N673">
        <f t="shared" si="82"/>
        <v>270574.71116236161</v>
      </c>
      <c r="O673">
        <f t="shared" si="83"/>
        <v>398.79823150744716</v>
      </c>
      <c r="P673">
        <f t="shared" si="84"/>
        <v>362.1537970141822</v>
      </c>
      <c r="Q673" s="9" cm="1">
        <f t="array" ref="Q673">IF(D673="",_xlfn.XLOOKUP(C673,ConfigSheet!$B$5:$H$5,_xlfn.XLOOKUP(G673,ConfigSheet!$A$6:$A$8,ConfigSheet!$B$6:$H$8)),_xlfn.XLOOKUP(D673,ConfigSheet!$B$5:$H$5,_xlfn.XLOOKUP(H673,ConfigSheet!$A$6:$A$8,ConfigSheet!$B$6:$H$8)))</f>
        <v>472.59999999999997</v>
      </c>
      <c r="R673">
        <f t="shared" si="85"/>
        <v>36.644434493264953</v>
      </c>
      <c r="S673" s="9">
        <f t="shared" si="86"/>
        <v>1342.8145793311862</v>
      </c>
      <c r="W673">
        <f t="shared" si="87"/>
        <v>110.44620298581776</v>
      </c>
      <c r="X673">
        <f t="shared" si="80"/>
        <v>12198.36375398446</v>
      </c>
    </row>
    <row r="674" spans="1:24" x14ac:dyDescent="0.3">
      <c r="A674" s="3">
        <v>672</v>
      </c>
      <c r="B674">
        <v>276</v>
      </c>
      <c r="C674" t="s">
        <v>8</v>
      </c>
      <c r="D674" t="s">
        <v>8</v>
      </c>
      <c r="E674">
        <v>17967</v>
      </c>
      <c r="F674">
        <v>23414</v>
      </c>
      <c r="G674">
        <v>1</v>
      </c>
      <c r="H674">
        <v>1</v>
      </c>
      <c r="I674">
        <v>76.141828298568726</v>
      </c>
      <c r="J674" s="4">
        <f>ConfigSheet!$I$2</f>
        <v>3349.0920000000001</v>
      </c>
      <c r="K674">
        <f>IF(D674="",_xlfn.XLOOKUP(C674,ConfigSheet!$A$1:$H$1,ConfigSheet!$A$2:$H$2),_xlfn.XLOOKUP(D674,ConfigSheet!$A$1:$H$1,ConfigSheet!$A$2:$H$2))</f>
        <v>0</v>
      </c>
      <c r="L674">
        <f>_xlfn.XLOOKUP(B674,CoinPixels_Config2!A:A,CoinPixels_Config2!I:I)</f>
        <v>0.767361407704792</v>
      </c>
      <c r="M674">
        <f t="shared" si="81"/>
        <v>13787.182412231998</v>
      </c>
      <c r="N674">
        <f t="shared" si="82"/>
        <v>17967</v>
      </c>
      <c r="O674">
        <f t="shared" si="83"/>
        <v>0</v>
      </c>
      <c r="P674">
        <f t="shared" si="84"/>
        <v>0</v>
      </c>
      <c r="Q674" s="9" cm="1">
        <f t="array" ref="Q674">IF(D674="",_xlfn.XLOOKUP(C674,ConfigSheet!$B$5:$H$5,_xlfn.XLOOKUP(G674,ConfigSheet!$A$6:$A$8,ConfigSheet!$B$6:$H$8)),_xlfn.XLOOKUP(D674,ConfigSheet!$B$5:$H$5,_xlfn.XLOOKUP(H674,ConfigSheet!$A$6:$A$8,ConfigSheet!$B$6:$H$8)))</f>
        <v>0</v>
      </c>
      <c r="R674">
        <f t="shared" si="85"/>
        <v>0</v>
      </c>
      <c r="S674" s="9">
        <f t="shared" si="86"/>
        <v>0</v>
      </c>
      <c r="W674">
        <f t="shared" si="87"/>
        <v>0</v>
      </c>
      <c r="X674">
        <f t="shared" si="80"/>
        <v>0</v>
      </c>
    </row>
    <row r="675" spans="1:24" x14ac:dyDescent="0.3">
      <c r="A675" s="3">
        <v>673</v>
      </c>
      <c r="B675">
        <v>276</v>
      </c>
      <c r="C675" t="s">
        <v>14</v>
      </c>
      <c r="D675" t="s">
        <v>14</v>
      </c>
      <c r="E675">
        <v>110216</v>
      </c>
      <c r="F675">
        <v>103231</v>
      </c>
      <c r="G675">
        <v>1</v>
      </c>
      <c r="H675">
        <v>1</v>
      </c>
      <c r="I675">
        <v>93.458831310272217</v>
      </c>
      <c r="J675" s="4">
        <f>ConfigSheet!$I$2</f>
        <v>3349.0920000000001</v>
      </c>
      <c r="K675">
        <f>IF(D675="",_xlfn.XLOOKUP(C675,ConfigSheet!$A$1:$H$1,ConfigSheet!$A$2:$H$2),_xlfn.XLOOKUP(D675,ConfigSheet!$A$1:$H$1,ConfigSheet!$A$2:$H$2))</f>
        <v>8.5265588246234003</v>
      </c>
      <c r="L675">
        <f>_xlfn.XLOOKUP(B675,CoinPixels_Config2!A:A,CoinPixels_Config2!I:I)</f>
        <v>0.767361407704792</v>
      </c>
      <c r="M675">
        <f t="shared" si="81"/>
        <v>84575.504911591357</v>
      </c>
      <c r="N675">
        <f t="shared" si="82"/>
        <v>79215.485478773378</v>
      </c>
      <c r="O675">
        <f t="shared" si="83"/>
        <v>215.32344221983422</v>
      </c>
      <c r="P675">
        <f t="shared" si="84"/>
        <v>201.67719989652775</v>
      </c>
      <c r="Q675" s="9" cm="1">
        <f t="array" ref="Q675">IF(D675="",_xlfn.XLOOKUP(C675,ConfigSheet!$B$5:$H$5,_xlfn.XLOOKUP(G675,ConfigSheet!$A$6:$A$8,ConfigSheet!$B$6:$H$8)),_xlfn.XLOOKUP(D675,ConfigSheet!$B$5:$H$5,_xlfn.XLOOKUP(H675,ConfigSheet!$A$6:$A$8,ConfigSheet!$B$6:$H$8)))</f>
        <v>160.44</v>
      </c>
      <c r="R675">
        <f t="shared" si="85"/>
        <v>13.646242323306467</v>
      </c>
      <c r="S675" s="9">
        <f t="shared" si="86"/>
        <v>186.21992954640069</v>
      </c>
      <c r="W675">
        <f t="shared" si="87"/>
        <v>-41.237199896527756</v>
      </c>
      <c r="X675">
        <f t="shared" si="80"/>
        <v>1700.5066553061888</v>
      </c>
    </row>
    <row r="676" spans="1:24" x14ac:dyDescent="0.3">
      <c r="A676" s="3">
        <v>674</v>
      </c>
      <c r="B676">
        <v>277</v>
      </c>
      <c r="C676" t="s">
        <v>8</v>
      </c>
      <c r="D676" t="s">
        <v>8</v>
      </c>
      <c r="E676">
        <v>14634</v>
      </c>
      <c r="F676">
        <v>19367</v>
      </c>
      <c r="G676">
        <v>1</v>
      </c>
      <c r="H676">
        <v>1</v>
      </c>
      <c r="I676">
        <v>75.552457571029663</v>
      </c>
      <c r="J676" s="4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_xlfn.XLOOKUP(B676,CoinPixels_Config2!A:A,CoinPixels_Config2!I:I)</f>
        <v>0.75561522176898843</v>
      </c>
      <c r="M676">
        <f t="shared" si="81"/>
        <v>11057.673155367376</v>
      </c>
      <c r="N676">
        <f t="shared" si="82"/>
        <v>14633.999999999998</v>
      </c>
      <c r="O676">
        <f t="shared" si="83"/>
        <v>0</v>
      </c>
      <c r="P676">
        <f t="shared" si="84"/>
        <v>0</v>
      </c>
      <c r="Q676" s="9" cm="1">
        <f t="array" ref="Q676">IF(D676="",_xlfn.XLOOKUP(C676,ConfigSheet!$B$5:$H$5,_xlfn.XLOOKUP(G676,ConfigSheet!$A$6:$A$8,ConfigSheet!$B$6:$H$8)),_xlfn.XLOOKUP(D676,ConfigSheet!$B$5:$H$5,_xlfn.XLOOKUP(H676,ConfigSheet!$A$6:$A$8,ConfigSheet!$B$6:$H$8)))</f>
        <v>0</v>
      </c>
      <c r="R676">
        <f t="shared" si="85"/>
        <v>0</v>
      </c>
      <c r="S676" s="9">
        <f t="shared" si="86"/>
        <v>0</v>
      </c>
      <c r="W676">
        <f t="shared" si="87"/>
        <v>0</v>
      </c>
      <c r="X676">
        <f t="shared" si="80"/>
        <v>0</v>
      </c>
    </row>
    <row r="677" spans="1:24" x14ac:dyDescent="0.3">
      <c r="A677" s="3">
        <v>675</v>
      </c>
      <c r="B677">
        <v>277</v>
      </c>
      <c r="C677" t="s">
        <v>14</v>
      </c>
      <c r="D677" t="s">
        <v>14</v>
      </c>
      <c r="E677">
        <v>86448</v>
      </c>
      <c r="F677">
        <v>82612</v>
      </c>
      <c r="G677">
        <v>1</v>
      </c>
      <c r="H677">
        <v>1</v>
      </c>
      <c r="I677">
        <v>94.353115558624268</v>
      </c>
      <c r="J677" s="4">
        <f>ConfigSheet!$I$2</f>
        <v>3349.0920000000001</v>
      </c>
      <c r="K677">
        <f>IF(D677="",_xlfn.XLOOKUP(C677,ConfigSheet!$A$1:$H$1,ConfigSheet!$A$2:$H$2),_xlfn.XLOOKUP(D677,ConfigSheet!$A$1:$H$1,ConfigSheet!$A$2:$H$2))</f>
        <v>8.5265588246234003</v>
      </c>
      <c r="L677">
        <f>_xlfn.XLOOKUP(B677,CoinPixels_Config2!A:A,CoinPixels_Config2!I:I)</f>
        <v>0.75561522176898843</v>
      </c>
      <c r="M677">
        <f t="shared" si="81"/>
        <v>65321.42469148551</v>
      </c>
      <c r="N677">
        <f t="shared" si="82"/>
        <v>62422.884700779672</v>
      </c>
      <c r="O677">
        <f t="shared" si="83"/>
        <v>166.30387285274895</v>
      </c>
      <c r="P677">
        <f t="shared" si="84"/>
        <v>158.9243885817057</v>
      </c>
      <c r="Q677" s="9" cm="1">
        <f t="array" ref="Q677">IF(D677="",_xlfn.XLOOKUP(C677,ConfigSheet!$B$5:$H$5,_xlfn.XLOOKUP(G677,ConfigSheet!$A$6:$A$8,ConfigSheet!$B$6:$H$8)),_xlfn.XLOOKUP(D677,ConfigSheet!$B$5:$H$5,_xlfn.XLOOKUP(H677,ConfigSheet!$A$6:$A$8,ConfigSheet!$B$6:$H$8)))</f>
        <v>160.44</v>
      </c>
      <c r="R677">
        <f t="shared" si="85"/>
        <v>7.3794842710432533</v>
      </c>
      <c r="S677" s="9">
        <f t="shared" si="86"/>
        <v>54.456788106574777</v>
      </c>
      <c r="W677">
        <f t="shared" si="87"/>
        <v>1.5156114182942986</v>
      </c>
      <c r="X677">
        <f t="shared" si="80"/>
        <v>2.2970779712640552</v>
      </c>
    </row>
    <row r="678" spans="1:24" x14ac:dyDescent="0.3">
      <c r="A678" s="3">
        <v>676</v>
      </c>
      <c r="B678">
        <v>278</v>
      </c>
      <c r="C678" t="s">
        <v>8</v>
      </c>
      <c r="D678" t="s">
        <v>8</v>
      </c>
      <c r="E678">
        <v>20540</v>
      </c>
      <c r="F678">
        <v>23234</v>
      </c>
      <c r="G678">
        <v>1</v>
      </c>
      <c r="H678">
        <v>1</v>
      </c>
      <c r="I678">
        <v>80.489009618759155</v>
      </c>
      <c r="J678" s="4">
        <f>ConfigSheet!$I$2</f>
        <v>3349.0920000000001</v>
      </c>
      <c r="K678">
        <f>IF(D678="",_xlfn.XLOOKUP(C678,ConfigSheet!$A$1:$H$1,ConfigSheet!$A$2:$H$2),_xlfn.XLOOKUP(D678,ConfigSheet!$A$1:$H$1,ConfigSheet!$A$2:$H$2))</f>
        <v>0</v>
      </c>
      <c r="L678">
        <f>_xlfn.XLOOKUP(B678,CoinPixels_Config2!A:A,CoinPixels_Config2!I:I)</f>
        <v>0.88404923818541792</v>
      </c>
      <c r="M678">
        <f t="shared" si="81"/>
        <v>18158.371352328482</v>
      </c>
      <c r="N678">
        <f t="shared" si="82"/>
        <v>20540</v>
      </c>
      <c r="O678">
        <f t="shared" si="83"/>
        <v>0</v>
      </c>
      <c r="P678">
        <f t="shared" si="84"/>
        <v>0</v>
      </c>
      <c r="Q678" s="9" cm="1">
        <f t="array" ref="Q678">IF(D678="",_xlfn.XLOOKUP(C678,ConfigSheet!$B$5:$H$5,_xlfn.XLOOKUP(G678,ConfigSheet!$A$6:$A$8,ConfigSheet!$B$6:$H$8)),_xlfn.XLOOKUP(D678,ConfigSheet!$B$5:$H$5,_xlfn.XLOOKUP(H678,ConfigSheet!$A$6:$A$8,ConfigSheet!$B$6:$H$8)))</f>
        <v>0</v>
      </c>
      <c r="R678">
        <f t="shared" si="85"/>
        <v>0</v>
      </c>
      <c r="S678" s="9">
        <f t="shared" si="86"/>
        <v>0</v>
      </c>
      <c r="W678">
        <f t="shared" si="87"/>
        <v>0</v>
      </c>
      <c r="X678">
        <f t="shared" si="80"/>
        <v>0</v>
      </c>
    </row>
    <row r="679" spans="1:24" x14ac:dyDescent="0.3">
      <c r="A679" s="3">
        <v>677</v>
      </c>
      <c r="B679">
        <v>278</v>
      </c>
      <c r="C679" t="s">
        <v>13</v>
      </c>
      <c r="D679" t="s">
        <v>13</v>
      </c>
      <c r="E679">
        <v>310379</v>
      </c>
      <c r="F679">
        <v>255078</v>
      </c>
      <c r="G679">
        <v>2</v>
      </c>
      <c r="H679">
        <v>2</v>
      </c>
      <c r="I679">
        <v>74.453577399253845</v>
      </c>
      <c r="J679" s="4">
        <f>ConfigSheet!$I$2</f>
        <v>3349.0920000000001</v>
      </c>
      <c r="K679">
        <f>IF(D679="",_xlfn.XLOOKUP(C679,ConfigSheet!$A$1:$H$1,ConfigSheet!$A$2:$H$2),_xlfn.XLOOKUP(D679,ConfigSheet!$A$1:$H$1,ConfigSheet!$A$2:$H$2))</f>
        <v>6.6983512218829002</v>
      </c>
      <c r="L679">
        <f>_xlfn.XLOOKUP(B679,CoinPixels_Config2!A:A,CoinPixels_Config2!I:I)</f>
        <v>0.88404923818541792</v>
      </c>
      <c r="M679">
        <f t="shared" si="81"/>
        <v>274390.31849875185</v>
      </c>
      <c r="N679">
        <f t="shared" si="82"/>
        <v>225501.51157786004</v>
      </c>
      <c r="O679">
        <f t="shared" si="83"/>
        <v>548.79433744697144</v>
      </c>
      <c r="P679">
        <f t="shared" si="84"/>
        <v>451.01428256195999</v>
      </c>
      <c r="Q679" s="9" cm="1">
        <f t="array" ref="Q679">IF(D679="",_xlfn.XLOOKUP(C679,ConfigSheet!$B$5:$H$5,_xlfn.XLOOKUP(G679,ConfigSheet!$A$6:$A$8,ConfigSheet!$B$6:$H$8)),_xlfn.XLOOKUP(D679,ConfigSheet!$B$5:$H$5,_xlfn.XLOOKUP(H679,ConfigSheet!$A$6:$A$8,ConfigSheet!$B$6:$H$8)))</f>
        <v>415.91</v>
      </c>
      <c r="R679">
        <f t="shared" si="85"/>
        <v>97.780054885011452</v>
      </c>
      <c r="S679" s="9">
        <f t="shared" si="86"/>
        <v>9560.9391333158528</v>
      </c>
      <c r="W679">
        <f t="shared" si="87"/>
        <v>-35.104282561959963</v>
      </c>
      <c r="X679">
        <f t="shared" si="80"/>
        <v>1232.3106541899263</v>
      </c>
    </row>
    <row r="680" spans="1:24" x14ac:dyDescent="0.3">
      <c r="A680" s="3">
        <v>678</v>
      </c>
      <c r="B680">
        <v>279</v>
      </c>
      <c r="C680" t="s">
        <v>8</v>
      </c>
      <c r="D680" t="s">
        <v>8</v>
      </c>
      <c r="E680">
        <v>21479</v>
      </c>
      <c r="F680">
        <v>31491</v>
      </c>
      <c r="G680">
        <v>1</v>
      </c>
      <c r="H680">
        <v>1</v>
      </c>
      <c r="I680">
        <v>68.206787109375</v>
      </c>
      <c r="J680" s="4">
        <f>ConfigSheet!$I$2</f>
        <v>3349.0920000000001</v>
      </c>
      <c r="K680">
        <f>IF(D680="",_xlfn.XLOOKUP(C680,ConfigSheet!$A$1:$H$1,ConfigSheet!$A$2:$H$2),_xlfn.XLOOKUP(D680,ConfigSheet!$A$1:$H$1,ConfigSheet!$A$2:$H$2))</f>
        <v>0</v>
      </c>
      <c r="L680">
        <f>_xlfn.XLOOKUP(B680,CoinPixels_Config2!A:A,CoinPixels_Config2!I:I)</f>
        <v>0.68206789241370547</v>
      </c>
      <c r="M680">
        <f t="shared" si="81"/>
        <v>14650.136261153979</v>
      </c>
      <c r="N680">
        <f t="shared" si="82"/>
        <v>21479</v>
      </c>
      <c r="O680">
        <f t="shared" si="83"/>
        <v>0</v>
      </c>
      <c r="P680">
        <f t="shared" si="84"/>
        <v>0</v>
      </c>
      <c r="Q680" s="9" cm="1">
        <f t="array" ref="Q680">IF(D680="",_xlfn.XLOOKUP(C680,ConfigSheet!$B$5:$H$5,_xlfn.XLOOKUP(G680,ConfigSheet!$A$6:$A$8,ConfigSheet!$B$6:$H$8)),_xlfn.XLOOKUP(D680,ConfigSheet!$B$5:$H$5,_xlfn.XLOOKUP(H680,ConfigSheet!$A$6:$A$8,ConfigSheet!$B$6:$H$8)))</f>
        <v>0</v>
      </c>
      <c r="R680">
        <f t="shared" si="85"/>
        <v>0</v>
      </c>
      <c r="S680" s="9">
        <f t="shared" si="86"/>
        <v>0</v>
      </c>
      <c r="W680">
        <f t="shared" si="87"/>
        <v>0</v>
      </c>
      <c r="X680">
        <f t="shared" si="80"/>
        <v>0</v>
      </c>
    </row>
    <row r="681" spans="1:24" x14ac:dyDescent="0.3">
      <c r="A681" s="3">
        <v>679</v>
      </c>
      <c r="B681">
        <v>279</v>
      </c>
      <c r="C681" t="s">
        <v>14</v>
      </c>
      <c r="D681" t="s">
        <v>14</v>
      </c>
      <c r="E681">
        <v>102764</v>
      </c>
      <c r="F681">
        <v>107028</v>
      </c>
      <c r="G681">
        <v>1</v>
      </c>
      <c r="H681">
        <v>1</v>
      </c>
      <c r="I681">
        <v>88.845282793045044</v>
      </c>
      <c r="J681" s="4">
        <f>ConfigSheet!$I$2</f>
        <v>3349.0920000000001</v>
      </c>
      <c r="K681">
        <f>IF(D681="",_xlfn.XLOOKUP(C681,ConfigSheet!$A$1:$H$1,ConfigSheet!$A$2:$H$2),_xlfn.XLOOKUP(D681,ConfigSheet!$A$1:$H$1,ConfigSheet!$A$2:$H$2))</f>
        <v>8.5265588246234003</v>
      </c>
      <c r="L681">
        <f>_xlfn.XLOOKUP(B681,CoinPixels_Config2!A:A,CoinPixels_Config2!I:I)</f>
        <v>0.68206789241370547</v>
      </c>
      <c r="M681">
        <f t="shared" si="81"/>
        <v>70092.024896002025</v>
      </c>
      <c r="N681">
        <f t="shared" si="82"/>
        <v>73000.362389254064</v>
      </c>
      <c r="O681">
        <f t="shared" si="83"/>
        <v>178.44949419506219</v>
      </c>
      <c r="P681">
        <f t="shared" si="84"/>
        <v>185.85392223647494</v>
      </c>
      <c r="Q681" s="9" cm="1">
        <f t="array" ref="Q681">IF(D681="",_xlfn.XLOOKUP(C681,ConfigSheet!$B$5:$H$5,_xlfn.XLOOKUP(G681,ConfigSheet!$A$6:$A$8,ConfigSheet!$B$6:$H$8)),_xlfn.XLOOKUP(D681,ConfigSheet!$B$5:$H$5,_xlfn.XLOOKUP(H681,ConfigSheet!$A$6:$A$8,ConfigSheet!$B$6:$H$8)))</f>
        <v>160.44</v>
      </c>
      <c r="R681">
        <f t="shared" si="85"/>
        <v>-7.404428041412757</v>
      </c>
      <c r="S681" s="9">
        <f t="shared" si="86"/>
        <v>54.825554620459556</v>
      </c>
      <c r="W681">
        <f t="shared" si="87"/>
        <v>-25.413922236474946</v>
      </c>
      <c r="X681">
        <f t="shared" si="80"/>
        <v>645.8674434415957</v>
      </c>
    </row>
    <row r="682" spans="1:24" x14ac:dyDescent="0.3">
      <c r="A682" s="3">
        <v>680</v>
      </c>
      <c r="B682">
        <v>279</v>
      </c>
      <c r="C682" t="s">
        <v>9</v>
      </c>
      <c r="D682" t="s">
        <v>9</v>
      </c>
      <c r="E682">
        <v>591730</v>
      </c>
      <c r="F682">
        <v>556406</v>
      </c>
      <c r="G682">
        <v>1</v>
      </c>
      <c r="H682">
        <v>1</v>
      </c>
      <c r="I682">
        <v>90.872138738632202</v>
      </c>
      <c r="J682" s="4">
        <f>ConfigSheet!$I$2</f>
        <v>3349.0920000000001</v>
      </c>
      <c r="K682">
        <f>IF(D682="",_xlfn.XLOOKUP(C682,ConfigSheet!$A$1:$H$1,ConfigSheet!$A$2:$H$2),_xlfn.XLOOKUP(D682,ConfigSheet!$A$1:$H$1,ConfigSheet!$A$2:$H$2))</f>
        <v>2.6304883652667002</v>
      </c>
      <c r="L682">
        <f>_xlfn.XLOOKUP(B682,CoinPixels_Config2!A:A,CoinPixels_Config2!I:I)</f>
        <v>0.68206789241370547</v>
      </c>
      <c r="M682">
        <f t="shared" si="81"/>
        <v>403600.03397796192</v>
      </c>
      <c r="N682">
        <f t="shared" si="82"/>
        <v>379506.66774634022</v>
      </c>
      <c r="O682">
        <f t="shared" si="83"/>
        <v>317.00090460347872</v>
      </c>
      <c r="P682">
        <f t="shared" si="84"/>
        <v>298.07717257330739</v>
      </c>
      <c r="Q682" s="9" cm="1">
        <f t="array" ref="Q682">IF(D682="",_xlfn.XLOOKUP(C682,ConfigSheet!$B$5:$H$5,_xlfn.XLOOKUP(G682,ConfigSheet!$A$6:$A$8,ConfigSheet!$B$6:$H$8)),_xlfn.XLOOKUP(D682,ConfigSheet!$B$5:$H$5,_xlfn.XLOOKUP(H682,ConfigSheet!$A$6:$A$8,ConfigSheet!$B$6:$H$8)))</f>
        <v>468.8</v>
      </c>
      <c r="R682">
        <f t="shared" si="85"/>
        <v>18.923732030171323</v>
      </c>
      <c r="S682" s="9">
        <f t="shared" si="86"/>
        <v>358.10763394973202</v>
      </c>
      <c r="W682">
        <f t="shared" si="87"/>
        <v>170.72282742669262</v>
      </c>
      <c r="X682">
        <f t="shared" si="80"/>
        <v>29146.283804564267</v>
      </c>
    </row>
    <row r="683" spans="1:24" x14ac:dyDescent="0.3">
      <c r="A683" s="3">
        <v>681</v>
      </c>
      <c r="B683">
        <v>279</v>
      </c>
      <c r="C683" t="s">
        <v>10</v>
      </c>
      <c r="D683" t="s">
        <v>10</v>
      </c>
      <c r="E683">
        <v>204945</v>
      </c>
      <c r="F683">
        <v>185306</v>
      </c>
      <c r="G683">
        <v>2</v>
      </c>
      <c r="H683">
        <v>2</v>
      </c>
      <c r="I683">
        <v>85.887488722801208</v>
      </c>
      <c r="J683" s="4">
        <f>ConfigSheet!$I$2</f>
        <v>3349.0920000000001</v>
      </c>
      <c r="K683">
        <f>IF(D683="",_xlfn.XLOOKUP(C683,ConfigSheet!$A$1:$H$1,ConfigSheet!$A$2:$H$2),_xlfn.XLOOKUP(D683,ConfigSheet!$A$1:$H$1,ConfigSheet!$A$2:$H$2))</f>
        <v>3.5680999999999998</v>
      </c>
      <c r="L683">
        <f>_xlfn.XLOOKUP(B683,CoinPixels_Config2!A:A,CoinPixels_Config2!I:I)</f>
        <v>0.68206789241370547</v>
      </c>
      <c r="M683">
        <f t="shared" si="81"/>
        <v>139786.40421072688</v>
      </c>
      <c r="N683">
        <f t="shared" si="82"/>
        <v>126391.2728716141</v>
      </c>
      <c r="O683">
        <f t="shared" si="83"/>
        <v>148.92749105258815</v>
      </c>
      <c r="P683">
        <f t="shared" si="84"/>
        <v>134.65640858274608</v>
      </c>
      <c r="Q683" s="9" cm="1">
        <f t="array" ref="Q683">IF(D683="",_xlfn.XLOOKUP(C683,ConfigSheet!$B$5:$H$5,_xlfn.XLOOKUP(G683,ConfigSheet!$A$6:$A$8,ConfigSheet!$B$6:$H$8)),_xlfn.XLOOKUP(D683,ConfigSheet!$B$5:$H$5,_xlfn.XLOOKUP(H683,ConfigSheet!$A$6:$A$8,ConfigSheet!$B$6:$H$8)))</f>
        <v>193.28</v>
      </c>
      <c r="R683">
        <f t="shared" si="85"/>
        <v>14.271082469842071</v>
      </c>
      <c r="S683" s="9">
        <f t="shared" si="86"/>
        <v>203.66379486103367</v>
      </c>
      <c r="W683">
        <f t="shared" si="87"/>
        <v>58.62359141725392</v>
      </c>
      <c r="X683">
        <f t="shared" si="80"/>
        <v>3436.7254706571275</v>
      </c>
    </row>
    <row r="684" spans="1:24" x14ac:dyDescent="0.3">
      <c r="A684" s="3">
        <v>682</v>
      </c>
      <c r="B684">
        <v>279</v>
      </c>
      <c r="C684" t="s">
        <v>11</v>
      </c>
      <c r="D684" t="s">
        <v>11</v>
      </c>
      <c r="E684">
        <v>245442</v>
      </c>
      <c r="F684">
        <v>127932</v>
      </c>
      <c r="G684">
        <v>1</v>
      </c>
      <c r="H684">
        <v>1</v>
      </c>
      <c r="I684">
        <v>52.123111486434937</v>
      </c>
      <c r="J684" s="4">
        <f>ConfigSheet!$I$2</f>
        <v>3349.0920000000001</v>
      </c>
      <c r="K684">
        <f>IF(D684="",_xlfn.XLOOKUP(C684,ConfigSheet!$A$1:$H$1,ConfigSheet!$A$2:$H$2),_xlfn.XLOOKUP(D684,ConfigSheet!$A$1:$H$1,ConfigSheet!$A$2:$H$2))</f>
        <v>5.6936084651916001</v>
      </c>
      <c r="L684">
        <f>_xlfn.XLOOKUP(B684,CoinPixels_Config2!A:A,CoinPixels_Config2!I:I)</f>
        <v>0.68206789241370547</v>
      </c>
      <c r="M684">
        <f t="shared" si="81"/>
        <v>167408.1076498047</v>
      </c>
      <c r="N684">
        <f t="shared" si="82"/>
        <v>87258.309612270168</v>
      </c>
      <c r="O684">
        <f t="shared" si="83"/>
        <v>284.60138415326742</v>
      </c>
      <c r="P684">
        <f t="shared" si="84"/>
        <v>148.34308829579211</v>
      </c>
      <c r="Q684" s="9" cm="1">
        <f t="array" ref="Q684">IF(D684="",_xlfn.XLOOKUP(C684,ConfigSheet!$B$5:$H$5,_xlfn.XLOOKUP(G684,ConfigSheet!$A$6:$A$8,ConfigSheet!$B$6:$H$8)),_xlfn.XLOOKUP(D684,ConfigSheet!$B$5:$H$5,_xlfn.XLOOKUP(H684,ConfigSheet!$A$6:$A$8,ConfigSheet!$B$6:$H$8)))</f>
        <v>369.42666666666668</v>
      </c>
      <c r="R684">
        <f t="shared" si="85"/>
        <v>136.2582958574753</v>
      </c>
      <c r="S684" s="9">
        <f t="shared" si="86"/>
        <v>18566.323189983272</v>
      </c>
      <c r="W684">
        <f t="shared" si="87"/>
        <v>221.08357837087456</v>
      </c>
      <c r="X684">
        <f t="shared" si="80"/>
        <v>48877.948625270634</v>
      </c>
    </row>
    <row r="685" spans="1:24" x14ac:dyDescent="0.3">
      <c r="A685" s="3">
        <v>683</v>
      </c>
      <c r="B685">
        <v>279</v>
      </c>
      <c r="C685" t="s">
        <v>13</v>
      </c>
      <c r="D685" t="s">
        <v>13</v>
      </c>
      <c r="E685">
        <v>138458</v>
      </c>
      <c r="F685">
        <v>98574</v>
      </c>
      <c r="G685">
        <v>1</v>
      </c>
      <c r="H685">
        <v>1</v>
      </c>
      <c r="I685">
        <v>69.54229474067688</v>
      </c>
      <c r="J685" s="4">
        <f>ConfigSheet!$I$2</f>
        <v>3349.0920000000001</v>
      </c>
      <c r="K685">
        <f>IF(D685="",_xlfn.XLOOKUP(C685,ConfigSheet!$A$1:$H$1,ConfigSheet!$A$2:$H$2),_xlfn.XLOOKUP(D685,ConfigSheet!$A$1:$H$1,ConfigSheet!$A$2:$H$2))</f>
        <v>6.6983512218829002</v>
      </c>
      <c r="L685">
        <f>_xlfn.XLOOKUP(B685,CoinPixels_Config2!A:A,CoinPixels_Config2!I:I)</f>
        <v>0.68206789241370547</v>
      </c>
      <c r="M685">
        <f t="shared" si="81"/>
        <v>94437.756247816826</v>
      </c>
      <c r="N685">
        <f t="shared" si="82"/>
        <v>67234.1604267886</v>
      </c>
      <c r="O685">
        <f t="shared" si="83"/>
        <v>188.88022782128508</v>
      </c>
      <c r="P685">
        <f t="shared" si="84"/>
        <v>134.47167788972362</v>
      </c>
      <c r="Q685" s="9" cm="1">
        <f t="array" ref="Q685">IF(D685="",_xlfn.XLOOKUP(C685,ConfigSheet!$B$5:$H$5,_xlfn.XLOOKUP(G685,ConfigSheet!$A$6:$A$8,ConfigSheet!$B$6:$H$8)),_xlfn.XLOOKUP(D685,ConfigSheet!$B$5:$H$5,_xlfn.XLOOKUP(H685,ConfigSheet!$A$6:$A$8,ConfigSheet!$B$6:$H$8)))</f>
        <v>207.95500000000001</v>
      </c>
      <c r="R685">
        <f t="shared" si="85"/>
        <v>54.408549931561453</v>
      </c>
      <c r="S685" s="9">
        <f t="shared" si="86"/>
        <v>2960.2903056552159</v>
      </c>
      <c r="W685">
        <f t="shared" si="87"/>
        <v>73.48332211027639</v>
      </c>
      <c r="X685">
        <f t="shared" si="80"/>
        <v>5399.7986283626351</v>
      </c>
    </row>
    <row r="686" spans="1:24" x14ac:dyDescent="0.3">
      <c r="A686" s="3">
        <v>684</v>
      </c>
      <c r="B686">
        <v>280</v>
      </c>
      <c r="C686" t="s">
        <v>8</v>
      </c>
      <c r="D686" t="s">
        <v>8</v>
      </c>
      <c r="E686">
        <v>16875</v>
      </c>
      <c r="F686">
        <v>22113</v>
      </c>
      <c r="G686">
        <v>1</v>
      </c>
      <c r="H686">
        <v>1</v>
      </c>
      <c r="I686">
        <v>76.312577724456787</v>
      </c>
      <c r="J686" s="4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_xlfn.XLOOKUP(B686,CoinPixels_Config2!A:A,CoinPixels_Config2!I:I)</f>
        <v>0.76312576312576308</v>
      </c>
      <c r="M686">
        <f t="shared" si="81"/>
        <v>12877.747252747253</v>
      </c>
      <c r="N686">
        <f t="shared" si="82"/>
        <v>16875</v>
      </c>
      <c r="O686">
        <f t="shared" si="83"/>
        <v>0</v>
      </c>
      <c r="P686">
        <f t="shared" si="84"/>
        <v>0</v>
      </c>
      <c r="Q686" s="9" cm="1">
        <f t="array" ref="Q686">IF(D686="",_xlfn.XLOOKUP(C686,ConfigSheet!$B$5:$H$5,_xlfn.XLOOKUP(G686,ConfigSheet!$A$6:$A$8,ConfigSheet!$B$6:$H$8)),_xlfn.XLOOKUP(D686,ConfigSheet!$B$5:$H$5,_xlfn.XLOOKUP(H686,ConfigSheet!$A$6:$A$8,ConfigSheet!$B$6:$H$8)))</f>
        <v>0</v>
      </c>
      <c r="R686">
        <f t="shared" si="85"/>
        <v>0</v>
      </c>
      <c r="S686" s="9">
        <f t="shared" si="86"/>
        <v>0</v>
      </c>
      <c r="W686">
        <f t="shared" si="87"/>
        <v>0</v>
      </c>
      <c r="X686">
        <f t="shared" si="80"/>
        <v>0</v>
      </c>
    </row>
    <row r="687" spans="1:24" x14ac:dyDescent="0.3">
      <c r="A687" s="3">
        <v>685</v>
      </c>
      <c r="B687">
        <v>280</v>
      </c>
      <c r="C687" t="s">
        <v>9</v>
      </c>
      <c r="D687" t="s">
        <v>9</v>
      </c>
      <c r="E687">
        <v>579206</v>
      </c>
      <c r="F687">
        <v>529538</v>
      </c>
      <c r="G687">
        <v>1</v>
      </c>
      <c r="H687">
        <v>1</v>
      </c>
      <c r="I687">
        <v>91.130465269088745</v>
      </c>
      <c r="J687" s="4">
        <f>ConfigSheet!$I$2</f>
        <v>3349.0920000000001</v>
      </c>
      <c r="K687">
        <f>IF(D687="",_xlfn.XLOOKUP(C687,ConfigSheet!$A$1:$H$1,ConfigSheet!$A$2:$H$2),_xlfn.XLOOKUP(D687,ConfigSheet!$A$1:$H$1,ConfigSheet!$A$2:$H$2))</f>
        <v>2.6304883652667002</v>
      </c>
      <c r="L687">
        <f>_xlfn.XLOOKUP(B687,CoinPixels_Config2!A:A,CoinPixels_Config2!I:I)</f>
        <v>0.76312576312576308</v>
      </c>
      <c r="M687">
        <f t="shared" si="81"/>
        <v>442007.02075702074</v>
      </c>
      <c r="N687">
        <f t="shared" si="82"/>
        <v>404104.09035409032</v>
      </c>
      <c r="O687">
        <f t="shared" si="83"/>
        <v>347.1670307855203</v>
      </c>
      <c r="P687">
        <f t="shared" si="84"/>
        <v>317.39680726391452</v>
      </c>
      <c r="Q687" s="9" cm="1">
        <f t="array" ref="Q687">IF(D687="",_xlfn.XLOOKUP(C687,ConfigSheet!$B$5:$H$5,_xlfn.XLOOKUP(G687,ConfigSheet!$A$6:$A$8,ConfigSheet!$B$6:$H$8)),_xlfn.XLOOKUP(D687,ConfigSheet!$B$5:$H$5,_xlfn.XLOOKUP(H687,ConfigSheet!$A$6:$A$8,ConfigSheet!$B$6:$H$8)))</f>
        <v>468.8</v>
      </c>
      <c r="R687">
        <f t="shared" si="85"/>
        <v>29.770223521605772</v>
      </c>
      <c r="S687" s="9">
        <f t="shared" si="86"/>
        <v>886.2662085263695</v>
      </c>
      <c r="W687">
        <f t="shared" si="87"/>
        <v>151.40319273608549</v>
      </c>
      <c r="X687">
        <f t="shared" si="80"/>
        <v>22922.926770680249</v>
      </c>
    </row>
    <row r="688" spans="1:24" x14ac:dyDescent="0.3">
      <c r="A688" s="3">
        <v>686</v>
      </c>
      <c r="B688">
        <v>280</v>
      </c>
      <c r="C688" t="s">
        <v>11</v>
      </c>
      <c r="D688" t="s">
        <v>11</v>
      </c>
      <c r="E688">
        <v>246537</v>
      </c>
      <c r="F688">
        <v>165640</v>
      </c>
      <c r="G688">
        <v>1</v>
      </c>
      <c r="H688">
        <v>1</v>
      </c>
      <c r="I688">
        <v>67.186671495437622</v>
      </c>
      <c r="J688" s="4">
        <f>ConfigSheet!$I$2</f>
        <v>3349.0920000000001</v>
      </c>
      <c r="K688">
        <f>IF(D688="",_xlfn.XLOOKUP(C688,ConfigSheet!$A$1:$H$1,ConfigSheet!$A$2:$H$2),_xlfn.XLOOKUP(D688,ConfigSheet!$A$1:$H$1,ConfigSheet!$A$2:$H$2))</f>
        <v>5.6936084651916001</v>
      </c>
      <c r="L688">
        <f>_xlfn.XLOOKUP(B688,CoinPixels_Config2!A:A,CoinPixels_Config2!I:I)</f>
        <v>0.76312576312576308</v>
      </c>
      <c r="M688">
        <f t="shared" si="81"/>
        <v>188138.73626373624</v>
      </c>
      <c r="N688">
        <f t="shared" si="82"/>
        <v>126404.1514041514</v>
      </c>
      <c r="O688">
        <f t="shared" si="83"/>
        <v>319.8443940690965</v>
      </c>
      <c r="P688">
        <f t="shared" si="84"/>
        <v>214.89279675507183</v>
      </c>
      <c r="Q688" s="9" cm="1">
        <f t="array" ref="Q688">IF(D688="",_xlfn.XLOOKUP(C688,ConfigSheet!$B$5:$H$5,_xlfn.XLOOKUP(G688,ConfigSheet!$A$6:$A$8,ConfigSheet!$B$6:$H$8)),_xlfn.XLOOKUP(D688,ConfigSheet!$B$5:$H$5,_xlfn.XLOOKUP(H688,ConfigSheet!$A$6:$A$8,ConfigSheet!$B$6:$H$8)))</f>
        <v>369.42666666666668</v>
      </c>
      <c r="R688">
        <f t="shared" si="85"/>
        <v>104.95159731402467</v>
      </c>
      <c r="S688" s="9">
        <f t="shared" si="86"/>
        <v>11014.83777876519</v>
      </c>
      <c r="W688">
        <f t="shared" si="87"/>
        <v>154.53386991159485</v>
      </c>
      <c r="X688">
        <f t="shared" si="80"/>
        <v>23880.716949853719</v>
      </c>
    </row>
    <row r="689" spans="1:24" x14ac:dyDescent="0.3">
      <c r="A689" s="3">
        <v>687</v>
      </c>
      <c r="B689">
        <v>280</v>
      </c>
      <c r="C689" t="s">
        <v>13</v>
      </c>
      <c r="D689" t="s">
        <v>13</v>
      </c>
      <c r="E689">
        <v>161748</v>
      </c>
      <c r="F689">
        <v>128119</v>
      </c>
      <c r="G689">
        <v>1</v>
      </c>
      <c r="H689">
        <v>1</v>
      </c>
      <c r="I689">
        <v>78.399455547332764</v>
      </c>
      <c r="J689" s="4">
        <f>ConfigSheet!$I$2</f>
        <v>3349.0920000000001</v>
      </c>
      <c r="K689">
        <f>IF(D689="",_xlfn.XLOOKUP(C689,ConfigSheet!$A$1:$H$1,ConfigSheet!$A$2:$H$2),_xlfn.XLOOKUP(D689,ConfigSheet!$A$1:$H$1,ConfigSheet!$A$2:$H$2))</f>
        <v>6.6983512218829002</v>
      </c>
      <c r="L689">
        <f>_xlfn.XLOOKUP(B689,CoinPixels_Config2!A:A,CoinPixels_Config2!I:I)</f>
        <v>0.76312576312576308</v>
      </c>
      <c r="M689">
        <f t="shared" si="81"/>
        <v>123434.06593406593</v>
      </c>
      <c r="N689">
        <f t="shared" si="82"/>
        <v>97770.909645909633</v>
      </c>
      <c r="O689">
        <f t="shared" si="83"/>
        <v>246.87429499441194</v>
      </c>
      <c r="P689">
        <f t="shared" si="84"/>
        <v>195.54670104353104</v>
      </c>
      <c r="Q689" s="9" cm="1">
        <f t="array" ref="Q689">IF(D689="",_xlfn.XLOOKUP(C689,ConfigSheet!$B$5:$H$5,_xlfn.XLOOKUP(G689,ConfigSheet!$A$6:$A$8,ConfigSheet!$B$6:$H$8)),_xlfn.XLOOKUP(D689,ConfigSheet!$B$5:$H$5,_xlfn.XLOOKUP(H689,ConfigSheet!$A$6:$A$8,ConfigSheet!$B$6:$H$8)))</f>
        <v>207.95500000000001</v>
      </c>
      <c r="R689">
        <f t="shared" si="85"/>
        <v>51.327593950880896</v>
      </c>
      <c r="S689" s="9">
        <f t="shared" si="86"/>
        <v>2634.5219007865053</v>
      </c>
      <c r="W689">
        <f t="shared" si="87"/>
        <v>12.408298956468968</v>
      </c>
      <c r="X689">
        <f t="shared" si="80"/>
        <v>153.96588299310889</v>
      </c>
    </row>
    <row r="690" spans="1:24" x14ac:dyDescent="0.3">
      <c r="A690" s="3">
        <v>688</v>
      </c>
      <c r="B690">
        <v>281</v>
      </c>
      <c r="C690" t="s">
        <v>8</v>
      </c>
      <c r="D690" t="s">
        <v>8</v>
      </c>
      <c r="E690">
        <v>18642</v>
      </c>
      <c r="F690">
        <v>20703</v>
      </c>
      <c r="G690">
        <v>1</v>
      </c>
      <c r="H690">
        <v>1</v>
      </c>
      <c r="I690">
        <v>83.418023586273193</v>
      </c>
      <c r="J690" s="4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_xlfn.XLOOKUP(B690,CoinPixels_Config2!A:A,CoinPixels_Config2!I:I)</f>
        <v>0.90044921025938274</v>
      </c>
      <c r="M690">
        <f t="shared" si="81"/>
        <v>16786.174177655412</v>
      </c>
      <c r="N690">
        <f t="shared" si="82"/>
        <v>18642</v>
      </c>
      <c r="O690">
        <f t="shared" si="83"/>
        <v>0</v>
      </c>
      <c r="P690">
        <f t="shared" si="84"/>
        <v>0</v>
      </c>
      <c r="Q690" s="9" cm="1">
        <f t="array" ref="Q690">IF(D690="",_xlfn.XLOOKUP(C690,ConfigSheet!$B$5:$H$5,_xlfn.XLOOKUP(G690,ConfigSheet!$A$6:$A$8,ConfigSheet!$B$6:$H$8)),_xlfn.XLOOKUP(D690,ConfigSheet!$B$5:$H$5,_xlfn.XLOOKUP(H690,ConfigSheet!$A$6:$A$8,ConfigSheet!$B$6:$H$8)))</f>
        <v>0</v>
      </c>
      <c r="R690">
        <f t="shared" si="85"/>
        <v>0</v>
      </c>
      <c r="S690" s="9">
        <f t="shared" si="86"/>
        <v>0</v>
      </c>
      <c r="W690">
        <f t="shared" si="87"/>
        <v>0</v>
      </c>
      <c r="X690">
        <f t="shared" si="80"/>
        <v>0</v>
      </c>
    </row>
    <row r="691" spans="1:24" x14ac:dyDescent="0.3">
      <c r="A691" s="3">
        <v>689</v>
      </c>
      <c r="B691">
        <v>281</v>
      </c>
      <c r="C691" t="s">
        <v>13</v>
      </c>
      <c r="D691" t="s">
        <v>13</v>
      </c>
      <c r="E691">
        <v>130530</v>
      </c>
      <c r="F691">
        <v>120306</v>
      </c>
      <c r="G691">
        <v>1</v>
      </c>
      <c r="H691">
        <v>1</v>
      </c>
      <c r="I691">
        <v>86.813235282897949</v>
      </c>
      <c r="J691" s="4">
        <f>ConfigSheet!$I$2</f>
        <v>3349.0920000000001</v>
      </c>
      <c r="K691">
        <f>IF(D691="",_xlfn.XLOOKUP(C691,ConfigSheet!$A$1:$H$1,ConfigSheet!$A$2:$H$2),_xlfn.XLOOKUP(D691,ConfigSheet!$A$1:$H$1,ConfigSheet!$A$2:$H$2))</f>
        <v>6.6983512218829002</v>
      </c>
      <c r="L691">
        <f>_xlfn.XLOOKUP(B691,CoinPixels_Config2!A:A,CoinPixels_Config2!I:I)</f>
        <v>0.90044921025938274</v>
      </c>
      <c r="M691">
        <f t="shared" si="81"/>
        <v>117535.63541515723</v>
      </c>
      <c r="N691">
        <f t="shared" si="82"/>
        <v>108329.4426894653</v>
      </c>
      <c r="O691">
        <f t="shared" si="83"/>
        <v>235.07713944493062</v>
      </c>
      <c r="P691">
        <f t="shared" si="84"/>
        <v>216.6642943236177</v>
      </c>
      <c r="Q691" s="9" cm="1">
        <f t="array" ref="Q691">IF(D691="",_xlfn.XLOOKUP(C691,ConfigSheet!$B$5:$H$5,_xlfn.XLOOKUP(G691,ConfigSheet!$A$6:$A$8,ConfigSheet!$B$6:$H$8)),_xlfn.XLOOKUP(D691,ConfigSheet!$B$5:$H$5,_xlfn.XLOOKUP(H691,ConfigSheet!$A$6:$A$8,ConfigSheet!$B$6:$H$8)))</f>
        <v>207.95500000000001</v>
      </c>
      <c r="R691">
        <f t="shared" si="85"/>
        <v>18.412845121312927</v>
      </c>
      <c r="S691" s="9">
        <f t="shared" si="86"/>
        <v>339.03286546145722</v>
      </c>
      <c r="W691">
        <f t="shared" si="87"/>
        <v>-8.7092943236176836</v>
      </c>
      <c r="X691">
        <f t="shared" si="80"/>
        <v>75.85180761539921</v>
      </c>
    </row>
    <row r="692" spans="1:24" x14ac:dyDescent="0.3">
      <c r="A692" s="3">
        <v>690</v>
      </c>
      <c r="B692">
        <v>282</v>
      </c>
      <c r="C692" t="s">
        <v>8</v>
      </c>
      <c r="D692" t="s">
        <v>8</v>
      </c>
      <c r="E692">
        <v>15280</v>
      </c>
      <c r="F692">
        <v>17402</v>
      </c>
      <c r="G692">
        <v>1</v>
      </c>
      <c r="H692">
        <v>1</v>
      </c>
      <c r="I692">
        <v>77.426707744598389</v>
      </c>
      <c r="J692" s="4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_xlfn.XLOOKUP(B692,CoinPixels_Config2!A:A,CoinPixels_Config2!I:I)</f>
        <v>0.87805999310424088</v>
      </c>
      <c r="M692">
        <f t="shared" si="81"/>
        <v>13416.756694632801</v>
      </c>
      <c r="N692">
        <f t="shared" si="82"/>
        <v>15280</v>
      </c>
      <c r="O692">
        <f t="shared" si="83"/>
        <v>0</v>
      </c>
      <c r="P692">
        <f t="shared" si="84"/>
        <v>0</v>
      </c>
      <c r="Q692" s="9" cm="1">
        <f t="array" ref="Q692">IF(D692="",_xlfn.XLOOKUP(C692,ConfigSheet!$B$5:$H$5,_xlfn.XLOOKUP(G692,ConfigSheet!$A$6:$A$8,ConfigSheet!$B$6:$H$8)),_xlfn.XLOOKUP(D692,ConfigSheet!$B$5:$H$5,_xlfn.XLOOKUP(H692,ConfigSheet!$A$6:$A$8,ConfigSheet!$B$6:$H$8)))</f>
        <v>0</v>
      </c>
      <c r="R692">
        <f t="shared" si="85"/>
        <v>0</v>
      </c>
      <c r="S692" s="9">
        <f t="shared" si="86"/>
        <v>0</v>
      </c>
      <c r="W692">
        <f t="shared" si="87"/>
        <v>0</v>
      </c>
      <c r="X692">
        <f t="shared" si="80"/>
        <v>0</v>
      </c>
    </row>
    <row r="693" spans="1:24" x14ac:dyDescent="0.3">
      <c r="A693" s="3">
        <v>691</v>
      </c>
      <c r="B693">
        <v>282</v>
      </c>
      <c r="C693" t="s">
        <v>12</v>
      </c>
      <c r="D693" t="s">
        <v>12</v>
      </c>
      <c r="E693">
        <v>182482</v>
      </c>
      <c r="F693">
        <v>169201</v>
      </c>
      <c r="G693">
        <v>1</v>
      </c>
      <c r="H693">
        <v>1</v>
      </c>
      <c r="I693">
        <v>88.182508945465088</v>
      </c>
      <c r="J693" s="4">
        <f>ConfigSheet!$I$2</f>
        <v>3349.0920000000001</v>
      </c>
      <c r="K693">
        <f>IF(D693="",_xlfn.XLOOKUP(C693,ConfigSheet!$A$1:$H$1,ConfigSheet!$A$2:$H$2),_xlfn.XLOOKUP(D693,ConfigSheet!$A$1:$H$1,ConfigSheet!$A$2:$H$2))</f>
        <v>4.4826302470744004</v>
      </c>
      <c r="L693">
        <f>_xlfn.XLOOKUP(B693,CoinPixels_Config2!A:A,CoinPixels_Config2!I:I)</f>
        <v>0.87805999310424088</v>
      </c>
      <c r="M693">
        <f t="shared" si="81"/>
        <v>160230.14366164809</v>
      </c>
      <c r="N693">
        <f t="shared" si="82"/>
        <v>148568.62889323066</v>
      </c>
      <c r="O693">
        <f t="shared" si="83"/>
        <v>214.46185666765209</v>
      </c>
      <c r="P693">
        <f t="shared" si="84"/>
        <v>198.85336970234542</v>
      </c>
      <c r="Q693" s="9" cm="1">
        <f t="array" ref="Q693">IF(D693="",_xlfn.XLOOKUP(C693,ConfigSheet!$B$5:$H$5,_xlfn.XLOOKUP(G693,ConfigSheet!$A$6:$A$8,ConfigSheet!$B$6:$H$8)),_xlfn.XLOOKUP(D693,ConfigSheet!$B$5:$H$5,_xlfn.XLOOKUP(H693,ConfigSheet!$A$6:$A$8,ConfigSheet!$B$6:$H$8)))</f>
        <v>236.29999999999998</v>
      </c>
      <c r="R693">
        <f t="shared" si="85"/>
        <v>15.608486965306668</v>
      </c>
      <c r="S693" s="9">
        <f t="shared" si="86"/>
        <v>243.62486534614814</v>
      </c>
      <c r="W693">
        <f t="shared" si="87"/>
        <v>37.446630297654565</v>
      </c>
      <c r="X693">
        <f t="shared" si="80"/>
        <v>1402.2501206492209</v>
      </c>
    </row>
    <row r="694" spans="1:24" x14ac:dyDescent="0.3">
      <c r="A694" s="3">
        <v>692</v>
      </c>
      <c r="B694">
        <v>282</v>
      </c>
      <c r="C694" t="s">
        <v>13</v>
      </c>
      <c r="D694" t="s">
        <v>13</v>
      </c>
      <c r="E694">
        <v>116932</v>
      </c>
      <c r="F694">
        <v>60693</v>
      </c>
      <c r="G694">
        <v>1</v>
      </c>
      <c r="H694">
        <v>1</v>
      </c>
      <c r="I694">
        <v>48.718571662902832</v>
      </c>
      <c r="J694" s="4">
        <f>ConfigSheet!$I$2</f>
        <v>3349.0920000000001</v>
      </c>
      <c r="K694">
        <f>IF(D694="",_xlfn.XLOOKUP(C694,ConfigSheet!$A$1:$H$1,ConfigSheet!$A$2:$H$2),_xlfn.XLOOKUP(D694,ConfigSheet!$A$1:$H$1,ConfigSheet!$A$2:$H$2))</f>
        <v>6.6983512218829002</v>
      </c>
      <c r="L694">
        <f>_xlfn.XLOOKUP(B694,CoinPixels_Config2!A:A,CoinPixels_Config2!I:I)</f>
        <v>0.87805999310424088</v>
      </c>
      <c r="M694">
        <f t="shared" si="81"/>
        <v>102673.3111136651</v>
      </c>
      <c r="N694">
        <f t="shared" si="82"/>
        <v>53292.095161475692</v>
      </c>
      <c r="O694">
        <f t="shared" si="83"/>
        <v>205.351748758464</v>
      </c>
      <c r="P694">
        <f t="shared" si="84"/>
        <v>106.58685122462163</v>
      </c>
      <c r="Q694" s="9" cm="1">
        <f t="array" ref="Q694">IF(D694="",_xlfn.XLOOKUP(C694,ConfigSheet!$B$5:$H$5,_xlfn.XLOOKUP(G694,ConfigSheet!$A$6:$A$8,ConfigSheet!$B$6:$H$8)),_xlfn.XLOOKUP(D694,ConfigSheet!$B$5:$H$5,_xlfn.XLOOKUP(H694,ConfigSheet!$A$6:$A$8,ConfigSheet!$B$6:$H$8)))</f>
        <v>207.95500000000001</v>
      </c>
      <c r="R694">
        <f t="shared" si="85"/>
        <v>98.764897533842372</v>
      </c>
      <c r="S694" s="9">
        <f t="shared" si="86"/>
        <v>9754.5049848703839</v>
      </c>
      <c r="W694">
        <f t="shared" si="87"/>
        <v>101.36814877537839</v>
      </c>
      <c r="X694">
        <f t="shared" si="80"/>
        <v>10275.501586147248</v>
      </c>
    </row>
    <row r="695" spans="1:24" x14ac:dyDescent="0.3">
      <c r="A695" s="3">
        <v>693</v>
      </c>
      <c r="B695">
        <v>283</v>
      </c>
      <c r="C695" t="s">
        <v>8</v>
      </c>
      <c r="D695" t="s">
        <v>8</v>
      </c>
      <c r="E695">
        <v>18656</v>
      </c>
      <c r="F695">
        <v>19721</v>
      </c>
      <c r="G695">
        <v>1</v>
      </c>
      <c r="H695">
        <v>1</v>
      </c>
      <c r="I695">
        <v>82.417529821395874</v>
      </c>
      <c r="J695" s="4">
        <f>ConfigSheet!$I$2</f>
        <v>3349.0920000000001</v>
      </c>
      <c r="K695">
        <f>IF(D695="",_xlfn.XLOOKUP(C695,ConfigSheet!$A$1:$H$1,ConfigSheet!$A$2:$H$2),_xlfn.XLOOKUP(D695,ConfigSheet!$A$1:$H$1,ConfigSheet!$A$2:$H$2))</f>
        <v>0</v>
      </c>
      <c r="L695">
        <f>_xlfn.XLOOKUP(B695,CoinPixels_Config2!A:A,CoinPixels_Config2!I:I)</f>
        <v>0.94599665331372651</v>
      </c>
      <c r="M695">
        <f t="shared" si="81"/>
        <v>17648.513564220881</v>
      </c>
      <c r="N695">
        <f t="shared" si="82"/>
        <v>18656</v>
      </c>
      <c r="O695">
        <f t="shared" si="83"/>
        <v>0</v>
      </c>
      <c r="P695">
        <f t="shared" si="84"/>
        <v>0</v>
      </c>
      <c r="Q695" s="9" cm="1">
        <f t="array" ref="Q695">IF(D695="",_xlfn.XLOOKUP(C695,ConfigSheet!$B$5:$H$5,_xlfn.XLOOKUP(G695,ConfigSheet!$A$6:$A$8,ConfigSheet!$B$6:$H$8)),_xlfn.XLOOKUP(D695,ConfigSheet!$B$5:$H$5,_xlfn.XLOOKUP(H695,ConfigSheet!$A$6:$A$8,ConfigSheet!$B$6:$H$8)))</f>
        <v>0</v>
      </c>
      <c r="R695">
        <f t="shared" si="85"/>
        <v>0</v>
      </c>
      <c r="S695" s="9">
        <f t="shared" si="86"/>
        <v>0</v>
      </c>
      <c r="W695">
        <f t="shared" si="87"/>
        <v>0</v>
      </c>
      <c r="X695">
        <f t="shared" si="80"/>
        <v>0</v>
      </c>
    </row>
    <row r="696" spans="1:24" x14ac:dyDescent="0.3">
      <c r="A696" s="3">
        <v>694</v>
      </c>
      <c r="B696">
        <v>283</v>
      </c>
      <c r="C696" t="s">
        <v>14</v>
      </c>
      <c r="D696" t="s">
        <v>14</v>
      </c>
      <c r="E696">
        <v>102770</v>
      </c>
      <c r="F696">
        <v>88730</v>
      </c>
      <c r="G696">
        <v>1</v>
      </c>
      <c r="H696">
        <v>1</v>
      </c>
      <c r="I696">
        <v>86.338424682617188</v>
      </c>
      <c r="J696" s="4">
        <f>ConfigSheet!$I$2</f>
        <v>3349.0920000000001</v>
      </c>
      <c r="K696">
        <f>IF(D696="",_xlfn.XLOOKUP(C696,ConfigSheet!$A$1:$H$1,ConfigSheet!$A$2:$H$2),_xlfn.XLOOKUP(D696,ConfigSheet!$A$1:$H$1,ConfigSheet!$A$2:$H$2))</f>
        <v>8.5265588246234003</v>
      </c>
      <c r="L696">
        <f>_xlfn.XLOOKUP(B696,CoinPixels_Config2!A:A,CoinPixels_Config2!I:I)</f>
        <v>0.94599665331372651</v>
      </c>
      <c r="M696">
        <f t="shared" si="81"/>
        <v>97220.076061051674</v>
      </c>
      <c r="N696">
        <f t="shared" si="82"/>
        <v>83938.283048526951</v>
      </c>
      <c r="O696">
        <f t="shared" si="83"/>
        <v>247.51565423372017</v>
      </c>
      <c r="P696">
        <f t="shared" si="84"/>
        <v>213.70111900513757</v>
      </c>
      <c r="Q696" s="9" cm="1">
        <f t="array" ref="Q696">IF(D696="",_xlfn.XLOOKUP(C696,ConfigSheet!$B$5:$H$5,_xlfn.XLOOKUP(G696,ConfigSheet!$A$6:$A$8,ConfigSheet!$B$6:$H$8)),_xlfn.XLOOKUP(D696,ConfigSheet!$B$5:$H$5,_xlfn.XLOOKUP(H696,ConfigSheet!$A$6:$A$8,ConfigSheet!$B$6:$H$8)))</f>
        <v>160.44</v>
      </c>
      <c r="R696">
        <f t="shared" si="85"/>
        <v>33.814535228582599</v>
      </c>
      <c r="S696" s="9">
        <f t="shared" si="86"/>
        <v>1143.4227927250536</v>
      </c>
      <c r="W696">
        <f t="shared" si="87"/>
        <v>-53.261119005137573</v>
      </c>
      <c r="X696">
        <f t="shared" si="80"/>
        <v>2836.7467976794269</v>
      </c>
    </row>
    <row r="697" spans="1:24" x14ac:dyDescent="0.3">
      <c r="A697" s="3">
        <v>695</v>
      </c>
      <c r="B697">
        <v>284</v>
      </c>
      <c r="C697" t="s">
        <v>8</v>
      </c>
      <c r="D697" t="s">
        <v>8</v>
      </c>
      <c r="E697">
        <v>15970</v>
      </c>
      <c r="F697">
        <v>19866</v>
      </c>
      <c r="G697">
        <v>1</v>
      </c>
      <c r="H697">
        <v>1</v>
      </c>
      <c r="I697">
        <v>77.029097080230713</v>
      </c>
      <c r="J697" s="4">
        <f>ConfigSheet!$I$2</f>
        <v>3349.0920000000001</v>
      </c>
      <c r="K697">
        <f>IF(D697="",_xlfn.XLOOKUP(C697,ConfigSheet!$A$1:$H$1,ConfigSheet!$A$2:$H$2),_xlfn.XLOOKUP(D697,ConfigSheet!$A$1:$H$1,ConfigSheet!$A$2:$H$2))</f>
        <v>0</v>
      </c>
      <c r="L697">
        <f>_xlfn.XLOOKUP(B697,CoinPixels_Config2!A:A,CoinPixels_Config2!I:I)</f>
        <v>0.803886036444176</v>
      </c>
      <c r="M697">
        <f t="shared" si="81"/>
        <v>12838.060002013492</v>
      </c>
      <c r="N697">
        <f t="shared" si="82"/>
        <v>15970</v>
      </c>
      <c r="O697">
        <f t="shared" si="83"/>
        <v>0</v>
      </c>
      <c r="P697">
        <f t="shared" si="84"/>
        <v>0</v>
      </c>
      <c r="Q697" s="9" cm="1">
        <f t="array" ref="Q697">IF(D697="",_xlfn.XLOOKUP(C697,ConfigSheet!$B$5:$H$5,_xlfn.XLOOKUP(G697,ConfigSheet!$A$6:$A$8,ConfigSheet!$B$6:$H$8)),_xlfn.XLOOKUP(D697,ConfigSheet!$B$5:$H$5,_xlfn.XLOOKUP(H697,ConfigSheet!$A$6:$A$8,ConfigSheet!$B$6:$H$8)))</f>
        <v>0</v>
      </c>
      <c r="R697">
        <f t="shared" si="85"/>
        <v>0</v>
      </c>
      <c r="S697" s="9">
        <f t="shared" si="86"/>
        <v>0</v>
      </c>
      <c r="W697">
        <f t="shared" si="87"/>
        <v>0</v>
      </c>
      <c r="X697">
        <f t="shared" si="80"/>
        <v>0</v>
      </c>
    </row>
    <row r="698" spans="1:24" x14ac:dyDescent="0.3">
      <c r="A698" s="3">
        <v>696</v>
      </c>
      <c r="B698">
        <v>284</v>
      </c>
      <c r="C698" t="s">
        <v>10</v>
      </c>
      <c r="D698" t="s">
        <v>10</v>
      </c>
      <c r="E698">
        <v>203938</v>
      </c>
      <c r="F698">
        <v>263602</v>
      </c>
      <c r="G698">
        <v>2</v>
      </c>
      <c r="H698">
        <v>3</v>
      </c>
      <c r="I698">
        <v>62.336623668670647</v>
      </c>
      <c r="J698" s="4">
        <f>ConfigSheet!$I$2</f>
        <v>3349.0920000000001</v>
      </c>
      <c r="K698">
        <f>IF(D698="",_xlfn.XLOOKUP(C698,ConfigSheet!$A$1:$H$1,ConfigSheet!$A$2:$H$2),_xlfn.XLOOKUP(D698,ConfigSheet!$A$1:$H$1,ConfigSheet!$A$2:$H$2))</f>
        <v>3.5680999999999998</v>
      </c>
      <c r="L698">
        <f>_xlfn.XLOOKUP(B698,CoinPixels_Config2!A:A,CoinPixels_Config2!I:I)</f>
        <v>0.803886036444176</v>
      </c>
      <c r="M698">
        <f t="shared" si="81"/>
        <v>163942.91050035236</v>
      </c>
      <c r="N698">
        <f t="shared" si="82"/>
        <v>211905.96697875767</v>
      </c>
      <c r="O698">
        <f t="shared" si="83"/>
        <v>174.66366972191483</v>
      </c>
      <c r="P698">
        <f t="shared" si="84"/>
        <v>225.7631861940207</v>
      </c>
      <c r="Q698" s="9" cm="1">
        <f t="array" ref="Q698">IF(D698="",_xlfn.XLOOKUP(C698,ConfigSheet!$B$5:$H$5,_xlfn.XLOOKUP(G698,ConfigSheet!$A$6:$A$8,ConfigSheet!$B$6:$H$8)),_xlfn.XLOOKUP(D698,ConfigSheet!$B$5:$H$5,_xlfn.XLOOKUP(H698,ConfigSheet!$A$6:$A$8,ConfigSheet!$B$6:$H$8)))</f>
        <v>289.92</v>
      </c>
      <c r="R698">
        <f t="shared" si="85"/>
        <v>-51.099516472105876</v>
      </c>
      <c r="S698" s="9">
        <f t="shared" si="86"/>
        <v>2611.1605836830199</v>
      </c>
      <c r="W698">
        <f t="shared" si="87"/>
        <v>64.156813805979311</v>
      </c>
      <c r="X698">
        <f t="shared" si="80"/>
        <v>4116.0967577350975</v>
      </c>
    </row>
    <row r="699" spans="1:24" x14ac:dyDescent="0.3">
      <c r="A699" s="3">
        <v>697</v>
      </c>
      <c r="B699">
        <v>285</v>
      </c>
      <c r="C699" t="s">
        <v>8</v>
      </c>
      <c r="D699" t="s">
        <v>8</v>
      </c>
      <c r="E699">
        <v>19232</v>
      </c>
      <c r="F699">
        <v>24754</v>
      </c>
      <c r="G699">
        <v>1</v>
      </c>
      <c r="H699">
        <v>1</v>
      </c>
      <c r="I699">
        <v>77.427291870117188</v>
      </c>
      <c r="J699" s="4">
        <f>ConfigSheet!$I$2</f>
        <v>3349.0920000000001</v>
      </c>
      <c r="K699">
        <f>IF(D699="",_xlfn.XLOOKUP(C699,ConfigSheet!$A$1:$H$1,ConfigSheet!$A$2:$H$2),_xlfn.XLOOKUP(D699,ConfigSheet!$A$1:$H$1,ConfigSheet!$A$2:$H$2))</f>
        <v>0</v>
      </c>
      <c r="L699">
        <f>_xlfn.XLOOKUP(B699,CoinPixels_Config2!A:A,CoinPixels_Config2!I:I)</f>
        <v>0.77692494142360835</v>
      </c>
      <c r="M699">
        <f t="shared" si="81"/>
        <v>14941.820473458836</v>
      </c>
      <c r="N699">
        <f t="shared" si="82"/>
        <v>19232</v>
      </c>
      <c r="O699">
        <f t="shared" si="83"/>
        <v>0</v>
      </c>
      <c r="P699">
        <f t="shared" si="84"/>
        <v>0</v>
      </c>
      <c r="Q699" s="9" cm="1">
        <f t="array" ref="Q699">IF(D699="",_xlfn.XLOOKUP(C699,ConfigSheet!$B$5:$H$5,_xlfn.XLOOKUP(G699,ConfigSheet!$A$6:$A$8,ConfigSheet!$B$6:$H$8)),_xlfn.XLOOKUP(D699,ConfigSheet!$B$5:$H$5,_xlfn.XLOOKUP(H699,ConfigSheet!$A$6:$A$8,ConfigSheet!$B$6:$H$8)))</f>
        <v>0</v>
      </c>
      <c r="R699">
        <f t="shared" si="85"/>
        <v>0</v>
      </c>
      <c r="S699" s="9">
        <f t="shared" si="86"/>
        <v>0</v>
      </c>
      <c r="W699">
        <f t="shared" si="87"/>
        <v>0</v>
      </c>
      <c r="X699">
        <f t="shared" si="80"/>
        <v>0</v>
      </c>
    </row>
    <row r="700" spans="1:24" x14ac:dyDescent="0.3">
      <c r="A700" s="3">
        <v>698</v>
      </c>
      <c r="B700">
        <v>286</v>
      </c>
      <c r="C700" t="s">
        <v>8</v>
      </c>
      <c r="D700" t="s">
        <v>8</v>
      </c>
      <c r="E700">
        <v>15663</v>
      </c>
      <c r="F700">
        <v>20022</v>
      </c>
      <c r="G700">
        <v>1</v>
      </c>
      <c r="H700">
        <v>1</v>
      </c>
      <c r="I700">
        <v>75.597876310348511</v>
      </c>
      <c r="J700" s="4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_xlfn.XLOOKUP(B700,CoinPixels_Config2!A:A,CoinPixels_Config2!I:I)</f>
        <v>0.78228948157027267</v>
      </c>
      <c r="M700">
        <f t="shared" si="81"/>
        <v>12253.000149835181</v>
      </c>
      <c r="N700">
        <f t="shared" si="82"/>
        <v>15663</v>
      </c>
      <c r="O700">
        <f t="shared" si="83"/>
        <v>0</v>
      </c>
      <c r="P700">
        <f t="shared" si="84"/>
        <v>0</v>
      </c>
      <c r="Q700" s="9" cm="1">
        <f t="array" ref="Q700">IF(D700="",_xlfn.XLOOKUP(C700,ConfigSheet!$B$5:$H$5,_xlfn.XLOOKUP(G700,ConfigSheet!$A$6:$A$8,ConfigSheet!$B$6:$H$8)),_xlfn.XLOOKUP(D700,ConfigSheet!$B$5:$H$5,_xlfn.XLOOKUP(H700,ConfigSheet!$A$6:$A$8,ConfigSheet!$B$6:$H$8)))</f>
        <v>0</v>
      </c>
      <c r="R700">
        <f t="shared" si="85"/>
        <v>0</v>
      </c>
      <c r="S700" s="9">
        <f t="shared" si="86"/>
        <v>0</v>
      </c>
      <c r="W700">
        <f t="shared" si="87"/>
        <v>0</v>
      </c>
      <c r="X700">
        <f t="shared" si="80"/>
        <v>0</v>
      </c>
    </row>
    <row r="701" spans="1:24" x14ac:dyDescent="0.3">
      <c r="A701" s="3">
        <v>699</v>
      </c>
      <c r="B701">
        <v>286</v>
      </c>
      <c r="C701" t="s">
        <v>12</v>
      </c>
      <c r="D701" t="s">
        <v>12</v>
      </c>
      <c r="E701">
        <v>199501</v>
      </c>
      <c r="F701">
        <v>338934</v>
      </c>
      <c r="G701">
        <v>1</v>
      </c>
      <c r="H701">
        <v>2</v>
      </c>
      <c r="I701">
        <v>46.338152885437012</v>
      </c>
      <c r="J701" s="4">
        <f>ConfigSheet!$I$2</f>
        <v>3349.0920000000001</v>
      </c>
      <c r="K701">
        <f>IF(D701="",_xlfn.XLOOKUP(C701,ConfigSheet!$A$1:$H$1,ConfigSheet!$A$2:$H$2),_xlfn.XLOOKUP(D701,ConfigSheet!$A$1:$H$1,ConfigSheet!$A$2:$H$2))</f>
        <v>4.4826302470744004</v>
      </c>
      <c r="L701">
        <f>_xlfn.XLOOKUP(B701,CoinPixels_Config2!A:A,CoinPixels_Config2!I:I)</f>
        <v>0.78228948157027267</v>
      </c>
      <c r="M701">
        <f t="shared" si="81"/>
        <v>156067.53386275098</v>
      </c>
      <c r="N701">
        <f t="shared" si="82"/>
        <v>265144.5031465388</v>
      </c>
      <c r="O701">
        <f t="shared" si="83"/>
        <v>208.89036427768357</v>
      </c>
      <c r="P701">
        <f t="shared" si="84"/>
        <v>354.88567338555896</v>
      </c>
      <c r="Q701" s="9" cm="1">
        <f t="array" ref="Q701">IF(D701="",_xlfn.XLOOKUP(C701,ConfigSheet!$B$5:$H$5,_xlfn.XLOOKUP(G701,ConfigSheet!$A$6:$A$8,ConfigSheet!$B$6:$H$8)),_xlfn.XLOOKUP(D701,ConfigSheet!$B$5:$H$5,_xlfn.XLOOKUP(H701,ConfigSheet!$A$6:$A$8,ConfigSheet!$B$6:$H$8)))</f>
        <v>472.59999999999997</v>
      </c>
      <c r="R701">
        <f t="shared" si="85"/>
        <v>-145.99530910787539</v>
      </c>
      <c r="S701" s="9">
        <f t="shared" si="86"/>
        <v>21314.63028150408</v>
      </c>
      <c r="W701">
        <f t="shared" si="87"/>
        <v>117.71432661444101</v>
      </c>
      <c r="X701">
        <f t="shared" si="80"/>
        <v>13856.662690291294</v>
      </c>
    </row>
    <row r="702" spans="1:24" x14ac:dyDescent="0.3">
      <c r="A702" s="3">
        <v>700</v>
      </c>
      <c r="B702">
        <v>286</v>
      </c>
      <c r="C702" t="s">
        <v>11</v>
      </c>
      <c r="D702" t="s">
        <v>11</v>
      </c>
      <c r="E702">
        <v>232243</v>
      </c>
      <c r="F702">
        <v>150652</v>
      </c>
      <c r="G702">
        <v>1</v>
      </c>
      <c r="H702">
        <v>1</v>
      </c>
      <c r="I702">
        <v>64.867550134658813</v>
      </c>
      <c r="J702" s="4">
        <f>ConfigSheet!$I$2</f>
        <v>3349.0920000000001</v>
      </c>
      <c r="K702">
        <f>IF(D702="",_xlfn.XLOOKUP(C702,ConfigSheet!$A$1:$H$1,ConfigSheet!$A$2:$H$2),_xlfn.XLOOKUP(D702,ConfigSheet!$A$1:$H$1,ConfigSheet!$A$2:$H$2))</f>
        <v>5.6936084651916001</v>
      </c>
      <c r="L702">
        <f>_xlfn.XLOOKUP(B702,CoinPixels_Config2!A:A,CoinPixels_Config2!I:I)</f>
        <v>0.78228948157027267</v>
      </c>
      <c r="M702">
        <f t="shared" si="81"/>
        <v>181681.25606832484</v>
      </c>
      <c r="N702">
        <f t="shared" si="82"/>
        <v>117853.47497752472</v>
      </c>
      <c r="O702">
        <f t="shared" si="83"/>
        <v>308.86638453564638</v>
      </c>
      <c r="P702">
        <f t="shared" si="84"/>
        <v>200.35625858718754</v>
      </c>
      <c r="Q702" s="9" cm="1">
        <f t="array" ref="Q702">IF(D702="",_xlfn.XLOOKUP(C702,ConfigSheet!$B$5:$H$5,_xlfn.XLOOKUP(G702,ConfigSheet!$A$6:$A$8,ConfigSheet!$B$6:$H$8)),_xlfn.XLOOKUP(D702,ConfigSheet!$B$5:$H$5,_xlfn.XLOOKUP(H702,ConfigSheet!$A$6:$A$8,ConfigSheet!$B$6:$H$8)))</f>
        <v>369.42666666666668</v>
      </c>
      <c r="R702">
        <f t="shared" si="85"/>
        <v>108.51012594845884</v>
      </c>
      <c r="S702" s="9">
        <f t="shared" si="86"/>
        <v>11774.447433350399</v>
      </c>
      <c r="W702">
        <f t="shared" si="87"/>
        <v>169.07040807947914</v>
      </c>
      <c r="X702">
        <f t="shared" si="80"/>
        <v>28584.802888161605</v>
      </c>
    </row>
    <row r="703" spans="1:24" x14ac:dyDescent="0.3">
      <c r="A703" s="3">
        <v>701</v>
      </c>
      <c r="B703">
        <v>287</v>
      </c>
      <c r="C703" t="s">
        <v>8</v>
      </c>
      <c r="D703" t="s">
        <v>8</v>
      </c>
      <c r="E703">
        <v>14736</v>
      </c>
      <c r="F703">
        <v>16764</v>
      </c>
      <c r="G703">
        <v>1</v>
      </c>
      <c r="H703">
        <v>1</v>
      </c>
      <c r="I703">
        <v>77.474784851074219</v>
      </c>
      <c r="J703" s="4">
        <f>ConfigSheet!$I$2</f>
        <v>3349.0920000000001</v>
      </c>
      <c r="K703">
        <f>IF(D703="",_xlfn.XLOOKUP(C703,ConfigSheet!$A$1:$H$1,ConfigSheet!$A$2:$H$2),_xlfn.XLOOKUP(D703,ConfigSheet!$A$1:$H$1,ConfigSheet!$A$2:$H$2))</f>
        <v>0</v>
      </c>
      <c r="L703">
        <f>_xlfn.XLOOKUP(B703,CoinPixels_Config2!A:A,CoinPixels_Config2!I:I)</f>
        <v>0.87902648532569794</v>
      </c>
      <c r="M703">
        <f t="shared" si="81"/>
        <v>12953.334287759484</v>
      </c>
      <c r="N703">
        <f t="shared" si="82"/>
        <v>14736</v>
      </c>
      <c r="O703">
        <f t="shared" si="83"/>
        <v>0</v>
      </c>
      <c r="P703">
        <f t="shared" si="84"/>
        <v>0</v>
      </c>
      <c r="Q703" s="9" cm="1">
        <f t="array" ref="Q703">IF(D703="",_xlfn.XLOOKUP(C703,ConfigSheet!$B$5:$H$5,_xlfn.XLOOKUP(G703,ConfigSheet!$A$6:$A$8,ConfigSheet!$B$6:$H$8)),_xlfn.XLOOKUP(D703,ConfigSheet!$B$5:$H$5,_xlfn.XLOOKUP(H703,ConfigSheet!$A$6:$A$8,ConfigSheet!$B$6:$H$8)))</f>
        <v>0</v>
      </c>
      <c r="R703">
        <f t="shared" si="85"/>
        <v>0</v>
      </c>
      <c r="S703" s="9">
        <f t="shared" si="86"/>
        <v>0</v>
      </c>
      <c r="W703">
        <f t="shared" si="87"/>
        <v>0</v>
      </c>
      <c r="X703">
        <f t="shared" si="80"/>
        <v>0</v>
      </c>
    </row>
    <row r="704" spans="1:24" x14ac:dyDescent="0.3">
      <c r="A704" s="3">
        <v>702</v>
      </c>
      <c r="B704">
        <v>287</v>
      </c>
      <c r="C704" t="s">
        <v>12</v>
      </c>
      <c r="D704" t="s">
        <v>12</v>
      </c>
      <c r="E704">
        <v>168072</v>
      </c>
      <c r="F704">
        <v>160220</v>
      </c>
      <c r="G704">
        <v>1</v>
      </c>
      <c r="H704">
        <v>1</v>
      </c>
      <c r="I704">
        <v>94.301611185073853</v>
      </c>
      <c r="J704" s="4">
        <f>ConfigSheet!$I$2</f>
        <v>3349.0920000000001</v>
      </c>
      <c r="K704">
        <f>IF(D704="",_xlfn.XLOOKUP(C704,ConfigSheet!$A$1:$H$1,ConfigSheet!$A$2:$H$2),_xlfn.XLOOKUP(D704,ConfigSheet!$A$1:$H$1,ConfigSheet!$A$2:$H$2))</f>
        <v>4.4826302470744004</v>
      </c>
      <c r="L704">
        <f>_xlfn.XLOOKUP(B704,CoinPixels_Config2!A:A,CoinPixels_Config2!I:I)</f>
        <v>0.87902648532569794</v>
      </c>
      <c r="M704">
        <f t="shared" si="81"/>
        <v>147739.7394416607</v>
      </c>
      <c r="N704">
        <f t="shared" si="82"/>
        <v>140837.62347888332</v>
      </c>
      <c r="O704">
        <f t="shared" si="83"/>
        <v>197.74393319624511</v>
      </c>
      <c r="P704">
        <f t="shared" si="84"/>
        <v>188.50571764899803</v>
      </c>
      <c r="Q704" s="9" cm="1">
        <f t="array" ref="Q704">IF(D704="",_xlfn.XLOOKUP(C704,ConfigSheet!$B$5:$H$5,_xlfn.XLOOKUP(G704,ConfigSheet!$A$6:$A$8,ConfigSheet!$B$6:$H$8)),_xlfn.XLOOKUP(D704,ConfigSheet!$B$5:$H$5,_xlfn.XLOOKUP(H704,ConfigSheet!$A$6:$A$8,ConfigSheet!$B$6:$H$8)))</f>
        <v>236.29999999999998</v>
      </c>
      <c r="R704">
        <f t="shared" si="85"/>
        <v>9.2382155472470799</v>
      </c>
      <c r="S704" s="9">
        <f t="shared" si="86"/>
        <v>85.34462649739767</v>
      </c>
      <c r="W704">
        <f t="shared" si="87"/>
        <v>47.794282351001954</v>
      </c>
      <c r="X704">
        <f t="shared" si="80"/>
        <v>2284.2934254472966</v>
      </c>
    </row>
    <row r="705" spans="1:24" x14ac:dyDescent="0.3">
      <c r="A705" s="3">
        <v>703</v>
      </c>
      <c r="B705">
        <v>287</v>
      </c>
      <c r="C705" t="s">
        <v>11</v>
      </c>
      <c r="D705" t="s">
        <v>11</v>
      </c>
      <c r="E705">
        <v>187193</v>
      </c>
      <c r="F705">
        <v>138992</v>
      </c>
      <c r="G705">
        <v>1</v>
      </c>
      <c r="H705">
        <v>1</v>
      </c>
      <c r="I705">
        <v>74.219924211502075</v>
      </c>
      <c r="J705" s="4">
        <f>ConfigSheet!$I$2</f>
        <v>3349.0920000000001</v>
      </c>
      <c r="K705">
        <f>IF(D705="",_xlfn.XLOOKUP(C705,ConfigSheet!$A$1:$H$1,ConfigSheet!$A$2:$H$2),_xlfn.XLOOKUP(D705,ConfigSheet!$A$1:$H$1,ConfigSheet!$A$2:$H$2))</f>
        <v>5.6936084651916001</v>
      </c>
      <c r="L705">
        <f>_xlfn.XLOOKUP(B705,CoinPixels_Config2!A:A,CoinPixels_Config2!I:I)</f>
        <v>0.87902648532569794</v>
      </c>
      <c r="M705">
        <f t="shared" si="81"/>
        <v>164547.60486757336</v>
      </c>
      <c r="N705">
        <f t="shared" si="82"/>
        <v>122177.64924838941</v>
      </c>
      <c r="O705">
        <f t="shared" si="83"/>
        <v>279.73839954262775</v>
      </c>
      <c r="P705">
        <f t="shared" si="84"/>
        <v>207.70755118636339</v>
      </c>
      <c r="Q705" s="9" cm="1">
        <f t="array" ref="Q705">IF(D705="",_xlfn.XLOOKUP(C705,ConfigSheet!$B$5:$H$5,_xlfn.XLOOKUP(G705,ConfigSheet!$A$6:$A$8,ConfigSheet!$B$6:$H$8)),_xlfn.XLOOKUP(D705,ConfigSheet!$B$5:$H$5,_xlfn.XLOOKUP(H705,ConfigSheet!$A$6:$A$8,ConfigSheet!$B$6:$H$8)))</f>
        <v>369.42666666666668</v>
      </c>
      <c r="R705">
        <f t="shared" si="85"/>
        <v>72.030848356264357</v>
      </c>
      <c r="S705" s="9">
        <f t="shared" si="86"/>
        <v>5188.4431149231514</v>
      </c>
      <c r="W705">
        <f t="shared" si="87"/>
        <v>161.71911548030329</v>
      </c>
      <c r="X705">
        <f t="shared" si="80"/>
        <v>26153.07231173167</v>
      </c>
    </row>
    <row r="706" spans="1:24" x14ac:dyDescent="0.3">
      <c r="A706" s="3">
        <v>704</v>
      </c>
      <c r="B706">
        <v>288</v>
      </c>
      <c r="C706" t="s">
        <v>8</v>
      </c>
      <c r="D706" t="s">
        <v>8</v>
      </c>
      <c r="E706">
        <v>17423</v>
      </c>
      <c r="F706">
        <v>20451</v>
      </c>
      <c r="G706">
        <v>1</v>
      </c>
      <c r="H706">
        <v>1</v>
      </c>
      <c r="I706">
        <v>80.129361152648926</v>
      </c>
      <c r="J706" s="4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_xlfn.XLOOKUP(B706,CoinPixels_Config2!A:A,CoinPixels_Config2!I:I)</f>
        <v>0.85193878049973104</v>
      </c>
      <c r="M706">
        <f t="shared" si="81"/>
        <v>14843.329372646815</v>
      </c>
      <c r="N706">
        <f t="shared" si="82"/>
        <v>17423</v>
      </c>
      <c r="O706">
        <f t="shared" si="83"/>
        <v>0</v>
      </c>
      <c r="P706">
        <f t="shared" si="84"/>
        <v>0</v>
      </c>
      <c r="Q706" s="9" cm="1">
        <f t="array" ref="Q706">IF(D706="",_xlfn.XLOOKUP(C706,ConfigSheet!$B$5:$H$5,_xlfn.XLOOKUP(G706,ConfigSheet!$A$6:$A$8,ConfigSheet!$B$6:$H$8)),_xlfn.XLOOKUP(D706,ConfigSheet!$B$5:$H$5,_xlfn.XLOOKUP(H706,ConfigSheet!$A$6:$A$8,ConfigSheet!$B$6:$H$8)))</f>
        <v>0</v>
      </c>
      <c r="R706">
        <f t="shared" si="85"/>
        <v>0</v>
      </c>
      <c r="S706" s="9">
        <f t="shared" si="86"/>
        <v>0</v>
      </c>
      <c r="W706">
        <f t="shared" si="87"/>
        <v>0</v>
      </c>
      <c r="X706">
        <f t="shared" ref="X706:X769" si="88">W706*W706</f>
        <v>0</v>
      </c>
    </row>
    <row r="707" spans="1:24" x14ac:dyDescent="0.3">
      <c r="A707" s="3">
        <v>705</v>
      </c>
      <c r="B707">
        <v>288</v>
      </c>
      <c r="C707" t="s">
        <v>9</v>
      </c>
      <c r="D707" t="s">
        <v>9</v>
      </c>
      <c r="E707">
        <v>530808</v>
      </c>
      <c r="F707">
        <v>489688</v>
      </c>
      <c r="G707">
        <v>1</v>
      </c>
      <c r="H707">
        <v>1</v>
      </c>
      <c r="I707">
        <v>92.17982292175293</v>
      </c>
      <c r="J707" s="4">
        <f>ConfigSheet!$I$2</f>
        <v>3349.0920000000001</v>
      </c>
      <c r="K707">
        <f>IF(D707="",_xlfn.XLOOKUP(C707,ConfigSheet!$A$1:$H$1,ConfigSheet!$A$2:$H$2),_xlfn.XLOOKUP(D707,ConfigSheet!$A$1:$H$1,ConfigSheet!$A$2:$H$2))</f>
        <v>2.6304883652667002</v>
      </c>
      <c r="L707">
        <f>_xlfn.XLOOKUP(B707,CoinPixels_Config2!A:A,CoinPixels_Config2!I:I)</f>
        <v>0.85193878049973104</v>
      </c>
      <c r="M707">
        <f t="shared" ref="M707:M770" si="89">E707*L707</f>
        <v>452215.92019950121</v>
      </c>
      <c r="N707">
        <f t="shared" ref="N707:N770" si="90">L707*F707</f>
        <v>417184.19754535228</v>
      </c>
      <c r="O707">
        <f t="shared" ref="O707:O770" si="91">(M707/J707)*K707</f>
        <v>355.18544031431878</v>
      </c>
      <c r="P707">
        <f t="shared" ref="P707:P770" si="92">(N707/J707)*K707</f>
        <v>327.67035895585241</v>
      </c>
      <c r="Q707" s="9" cm="1">
        <f t="array" ref="Q707">IF(D707="",_xlfn.XLOOKUP(C707,ConfigSheet!$B$5:$H$5,_xlfn.XLOOKUP(G707,ConfigSheet!$A$6:$A$8,ConfigSheet!$B$6:$H$8)),_xlfn.XLOOKUP(D707,ConfigSheet!$B$5:$H$5,_xlfn.XLOOKUP(H707,ConfigSheet!$A$6:$A$8,ConfigSheet!$B$6:$H$8)))</f>
        <v>468.8</v>
      </c>
      <c r="R707">
        <f t="shared" ref="R707:R770" si="93">O707-P707</f>
        <v>27.515081358466375</v>
      </c>
      <c r="S707" s="9">
        <f t="shared" ref="S707:S770" si="94">R707*R707</f>
        <v>757.07970216302385</v>
      </c>
      <c r="W707">
        <f t="shared" ref="W707:W770" si="95">Q707-P707</f>
        <v>141.1296410441476</v>
      </c>
      <c r="X707">
        <f t="shared" si="88"/>
        <v>19917.575581249952</v>
      </c>
    </row>
    <row r="708" spans="1:24" x14ac:dyDescent="0.3">
      <c r="A708" s="3">
        <v>706</v>
      </c>
      <c r="B708">
        <v>289</v>
      </c>
      <c r="C708" t="s">
        <v>8</v>
      </c>
      <c r="D708" t="s">
        <v>8</v>
      </c>
      <c r="E708">
        <v>14814</v>
      </c>
      <c r="F708">
        <v>18439</v>
      </c>
      <c r="G708">
        <v>1</v>
      </c>
      <c r="H708">
        <v>1</v>
      </c>
      <c r="I708">
        <v>77.956759929656982</v>
      </c>
      <c r="J708" s="4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_xlfn.XLOOKUP(B708,CoinPixels_Config2!A:A,CoinPixels_Config2!I:I)</f>
        <v>0.80340582461087906</v>
      </c>
      <c r="M708">
        <f t="shared" si="89"/>
        <v>11901.653885785563</v>
      </c>
      <c r="N708">
        <f t="shared" si="90"/>
        <v>14813.999999999998</v>
      </c>
      <c r="O708">
        <f t="shared" si="91"/>
        <v>0</v>
      </c>
      <c r="P708">
        <f t="shared" si="92"/>
        <v>0</v>
      </c>
      <c r="Q708" s="9" cm="1">
        <f t="array" ref="Q708">IF(D708="",_xlfn.XLOOKUP(C708,ConfigSheet!$B$5:$H$5,_xlfn.XLOOKUP(G708,ConfigSheet!$A$6:$A$8,ConfigSheet!$B$6:$H$8)),_xlfn.XLOOKUP(D708,ConfigSheet!$B$5:$H$5,_xlfn.XLOOKUP(H708,ConfigSheet!$A$6:$A$8,ConfigSheet!$B$6:$H$8)))</f>
        <v>0</v>
      </c>
      <c r="R708">
        <f t="shared" si="93"/>
        <v>0</v>
      </c>
      <c r="S708" s="9">
        <f t="shared" si="94"/>
        <v>0</v>
      </c>
      <c r="W708">
        <f t="shared" si="95"/>
        <v>0</v>
      </c>
      <c r="X708">
        <f t="shared" si="88"/>
        <v>0</v>
      </c>
    </row>
    <row r="709" spans="1:24" x14ac:dyDescent="0.3">
      <c r="A709" s="3">
        <v>707</v>
      </c>
      <c r="B709">
        <v>289</v>
      </c>
      <c r="C709" t="s">
        <v>10</v>
      </c>
      <c r="D709" t="s">
        <v>10</v>
      </c>
      <c r="E709">
        <v>88476</v>
      </c>
      <c r="F709">
        <v>83181</v>
      </c>
      <c r="G709">
        <v>1</v>
      </c>
      <c r="H709">
        <v>1</v>
      </c>
      <c r="I709">
        <v>93.449032306671143</v>
      </c>
      <c r="J709" s="4">
        <f>ConfigSheet!$I$2</f>
        <v>3349.0920000000001</v>
      </c>
      <c r="K709">
        <f>IF(D709="",_xlfn.XLOOKUP(C709,ConfigSheet!$A$1:$H$1,ConfigSheet!$A$2:$H$2),_xlfn.XLOOKUP(D709,ConfigSheet!$A$1:$H$1,ConfigSheet!$A$2:$H$2))</f>
        <v>3.5680999999999998</v>
      </c>
      <c r="L709">
        <f>_xlfn.XLOOKUP(B709,CoinPixels_Config2!A:A,CoinPixels_Config2!I:I)</f>
        <v>0.80340582461087906</v>
      </c>
      <c r="M709">
        <f t="shared" si="89"/>
        <v>71082.133738272139</v>
      </c>
      <c r="N709">
        <f t="shared" si="90"/>
        <v>66828.09989695753</v>
      </c>
      <c r="O709">
        <f t="shared" si="91"/>
        <v>75.730425259004178</v>
      </c>
      <c r="P709">
        <f t="shared" si="92"/>
        <v>71.198206332442993</v>
      </c>
      <c r="Q709" s="9" cm="1">
        <f t="array" ref="Q709">IF(D709="",_xlfn.XLOOKUP(C709,ConfigSheet!$B$5:$H$5,_xlfn.XLOOKUP(G709,ConfigSheet!$A$6:$A$8,ConfigSheet!$B$6:$H$8)),_xlfn.XLOOKUP(D709,ConfigSheet!$B$5:$H$5,_xlfn.XLOOKUP(H709,ConfigSheet!$A$6:$A$8,ConfigSheet!$B$6:$H$8)))</f>
        <v>96.64</v>
      </c>
      <c r="R709">
        <f t="shared" si="93"/>
        <v>4.5322189265611854</v>
      </c>
      <c r="S709" s="9">
        <f t="shared" si="94"/>
        <v>20.541008398279423</v>
      </c>
      <c r="W709">
        <f t="shared" si="95"/>
        <v>25.441793667557008</v>
      </c>
      <c r="X709">
        <f t="shared" si="88"/>
        <v>647.28486502254384</v>
      </c>
    </row>
    <row r="710" spans="1:24" x14ac:dyDescent="0.3">
      <c r="A710" s="3">
        <v>708</v>
      </c>
      <c r="B710">
        <v>290</v>
      </c>
      <c r="C710" t="s">
        <v>8</v>
      </c>
      <c r="D710" t="s">
        <v>8</v>
      </c>
      <c r="E710">
        <v>14402</v>
      </c>
      <c r="F710">
        <v>17625</v>
      </c>
      <c r="G710">
        <v>1</v>
      </c>
      <c r="H710">
        <v>1</v>
      </c>
      <c r="I710">
        <v>78.6124587059021</v>
      </c>
      <c r="J710" s="4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_xlfn.XLOOKUP(B710,CoinPixels_Config2!A:A,CoinPixels_Config2!I:I)</f>
        <v>0.81713475177304962</v>
      </c>
      <c r="M710">
        <f t="shared" si="89"/>
        <v>11768.37469503546</v>
      </c>
      <c r="N710">
        <f t="shared" si="90"/>
        <v>14402</v>
      </c>
      <c r="O710">
        <f t="shared" si="91"/>
        <v>0</v>
      </c>
      <c r="P710">
        <f t="shared" si="92"/>
        <v>0</v>
      </c>
      <c r="Q710" s="9" cm="1">
        <f t="array" ref="Q710">IF(D710="",_xlfn.XLOOKUP(C710,ConfigSheet!$B$5:$H$5,_xlfn.XLOOKUP(G710,ConfigSheet!$A$6:$A$8,ConfigSheet!$B$6:$H$8)),_xlfn.XLOOKUP(D710,ConfigSheet!$B$5:$H$5,_xlfn.XLOOKUP(H710,ConfigSheet!$A$6:$A$8,ConfigSheet!$B$6:$H$8)))</f>
        <v>0</v>
      </c>
      <c r="R710">
        <f t="shared" si="93"/>
        <v>0</v>
      </c>
      <c r="S710" s="9">
        <f t="shared" si="94"/>
        <v>0</v>
      </c>
      <c r="W710">
        <f t="shared" si="95"/>
        <v>0</v>
      </c>
      <c r="X710">
        <f t="shared" si="88"/>
        <v>0</v>
      </c>
    </row>
    <row r="711" spans="1:24" x14ac:dyDescent="0.3">
      <c r="A711" s="3">
        <v>709</v>
      </c>
      <c r="B711">
        <v>290</v>
      </c>
      <c r="C711" t="s">
        <v>10</v>
      </c>
      <c r="D711" t="s">
        <v>10</v>
      </c>
      <c r="E711">
        <v>90872</v>
      </c>
      <c r="F711">
        <v>85425</v>
      </c>
      <c r="G711">
        <v>1</v>
      </c>
      <c r="H711">
        <v>1</v>
      </c>
      <c r="I711">
        <v>93.147158622741699</v>
      </c>
      <c r="J711" s="4">
        <f>ConfigSheet!$I$2</f>
        <v>3349.0920000000001</v>
      </c>
      <c r="K711">
        <f>IF(D711="",_xlfn.XLOOKUP(C711,ConfigSheet!$A$1:$H$1,ConfigSheet!$A$2:$H$2),_xlfn.XLOOKUP(D711,ConfigSheet!$A$1:$H$1,ConfigSheet!$A$2:$H$2))</f>
        <v>3.5680999999999998</v>
      </c>
      <c r="L711">
        <f>_xlfn.XLOOKUP(B711,CoinPixels_Config2!A:A,CoinPixels_Config2!I:I)</f>
        <v>0.81713475177304962</v>
      </c>
      <c r="M711">
        <f t="shared" si="89"/>
        <v>74254.669163120561</v>
      </c>
      <c r="N711">
        <f t="shared" si="90"/>
        <v>69803.736170212767</v>
      </c>
      <c r="O711">
        <f t="shared" si="91"/>
        <v>79.110423076144357</v>
      </c>
      <c r="P711">
        <f t="shared" si="92"/>
        <v>74.368429123158208</v>
      </c>
      <c r="Q711" s="9" cm="1">
        <f t="array" ref="Q711">IF(D711="",_xlfn.XLOOKUP(C711,ConfigSheet!$B$5:$H$5,_xlfn.XLOOKUP(G711,ConfigSheet!$A$6:$A$8,ConfigSheet!$B$6:$H$8)),_xlfn.XLOOKUP(D711,ConfigSheet!$B$5:$H$5,_xlfn.XLOOKUP(H711,ConfigSheet!$A$6:$A$8,ConfigSheet!$B$6:$H$8)))</f>
        <v>96.64</v>
      </c>
      <c r="R711">
        <f t="shared" si="93"/>
        <v>4.7419939529861495</v>
      </c>
      <c r="S711" s="9">
        <f t="shared" si="94"/>
        <v>22.486506650157207</v>
      </c>
      <c r="W711">
        <f t="shared" si="95"/>
        <v>22.271570876841793</v>
      </c>
      <c r="X711">
        <f t="shared" si="88"/>
        <v>496.02286932218749</v>
      </c>
    </row>
    <row r="712" spans="1:24" x14ac:dyDescent="0.3">
      <c r="A712" s="3">
        <v>710</v>
      </c>
      <c r="B712">
        <v>291</v>
      </c>
      <c r="C712" t="s">
        <v>8</v>
      </c>
      <c r="D712" t="s">
        <v>8</v>
      </c>
      <c r="E712">
        <v>13447</v>
      </c>
      <c r="F712">
        <v>14756</v>
      </c>
      <c r="G712">
        <v>1</v>
      </c>
      <c r="H712">
        <v>1</v>
      </c>
      <c r="I712">
        <v>83.422213792800903</v>
      </c>
      <c r="J712" s="4">
        <f>ConfigSheet!$I$2</f>
        <v>3349.0920000000001</v>
      </c>
      <c r="K712">
        <f>IF(D712="",_xlfn.XLOOKUP(C712,ConfigSheet!$A$1:$H$1,ConfigSheet!$A$2:$H$2),_xlfn.XLOOKUP(D712,ConfigSheet!$A$1:$H$1,ConfigSheet!$A$2:$H$2))</f>
        <v>0</v>
      </c>
      <c r="L712">
        <f>_xlfn.XLOOKUP(B712,CoinPixels_Config2!A:A,CoinPixels_Config2!I:I)</f>
        <v>0.91129032258064513</v>
      </c>
      <c r="M712">
        <f t="shared" si="89"/>
        <v>12254.120967741936</v>
      </c>
      <c r="N712">
        <f t="shared" si="90"/>
        <v>13447</v>
      </c>
      <c r="O712">
        <f t="shared" si="91"/>
        <v>0</v>
      </c>
      <c r="P712">
        <f t="shared" si="92"/>
        <v>0</v>
      </c>
      <c r="Q712" s="9" cm="1">
        <f t="array" ref="Q712">IF(D712="",_xlfn.XLOOKUP(C712,ConfigSheet!$B$5:$H$5,_xlfn.XLOOKUP(G712,ConfigSheet!$A$6:$A$8,ConfigSheet!$B$6:$H$8)),_xlfn.XLOOKUP(D712,ConfigSheet!$B$5:$H$5,_xlfn.XLOOKUP(H712,ConfigSheet!$A$6:$A$8,ConfigSheet!$B$6:$H$8)))</f>
        <v>0</v>
      </c>
      <c r="R712">
        <f t="shared" si="93"/>
        <v>0</v>
      </c>
      <c r="S712" s="9">
        <f t="shared" si="94"/>
        <v>0</v>
      </c>
      <c r="W712">
        <f t="shared" si="95"/>
        <v>0</v>
      </c>
      <c r="X712">
        <f t="shared" si="88"/>
        <v>0</v>
      </c>
    </row>
    <row r="713" spans="1:24" x14ac:dyDescent="0.3">
      <c r="A713" s="3">
        <v>711</v>
      </c>
      <c r="B713">
        <v>291</v>
      </c>
      <c r="C713" t="s">
        <v>11</v>
      </c>
      <c r="D713" t="s">
        <v>11</v>
      </c>
      <c r="E713">
        <v>331352</v>
      </c>
      <c r="F713">
        <v>303352</v>
      </c>
      <c r="G713">
        <v>2</v>
      </c>
      <c r="H713">
        <v>2</v>
      </c>
      <c r="I713">
        <v>89.436748623847961</v>
      </c>
      <c r="J713" s="4">
        <f>ConfigSheet!$I$2</f>
        <v>3349.0920000000001</v>
      </c>
      <c r="K713">
        <f>IF(D713="",_xlfn.XLOOKUP(C713,ConfigSheet!$A$1:$H$1,ConfigSheet!$A$2:$H$2),_xlfn.XLOOKUP(D713,ConfigSheet!$A$1:$H$1,ConfigSheet!$A$2:$H$2))</f>
        <v>5.6936084651916001</v>
      </c>
      <c r="L713">
        <f>_xlfn.XLOOKUP(B713,CoinPixels_Config2!A:A,CoinPixels_Config2!I:I)</f>
        <v>0.91129032258064513</v>
      </c>
      <c r="M713">
        <f t="shared" si="89"/>
        <v>301957.87096774194</v>
      </c>
      <c r="N713">
        <f t="shared" si="90"/>
        <v>276441.74193548388</v>
      </c>
      <c r="O713">
        <f t="shared" si="91"/>
        <v>513.34209101247984</v>
      </c>
      <c r="P713">
        <f t="shared" si="92"/>
        <v>469.96351310032173</v>
      </c>
      <c r="Q713" s="9" cm="1">
        <f t="array" ref="Q713">IF(D713="",_xlfn.XLOOKUP(C713,ConfigSheet!$B$5:$H$5,_xlfn.XLOOKUP(G713,ConfigSheet!$A$6:$A$8,ConfigSheet!$B$6:$H$8)),_xlfn.XLOOKUP(D713,ConfigSheet!$B$5:$H$5,_xlfn.XLOOKUP(H713,ConfigSheet!$A$6:$A$8,ConfigSheet!$B$6:$H$8)))</f>
        <v>738.85333333333335</v>
      </c>
      <c r="R713">
        <f t="shared" si="93"/>
        <v>43.378577912158107</v>
      </c>
      <c r="S713" s="9">
        <f t="shared" si="94"/>
        <v>1881.7010216811711</v>
      </c>
      <c r="W713">
        <f t="shared" si="95"/>
        <v>268.88982023301162</v>
      </c>
      <c r="X713">
        <f t="shared" si="88"/>
        <v>72301.735424941304</v>
      </c>
    </row>
    <row r="714" spans="1:24" x14ac:dyDescent="0.3">
      <c r="A714" s="3">
        <v>712</v>
      </c>
      <c r="B714">
        <v>292</v>
      </c>
      <c r="C714" t="s">
        <v>8</v>
      </c>
      <c r="D714" t="s">
        <v>8</v>
      </c>
      <c r="E714">
        <v>13442</v>
      </c>
      <c r="F714">
        <v>15231</v>
      </c>
      <c r="G714">
        <v>1</v>
      </c>
      <c r="H714">
        <v>1</v>
      </c>
      <c r="I714">
        <v>80.503618717193604</v>
      </c>
      <c r="J714" s="4">
        <f>ConfigSheet!$I$2</f>
        <v>3349.0920000000001</v>
      </c>
      <c r="K714">
        <f>IF(D714="",_xlfn.XLOOKUP(C714,ConfigSheet!$A$1:$H$1,ConfigSheet!$A$2:$H$2),_xlfn.XLOOKUP(D714,ConfigSheet!$A$1:$H$1,ConfigSheet!$A$2:$H$2))</f>
        <v>0</v>
      </c>
      <c r="L714">
        <f>_xlfn.XLOOKUP(B714,CoinPixels_Config2!A:A,CoinPixels_Config2!I:I)</f>
        <v>0.88254218370428728</v>
      </c>
      <c r="M714">
        <f t="shared" si="89"/>
        <v>11863.132033353029</v>
      </c>
      <c r="N714">
        <f t="shared" si="90"/>
        <v>13442</v>
      </c>
      <c r="O714">
        <f t="shared" si="91"/>
        <v>0</v>
      </c>
      <c r="P714">
        <f t="shared" si="92"/>
        <v>0</v>
      </c>
      <c r="Q714" s="9" cm="1">
        <f t="array" ref="Q714">IF(D714="",_xlfn.XLOOKUP(C714,ConfigSheet!$B$5:$H$5,_xlfn.XLOOKUP(G714,ConfigSheet!$A$6:$A$8,ConfigSheet!$B$6:$H$8)),_xlfn.XLOOKUP(D714,ConfigSheet!$B$5:$H$5,_xlfn.XLOOKUP(H714,ConfigSheet!$A$6:$A$8,ConfigSheet!$B$6:$H$8)))</f>
        <v>0</v>
      </c>
      <c r="R714">
        <f t="shared" si="93"/>
        <v>0</v>
      </c>
      <c r="S714" s="9">
        <f t="shared" si="94"/>
        <v>0</v>
      </c>
      <c r="W714">
        <f t="shared" si="95"/>
        <v>0</v>
      </c>
      <c r="X714">
        <f t="shared" si="88"/>
        <v>0</v>
      </c>
    </row>
    <row r="715" spans="1:24" x14ac:dyDescent="0.3">
      <c r="A715" s="3">
        <v>713</v>
      </c>
      <c r="B715">
        <v>292</v>
      </c>
      <c r="C715" t="s">
        <v>11</v>
      </c>
      <c r="D715" t="s">
        <v>11</v>
      </c>
      <c r="E715">
        <v>355541</v>
      </c>
      <c r="F715">
        <v>290443</v>
      </c>
      <c r="G715">
        <v>2</v>
      </c>
      <c r="H715">
        <v>2</v>
      </c>
      <c r="I715">
        <v>81.422871351242065</v>
      </c>
      <c r="J715" s="4">
        <f>ConfigSheet!$I$2</f>
        <v>3349.0920000000001</v>
      </c>
      <c r="K715">
        <f>IF(D715="",_xlfn.XLOOKUP(C715,ConfigSheet!$A$1:$H$1,ConfigSheet!$A$2:$H$2),_xlfn.XLOOKUP(D715,ConfigSheet!$A$1:$H$1,ConfigSheet!$A$2:$H$2))</f>
        <v>5.6936084651916001</v>
      </c>
      <c r="L715">
        <f>_xlfn.XLOOKUP(B715,CoinPixels_Config2!A:A,CoinPixels_Config2!I:I)</f>
        <v>0.88254218370428728</v>
      </c>
      <c r="M715">
        <f t="shared" si="89"/>
        <v>313779.930536406</v>
      </c>
      <c r="N715">
        <f t="shared" si="90"/>
        <v>256328.19946162432</v>
      </c>
      <c r="O715">
        <f t="shared" si="91"/>
        <v>533.44012905865634</v>
      </c>
      <c r="P715">
        <f t="shared" si="92"/>
        <v>435.76957764135034</v>
      </c>
      <c r="Q715" s="9" cm="1">
        <f t="array" ref="Q715">IF(D715="",_xlfn.XLOOKUP(C715,ConfigSheet!$B$5:$H$5,_xlfn.XLOOKUP(G715,ConfigSheet!$A$6:$A$8,ConfigSheet!$B$6:$H$8)),_xlfn.XLOOKUP(D715,ConfigSheet!$B$5:$H$5,_xlfn.XLOOKUP(H715,ConfigSheet!$A$6:$A$8,ConfigSheet!$B$6:$H$8)))</f>
        <v>738.85333333333335</v>
      </c>
      <c r="R715">
        <f t="shared" si="93"/>
        <v>97.670551417306001</v>
      </c>
      <c r="S715" s="9">
        <f t="shared" si="94"/>
        <v>9539.5366141606155</v>
      </c>
      <c r="W715">
        <f t="shared" si="95"/>
        <v>303.08375569198301</v>
      </c>
      <c r="X715">
        <f t="shared" si="88"/>
        <v>91859.762964357651</v>
      </c>
    </row>
    <row r="716" spans="1:24" x14ac:dyDescent="0.3">
      <c r="A716" s="3">
        <v>714</v>
      </c>
      <c r="B716">
        <v>293</v>
      </c>
      <c r="C716" t="s">
        <v>8</v>
      </c>
      <c r="D716" t="s">
        <v>8</v>
      </c>
      <c r="E716">
        <v>16700</v>
      </c>
      <c r="F716">
        <v>20290</v>
      </c>
      <c r="G716">
        <v>1</v>
      </c>
      <c r="H716">
        <v>1</v>
      </c>
      <c r="I716">
        <v>81.199175119400024</v>
      </c>
      <c r="J716" s="4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_xlfn.XLOOKUP(B716,CoinPixels_Config2!A:A,CoinPixels_Config2!I:I)</f>
        <v>0.82306554953178901</v>
      </c>
      <c r="M716">
        <f t="shared" si="89"/>
        <v>13745.194677180876</v>
      </c>
      <c r="N716">
        <f t="shared" si="90"/>
        <v>16700</v>
      </c>
      <c r="O716">
        <f t="shared" si="91"/>
        <v>0</v>
      </c>
      <c r="P716">
        <f t="shared" si="92"/>
        <v>0</v>
      </c>
      <c r="Q716" s="9" cm="1">
        <f t="array" ref="Q716">IF(D716="",_xlfn.XLOOKUP(C716,ConfigSheet!$B$5:$H$5,_xlfn.XLOOKUP(G716,ConfigSheet!$A$6:$A$8,ConfigSheet!$B$6:$H$8)),_xlfn.XLOOKUP(D716,ConfigSheet!$B$5:$H$5,_xlfn.XLOOKUP(H716,ConfigSheet!$A$6:$A$8,ConfigSheet!$B$6:$H$8)))</f>
        <v>0</v>
      </c>
      <c r="R716">
        <f t="shared" si="93"/>
        <v>0</v>
      </c>
      <c r="S716" s="9">
        <f t="shared" si="94"/>
        <v>0</v>
      </c>
      <c r="W716">
        <f t="shared" si="95"/>
        <v>0</v>
      </c>
      <c r="X716">
        <f t="shared" si="88"/>
        <v>0</v>
      </c>
    </row>
    <row r="717" spans="1:24" x14ac:dyDescent="0.3">
      <c r="A717" s="3">
        <v>715</v>
      </c>
      <c r="B717">
        <v>293</v>
      </c>
      <c r="C717" t="s">
        <v>12</v>
      </c>
      <c r="D717" t="s">
        <v>12</v>
      </c>
      <c r="E717">
        <v>386725</v>
      </c>
      <c r="F717">
        <v>341847</v>
      </c>
      <c r="G717">
        <v>2</v>
      </c>
      <c r="H717">
        <v>2</v>
      </c>
      <c r="I717">
        <v>87.465092539787292</v>
      </c>
      <c r="J717" s="4">
        <f>ConfigSheet!$I$2</f>
        <v>3349.0920000000001</v>
      </c>
      <c r="K717">
        <f>IF(D717="",_xlfn.XLOOKUP(C717,ConfigSheet!$A$1:$H$1,ConfigSheet!$A$2:$H$2),_xlfn.XLOOKUP(D717,ConfigSheet!$A$1:$H$1,ConfigSheet!$A$2:$H$2))</f>
        <v>4.4826302470744004</v>
      </c>
      <c r="L717">
        <f>_xlfn.XLOOKUP(B717,CoinPixels_Config2!A:A,CoinPixels_Config2!I:I)</f>
        <v>0.82306554953178901</v>
      </c>
      <c r="M717">
        <f t="shared" si="89"/>
        <v>318300.02464268112</v>
      </c>
      <c r="N717">
        <f t="shared" si="90"/>
        <v>281362.4889107935</v>
      </c>
      <c r="O717">
        <f t="shared" si="91"/>
        <v>426.03228520082735</v>
      </c>
      <c r="P717">
        <f t="shared" si="92"/>
        <v>376.59282073578703</v>
      </c>
      <c r="Q717" s="9" cm="1">
        <f t="array" ref="Q717">IF(D717="",_xlfn.XLOOKUP(C717,ConfigSheet!$B$5:$H$5,_xlfn.XLOOKUP(G717,ConfigSheet!$A$6:$A$8,ConfigSheet!$B$6:$H$8)),_xlfn.XLOOKUP(D717,ConfigSheet!$B$5:$H$5,_xlfn.XLOOKUP(H717,ConfigSheet!$A$6:$A$8,ConfigSheet!$B$6:$H$8)))</f>
        <v>472.59999999999997</v>
      </c>
      <c r="R717">
        <f t="shared" si="93"/>
        <v>49.439464465040317</v>
      </c>
      <c r="S717" s="9">
        <f t="shared" si="94"/>
        <v>2444.2606465899844</v>
      </c>
      <c r="W717">
        <f t="shared" si="95"/>
        <v>96.007179264212937</v>
      </c>
      <c r="X717">
        <f t="shared" si="88"/>
        <v>9217.378470270718</v>
      </c>
    </row>
    <row r="718" spans="1:24" x14ac:dyDescent="0.3">
      <c r="A718" s="3">
        <v>716</v>
      </c>
      <c r="B718">
        <v>294</v>
      </c>
      <c r="C718" t="s">
        <v>8</v>
      </c>
      <c r="D718" t="s">
        <v>8</v>
      </c>
      <c r="E718">
        <v>17964</v>
      </c>
      <c r="F718">
        <v>23419</v>
      </c>
      <c r="G718">
        <v>1</v>
      </c>
      <c r="H718">
        <v>1</v>
      </c>
      <c r="I718">
        <v>76.503455638885498</v>
      </c>
      <c r="J718" s="4">
        <f>ConfigSheet!$I$2</f>
        <v>3349.0920000000001</v>
      </c>
      <c r="K718">
        <f>IF(D718="",_xlfn.XLOOKUP(C718,ConfigSheet!$A$1:$H$1,ConfigSheet!$A$2:$H$2),_xlfn.XLOOKUP(D718,ConfigSheet!$A$1:$H$1,ConfigSheet!$A$2:$H$2))</f>
        <v>0</v>
      </c>
      <c r="L718">
        <f>_xlfn.XLOOKUP(B718,CoinPixels_Config2!A:A,CoinPixels_Config2!I:I)</f>
        <v>0.76706947350441945</v>
      </c>
      <c r="M718">
        <f t="shared" si="89"/>
        <v>13779.636022033392</v>
      </c>
      <c r="N718">
        <f t="shared" si="90"/>
        <v>17964</v>
      </c>
      <c r="O718">
        <f t="shared" si="91"/>
        <v>0</v>
      </c>
      <c r="P718">
        <f t="shared" si="92"/>
        <v>0</v>
      </c>
      <c r="Q718" s="9" cm="1">
        <f t="array" ref="Q718">IF(D718="",_xlfn.XLOOKUP(C718,ConfigSheet!$B$5:$H$5,_xlfn.XLOOKUP(G718,ConfigSheet!$A$6:$A$8,ConfigSheet!$B$6:$H$8)),_xlfn.XLOOKUP(D718,ConfigSheet!$B$5:$H$5,_xlfn.XLOOKUP(H718,ConfigSheet!$A$6:$A$8,ConfigSheet!$B$6:$H$8)))</f>
        <v>0</v>
      </c>
      <c r="R718">
        <f t="shared" si="93"/>
        <v>0</v>
      </c>
      <c r="S718" s="9">
        <f t="shared" si="94"/>
        <v>0</v>
      </c>
      <c r="W718">
        <f t="shared" si="95"/>
        <v>0</v>
      </c>
      <c r="X718">
        <f t="shared" si="88"/>
        <v>0</v>
      </c>
    </row>
    <row r="719" spans="1:24" x14ac:dyDescent="0.3">
      <c r="A719" s="3">
        <v>717</v>
      </c>
      <c r="B719">
        <v>294</v>
      </c>
      <c r="C719" t="s">
        <v>14</v>
      </c>
      <c r="D719" t="s">
        <v>14</v>
      </c>
      <c r="E719">
        <v>110201</v>
      </c>
      <c r="F719">
        <v>105161</v>
      </c>
      <c r="G719">
        <v>1</v>
      </c>
      <c r="H719">
        <v>1</v>
      </c>
      <c r="I719">
        <v>95.414125919342041</v>
      </c>
      <c r="J719" s="4">
        <f>ConfigSheet!$I$2</f>
        <v>3349.0920000000001</v>
      </c>
      <c r="K719">
        <f>IF(D719="",_xlfn.XLOOKUP(C719,ConfigSheet!$A$1:$H$1,ConfigSheet!$A$2:$H$2),_xlfn.XLOOKUP(D719,ConfigSheet!$A$1:$H$1,ConfigSheet!$A$2:$H$2))</f>
        <v>8.5265588246234003</v>
      </c>
      <c r="L719">
        <f>_xlfn.XLOOKUP(B719,CoinPixels_Config2!A:A,CoinPixels_Config2!I:I)</f>
        <v>0.76706947350441945</v>
      </c>
      <c r="M719">
        <f t="shared" si="89"/>
        <v>84531.823049660525</v>
      </c>
      <c r="N719">
        <f t="shared" si="90"/>
        <v>80665.792903198249</v>
      </c>
      <c r="O719">
        <f t="shared" si="91"/>
        <v>215.21223119149508</v>
      </c>
      <c r="P719">
        <f t="shared" si="92"/>
        <v>205.36958325540436</v>
      </c>
      <c r="Q719" s="9" cm="1">
        <f t="array" ref="Q719">IF(D719="",_xlfn.XLOOKUP(C719,ConfigSheet!$B$5:$H$5,_xlfn.XLOOKUP(G719,ConfigSheet!$A$6:$A$8,ConfigSheet!$B$6:$H$8)),_xlfn.XLOOKUP(D719,ConfigSheet!$B$5:$H$5,_xlfn.XLOOKUP(H719,ConfigSheet!$A$6:$A$8,ConfigSheet!$B$6:$H$8)))</f>
        <v>160.44</v>
      </c>
      <c r="R719">
        <f t="shared" si="93"/>
        <v>9.8426479360907138</v>
      </c>
      <c r="S719" s="9">
        <f t="shared" si="94"/>
        <v>96.87771839383079</v>
      </c>
      <c r="W719">
        <f t="shared" si="95"/>
        <v>-44.929583255404367</v>
      </c>
      <c r="X719">
        <f t="shared" si="88"/>
        <v>2018.6674515043126</v>
      </c>
    </row>
    <row r="720" spans="1:24" x14ac:dyDescent="0.3">
      <c r="A720" s="3">
        <v>718</v>
      </c>
      <c r="B720">
        <v>295</v>
      </c>
      <c r="C720" t="s">
        <v>8</v>
      </c>
      <c r="D720" t="s">
        <v>8</v>
      </c>
      <c r="E720">
        <v>14646</v>
      </c>
      <c r="F720">
        <v>18435</v>
      </c>
      <c r="G720">
        <v>1</v>
      </c>
      <c r="H720">
        <v>1</v>
      </c>
      <c r="I720">
        <v>72.449564933776855</v>
      </c>
      <c r="J720" s="4">
        <f>ConfigSheet!$I$2</f>
        <v>3349.0920000000001</v>
      </c>
      <c r="K720">
        <f>IF(D720="",_xlfn.XLOOKUP(C720,ConfigSheet!$A$1:$H$1,ConfigSheet!$A$2:$H$2),_xlfn.XLOOKUP(D720,ConfigSheet!$A$1:$H$1,ConfigSheet!$A$2:$H$2))</f>
        <v>0</v>
      </c>
      <c r="L720">
        <f>_xlfn.XLOOKUP(B720,CoinPixels_Config2!A:A,CoinPixels_Config2!I:I)</f>
        <v>0.79446704637917009</v>
      </c>
      <c r="M720">
        <f t="shared" si="89"/>
        <v>11635.764361269325</v>
      </c>
      <c r="N720">
        <f t="shared" si="90"/>
        <v>14646</v>
      </c>
      <c r="O720">
        <f t="shared" si="91"/>
        <v>0</v>
      </c>
      <c r="P720">
        <f t="shared" si="92"/>
        <v>0</v>
      </c>
      <c r="Q720" s="9" cm="1">
        <f t="array" ref="Q720">IF(D720="",_xlfn.XLOOKUP(C720,ConfigSheet!$B$5:$H$5,_xlfn.XLOOKUP(G720,ConfigSheet!$A$6:$A$8,ConfigSheet!$B$6:$H$8)),_xlfn.XLOOKUP(D720,ConfigSheet!$B$5:$H$5,_xlfn.XLOOKUP(H720,ConfigSheet!$A$6:$A$8,ConfigSheet!$B$6:$H$8)))</f>
        <v>0</v>
      </c>
      <c r="R720">
        <f t="shared" si="93"/>
        <v>0</v>
      </c>
      <c r="S720" s="9">
        <f t="shared" si="94"/>
        <v>0</v>
      </c>
      <c r="W720">
        <f t="shared" si="95"/>
        <v>0</v>
      </c>
      <c r="X720">
        <f t="shared" si="88"/>
        <v>0</v>
      </c>
    </row>
    <row r="721" spans="1:24" x14ac:dyDescent="0.3">
      <c r="A721" s="3">
        <v>719</v>
      </c>
      <c r="B721">
        <v>295</v>
      </c>
      <c r="C721" t="s">
        <v>14</v>
      </c>
      <c r="D721" t="s">
        <v>14</v>
      </c>
      <c r="E721">
        <v>86429</v>
      </c>
      <c r="F721">
        <v>79396</v>
      </c>
      <c r="G721">
        <v>1</v>
      </c>
      <c r="H721">
        <v>1</v>
      </c>
      <c r="I721">
        <v>91.716283559799194</v>
      </c>
      <c r="J721" s="4">
        <f>ConfigSheet!$I$2</f>
        <v>3349.0920000000001</v>
      </c>
      <c r="K721">
        <f>IF(D721="",_xlfn.XLOOKUP(C721,ConfigSheet!$A$1:$H$1,ConfigSheet!$A$2:$H$2),_xlfn.XLOOKUP(D721,ConfigSheet!$A$1:$H$1,ConfigSheet!$A$2:$H$2))</f>
        <v>8.5265588246234003</v>
      </c>
      <c r="L721">
        <f>_xlfn.XLOOKUP(B721,CoinPixels_Config2!A:A,CoinPixels_Config2!I:I)</f>
        <v>0.79446704637917009</v>
      </c>
      <c r="M721">
        <f t="shared" si="89"/>
        <v>68664.992351505294</v>
      </c>
      <c r="N721">
        <f t="shared" si="90"/>
        <v>63077.505614320587</v>
      </c>
      <c r="O721">
        <f t="shared" si="91"/>
        <v>174.81636708619106</v>
      </c>
      <c r="P721">
        <f t="shared" si="92"/>
        <v>160.59100858710877</v>
      </c>
      <c r="Q721" s="9" cm="1">
        <f t="array" ref="Q721">IF(D721="",_xlfn.XLOOKUP(C721,ConfigSheet!$B$5:$H$5,_xlfn.XLOOKUP(G721,ConfigSheet!$A$6:$A$8,ConfigSheet!$B$6:$H$8)),_xlfn.XLOOKUP(D721,ConfigSheet!$B$5:$H$5,_xlfn.XLOOKUP(H721,ConfigSheet!$A$6:$A$8,ConfigSheet!$B$6:$H$8)))</f>
        <v>160.44</v>
      </c>
      <c r="R721">
        <f t="shared" si="93"/>
        <v>14.22535849908229</v>
      </c>
      <c r="S721" s="9">
        <f t="shared" si="94"/>
        <v>202.36082442741275</v>
      </c>
      <c r="W721">
        <f t="shared" si="95"/>
        <v>-0.15100858710877674</v>
      </c>
      <c r="X721">
        <f t="shared" si="88"/>
        <v>2.2803593380589012E-2</v>
      </c>
    </row>
    <row r="722" spans="1:24" x14ac:dyDescent="0.3">
      <c r="A722" s="3">
        <v>720</v>
      </c>
      <c r="B722">
        <v>296</v>
      </c>
      <c r="C722" t="s">
        <v>8</v>
      </c>
      <c r="D722" t="s">
        <v>8</v>
      </c>
      <c r="E722">
        <v>20545</v>
      </c>
      <c r="F722">
        <v>24806</v>
      </c>
      <c r="G722">
        <v>1</v>
      </c>
      <c r="H722">
        <v>1</v>
      </c>
      <c r="I722">
        <v>81.338715553283691</v>
      </c>
      <c r="J722" s="4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_xlfn.XLOOKUP(B722,CoinPixels_Config2!A:A,CoinPixels_Config2!I:I)</f>
        <v>0.82822704184471496</v>
      </c>
      <c r="M722">
        <f t="shared" si="89"/>
        <v>17015.924574699668</v>
      </c>
      <c r="N722">
        <f t="shared" si="90"/>
        <v>20545</v>
      </c>
      <c r="O722">
        <f t="shared" si="91"/>
        <v>0</v>
      </c>
      <c r="P722">
        <f t="shared" si="92"/>
        <v>0</v>
      </c>
      <c r="Q722" s="9" cm="1">
        <f t="array" ref="Q722">IF(D722="",_xlfn.XLOOKUP(C722,ConfigSheet!$B$5:$H$5,_xlfn.XLOOKUP(G722,ConfigSheet!$A$6:$A$8,ConfigSheet!$B$6:$H$8)),_xlfn.XLOOKUP(D722,ConfigSheet!$B$5:$H$5,_xlfn.XLOOKUP(H722,ConfigSheet!$A$6:$A$8,ConfigSheet!$B$6:$H$8)))</f>
        <v>0</v>
      </c>
      <c r="R722">
        <f t="shared" si="93"/>
        <v>0</v>
      </c>
      <c r="S722" s="9">
        <f t="shared" si="94"/>
        <v>0</v>
      </c>
      <c r="W722">
        <f t="shared" si="95"/>
        <v>0</v>
      </c>
      <c r="X722">
        <f t="shared" si="88"/>
        <v>0</v>
      </c>
    </row>
    <row r="723" spans="1:24" x14ac:dyDescent="0.3">
      <c r="A723" s="3">
        <v>721</v>
      </c>
      <c r="B723">
        <v>296</v>
      </c>
      <c r="C723" t="s">
        <v>13</v>
      </c>
      <c r="D723" t="s">
        <v>13</v>
      </c>
      <c r="E723">
        <v>310359</v>
      </c>
      <c r="F723">
        <v>243041</v>
      </c>
      <c r="G723">
        <v>2</v>
      </c>
      <c r="H723">
        <v>2</v>
      </c>
      <c r="I723">
        <v>72.125041484832764</v>
      </c>
      <c r="J723" s="4">
        <f>ConfigSheet!$I$2</f>
        <v>3349.0920000000001</v>
      </c>
      <c r="K723">
        <f>IF(D723="",_xlfn.XLOOKUP(C723,ConfigSheet!$A$1:$H$1,ConfigSheet!$A$2:$H$2),_xlfn.XLOOKUP(D723,ConfigSheet!$A$1:$H$1,ConfigSheet!$A$2:$H$2))</f>
        <v>6.6983512218829002</v>
      </c>
      <c r="L723">
        <f>_xlfn.XLOOKUP(B723,CoinPixels_Config2!A:A,CoinPixels_Config2!I:I)</f>
        <v>0.82822704184471496</v>
      </c>
      <c r="M723">
        <f t="shared" si="89"/>
        <v>257047.71647988388</v>
      </c>
      <c r="N723">
        <f t="shared" si="90"/>
        <v>201293.12847698136</v>
      </c>
      <c r="O723">
        <f t="shared" si="91"/>
        <v>514.10826748421346</v>
      </c>
      <c r="P723">
        <f t="shared" si="92"/>
        <v>402.59630762320643</v>
      </c>
      <c r="Q723" s="9" cm="1">
        <f t="array" ref="Q723">IF(D723="",_xlfn.XLOOKUP(C723,ConfigSheet!$B$5:$H$5,_xlfn.XLOOKUP(G723,ConfigSheet!$A$6:$A$8,ConfigSheet!$B$6:$H$8)),_xlfn.XLOOKUP(D723,ConfigSheet!$B$5:$H$5,_xlfn.XLOOKUP(H723,ConfigSheet!$A$6:$A$8,ConfigSheet!$B$6:$H$8)))</f>
        <v>415.91</v>
      </c>
      <c r="R723">
        <f t="shared" si="93"/>
        <v>111.51195986100703</v>
      </c>
      <c r="S723" s="9">
        <f t="shared" si="94"/>
        <v>12434.917192042843</v>
      </c>
      <c r="W723">
        <f t="shared" si="95"/>
        <v>13.313692376793597</v>
      </c>
      <c r="X723">
        <f t="shared" si="88"/>
        <v>177.25440470389194</v>
      </c>
    </row>
    <row r="724" spans="1:24" x14ac:dyDescent="0.3">
      <c r="A724" s="3">
        <v>722</v>
      </c>
      <c r="B724">
        <v>297</v>
      </c>
      <c r="C724" t="s">
        <v>8</v>
      </c>
      <c r="D724" t="s">
        <v>8</v>
      </c>
      <c r="E724">
        <v>21490</v>
      </c>
      <c r="F724">
        <v>32110</v>
      </c>
      <c r="G724">
        <v>1</v>
      </c>
      <c r="H724">
        <v>1</v>
      </c>
      <c r="I724">
        <v>66.926193237304688</v>
      </c>
      <c r="J724" s="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_xlfn.XLOOKUP(B724,CoinPixels_Config2!A:A,CoinPixels_Config2!I:I)</f>
        <v>0.6692619121768919</v>
      </c>
      <c r="M724">
        <f t="shared" si="89"/>
        <v>14382.438492681407</v>
      </c>
      <c r="N724">
        <f t="shared" si="90"/>
        <v>21490</v>
      </c>
      <c r="O724">
        <f t="shared" si="91"/>
        <v>0</v>
      </c>
      <c r="P724">
        <f t="shared" si="92"/>
        <v>0</v>
      </c>
      <c r="Q724" s="9" cm="1">
        <f t="array" ref="Q724">IF(D724="",_xlfn.XLOOKUP(C724,ConfigSheet!$B$5:$H$5,_xlfn.XLOOKUP(G724,ConfigSheet!$A$6:$A$8,ConfigSheet!$B$6:$H$8)),_xlfn.XLOOKUP(D724,ConfigSheet!$B$5:$H$5,_xlfn.XLOOKUP(H724,ConfigSheet!$A$6:$A$8,ConfigSheet!$B$6:$H$8)))</f>
        <v>0</v>
      </c>
      <c r="R724">
        <f t="shared" si="93"/>
        <v>0</v>
      </c>
      <c r="S724" s="9">
        <f t="shared" si="94"/>
        <v>0</v>
      </c>
      <c r="W724">
        <f t="shared" si="95"/>
        <v>0</v>
      </c>
      <c r="X724">
        <f t="shared" si="88"/>
        <v>0</v>
      </c>
    </row>
    <row r="725" spans="1:24" x14ac:dyDescent="0.3">
      <c r="A725" s="3">
        <v>723</v>
      </c>
      <c r="B725">
        <v>297</v>
      </c>
      <c r="C725" t="s">
        <v>14</v>
      </c>
      <c r="D725" t="s">
        <v>14</v>
      </c>
      <c r="E725">
        <v>102756</v>
      </c>
      <c r="F725">
        <v>118934</v>
      </c>
      <c r="G725">
        <v>1</v>
      </c>
      <c r="H725">
        <v>1</v>
      </c>
      <c r="I725">
        <v>82.641291618347168</v>
      </c>
      <c r="J725" s="4">
        <f>ConfigSheet!$I$2</f>
        <v>3349.0920000000001</v>
      </c>
      <c r="K725">
        <f>IF(D725="",_xlfn.XLOOKUP(C725,ConfigSheet!$A$1:$H$1,ConfigSheet!$A$2:$H$2),_xlfn.XLOOKUP(D725,ConfigSheet!$A$1:$H$1,ConfigSheet!$A$2:$H$2))</f>
        <v>8.5265588246234003</v>
      </c>
      <c r="L725">
        <f>_xlfn.XLOOKUP(B725,CoinPixels_Config2!A:A,CoinPixels_Config2!I:I)</f>
        <v>0.6692619121768919</v>
      </c>
      <c r="M725">
        <f t="shared" si="89"/>
        <v>68770.6770476487</v>
      </c>
      <c r="N725">
        <f t="shared" si="90"/>
        <v>79597.996262846456</v>
      </c>
      <c r="O725">
        <f t="shared" si="91"/>
        <v>175.08543308334166</v>
      </c>
      <c r="P725">
        <f t="shared" si="92"/>
        <v>202.65104615140876</v>
      </c>
      <c r="Q725" s="9" cm="1">
        <f t="array" ref="Q725">IF(D725="",_xlfn.XLOOKUP(C725,ConfigSheet!$B$5:$H$5,_xlfn.XLOOKUP(G725,ConfigSheet!$A$6:$A$8,ConfigSheet!$B$6:$H$8)),_xlfn.XLOOKUP(D725,ConfigSheet!$B$5:$H$5,_xlfn.XLOOKUP(H725,ConfigSheet!$A$6:$A$8,ConfigSheet!$B$6:$H$8)))</f>
        <v>160.44</v>
      </c>
      <c r="R725">
        <f t="shared" si="93"/>
        <v>-27.565613068067108</v>
      </c>
      <c r="S725" s="9">
        <f t="shared" si="94"/>
        <v>759.86302381839209</v>
      </c>
      <c r="W725">
        <f t="shared" si="95"/>
        <v>-42.211046151408766</v>
      </c>
      <c r="X725">
        <f t="shared" si="88"/>
        <v>1781.7724171963607</v>
      </c>
    </row>
    <row r="726" spans="1:24" x14ac:dyDescent="0.3">
      <c r="A726" s="3">
        <v>724</v>
      </c>
      <c r="B726">
        <v>297</v>
      </c>
      <c r="C726" t="s">
        <v>9</v>
      </c>
      <c r="D726" t="s">
        <v>9</v>
      </c>
      <c r="E726">
        <v>591724</v>
      </c>
      <c r="F726">
        <v>498531</v>
      </c>
      <c r="G726">
        <v>1</v>
      </c>
      <c r="H726">
        <v>1</v>
      </c>
      <c r="I726">
        <v>83.967053890228271</v>
      </c>
      <c r="J726" s="4">
        <f>ConfigSheet!$I$2</f>
        <v>3349.0920000000001</v>
      </c>
      <c r="K726">
        <f>IF(D726="",_xlfn.XLOOKUP(C726,ConfigSheet!$A$1:$H$1,ConfigSheet!$A$2:$H$2),_xlfn.XLOOKUP(D726,ConfigSheet!$A$1:$H$1,ConfigSheet!$A$2:$H$2))</f>
        <v>2.6304883652667002</v>
      </c>
      <c r="L726">
        <f>_xlfn.XLOOKUP(B726,CoinPixels_Config2!A:A,CoinPixels_Config2!I:I)</f>
        <v>0.6692619121768919</v>
      </c>
      <c r="M726">
        <f t="shared" si="89"/>
        <v>396018.33572095918</v>
      </c>
      <c r="N726">
        <f t="shared" si="90"/>
        <v>333647.81033945811</v>
      </c>
      <c r="O726">
        <f t="shared" si="91"/>
        <v>311.04598635876982</v>
      </c>
      <c r="P726">
        <f t="shared" si="92"/>
        <v>262.05809908914273</v>
      </c>
      <c r="Q726" s="9" cm="1">
        <f t="array" ref="Q726">IF(D726="",_xlfn.XLOOKUP(C726,ConfigSheet!$B$5:$H$5,_xlfn.XLOOKUP(G726,ConfigSheet!$A$6:$A$8,ConfigSheet!$B$6:$H$8)),_xlfn.XLOOKUP(D726,ConfigSheet!$B$5:$H$5,_xlfn.XLOOKUP(H726,ConfigSheet!$A$6:$A$8,ConfigSheet!$B$6:$H$8)))</f>
        <v>468.8</v>
      </c>
      <c r="R726">
        <f t="shared" si="93"/>
        <v>48.987887269627095</v>
      </c>
      <c r="S726" s="9">
        <f t="shared" si="94"/>
        <v>2399.8130991416924</v>
      </c>
      <c r="W726">
        <f t="shared" si="95"/>
        <v>206.74190091085728</v>
      </c>
      <c r="X726">
        <f t="shared" si="88"/>
        <v>42742.21359223473</v>
      </c>
    </row>
    <row r="727" spans="1:24" x14ac:dyDescent="0.3">
      <c r="A727" s="3">
        <v>725</v>
      </c>
      <c r="B727">
        <v>297</v>
      </c>
      <c r="C727" t="s">
        <v>10</v>
      </c>
      <c r="D727" t="s">
        <v>10</v>
      </c>
      <c r="E727">
        <v>204917</v>
      </c>
      <c r="F727">
        <v>195676</v>
      </c>
      <c r="G727">
        <v>2</v>
      </c>
      <c r="H727">
        <v>2</v>
      </c>
      <c r="I727">
        <v>87.116274237632751</v>
      </c>
      <c r="J727" s="4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_xlfn.XLOOKUP(B727,CoinPixels_Config2!A:A,CoinPixels_Config2!I:I)</f>
        <v>0.6692619121768919</v>
      </c>
      <c r="M727">
        <f t="shared" si="89"/>
        <v>137143.14325755215</v>
      </c>
      <c r="N727">
        <f t="shared" si="90"/>
        <v>130958.4939271255</v>
      </c>
      <c r="O727">
        <f t="shared" si="91"/>
        <v>146.11137868331826</v>
      </c>
      <c r="P727">
        <f t="shared" si="92"/>
        <v>139.52229505232356</v>
      </c>
      <c r="Q727" s="9" cm="1">
        <f t="array" ref="Q727">IF(D727="",_xlfn.XLOOKUP(C727,ConfigSheet!$B$5:$H$5,_xlfn.XLOOKUP(G727,ConfigSheet!$A$6:$A$8,ConfigSheet!$B$6:$H$8)),_xlfn.XLOOKUP(D727,ConfigSheet!$B$5:$H$5,_xlfn.XLOOKUP(H727,ConfigSheet!$A$6:$A$8,ConfigSheet!$B$6:$H$8)))</f>
        <v>193.28</v>
      </c>
      <c r="R727">
        <f t="shared" si="93"/>
        <v>6.5890836309947076</v>
      </c>
      <c r="S727" s="9">
        <f t="shared" si="94"/>
        <v>43.416023096242398</v>
      </c>
      <c r="W727">
        <f t="shared" si="95"/>
        <v>53.757704947676444</v>
      </c>
      <c r="X727">
        <f t="shared" si="88"/>
        <v>2889.8908412414366</v>
      </c>
    </row>
    <row r="728" spans="1:24" x14ac:dyDescent="0.3">
      <c r="A728" s="3">
        <v>726</v>
      </c>
      <c r="B728">
        <v>297</v>
      </c>
      <c r="C728" t="s">
        <v>11</v>
      </c>
      <c r="D728" t="s">
        <v>11</v>
      </c>
      <c r="E728">
        <v>245438</v>
      </c>
      <c r="F728">
        <v>182350</v>
      </c>
      <c r="G728">
        <v>1</v>
      </c>
      <c r="H728">
        <v>1</v>
      </c>
      <c r="I728">
        <v>74.135404825210571</v>
      </c>
      <c r="J728" s="4">
        <f>ConfigSheet!$I$2</f>
        <v>3349.0920000000001</v>
      </c>
      <c r="K728">
        <f>IF(D728="",_xlfn.XLOOKUP(C728,ConfigSheet!$A$1:$H$1,ConfigSheet!$A$2:$H$2),_xlfn.XLOOKUP(D728,ConfigSheet!$A$1:$H$1,ConfigSheet!$A$2:$H$2))</f>
        <v>5.6936084651916001</v>
      </c>
      <c r="L728">
        <f>_xlfn.XLOOKUP(B728,CoinPixels_Config2!A:A,CoinPixels_Config2!I:I)</f>
        <v>0.6692619121768919</v>
      </c>
      <c r="M728">
        <f t="shared" si="89"/>
        <v>164262.30520087198</v>
      </c>
      <c r="N728">
        <f t="shared" si="90"/>
        <v>122039.90968545624</v>
      </c>
      <c r="O728">
        <f t="shared" si="91"/>
        <v>279.25337715523222</v>
      </c>
      <c r="P728">
        <f t="shared" si="92"/>
        <v>207.47338767532571</v>
      </c>
      <c r="Q728" s="9" cm="1">
        <f t="array" ref="Q728">IF(D728="",_xlfn.XLOOKUP(C728,ConfigSheet!$B$5:$H$5,_xlfn.XLOOKUP(G728,ConfigSheet!$A$6:$A$8,ConfigSheet!$B$6:$H$8)),_xlfn.XLOOKUP(D728,ConfigSheet!$B$5:$H$5,_xlfn.XLOOKUP(H728,ConfigSheet!$A$6:$A$8,ConfigSheet!$B$6:$H$8)))</f>
        <v>369.42666666666668</v>
      </c>
      <c r="R728">
        <f t="shared" si="93"/>
        <v>71.779989479906504</v>
      </c>
      <c r="S728" s="9">
        <f t="shared" si="94"/>
        <v>5152.3668897354883</v>
      </c>
      <c r="W728">
        <f t="shared" si="95"/>
        <v>161.95327899134097</v>
      </c>
      <c r="X728">
        <f t="shared" si="88"/>
        <v>26228.864576047123</v>
      </c>
    </row>
    <row r="729" spans="1:24" x14ac:dyDescent="0.3">
      <c r="A729" s="3">
        <v>727</v>
      </c>
      <c r="B729">
        <v>297</v>
      </c>
      <c r="C729" t="s">
        <v>13</v>
      </c>
      <c r="D729" t="s">
        <v>13</v>
      </c>
      <c r="E729">
        <v>138455</v>
      </c>
      <c r="F729">
        <v>82507</v>
      </c>
      <c r="G729">
        <v>1</v>
      </c>
      <c r="H729">
        <v>1</v>
      </c>
      <c r="I729">
        <v>59.531289339065552</v>
      </c>
      <c r="J729" s="4">
        <f>ConfigSheet!$I$2</f>
        <v>3349.0920000000001</v>
      </c>
      <c r="K729">
        <f>IF(D729="",_xlfn.XLOOKUP(C729,ConfigSheet!$A$1:$H$1,ConfigSheet!$A$2:$H$2),_xlfn.XLOOKUP(D729,ConfigSheet!$A$1:$H$1,ConfigSheet!$A$2:$H$2))</f>
        <v>6.6983512218829002</v>
      </c>
      <c r="L729">
        <f>_xlfn.XLOOKUP(B729,CoinPixels_Config2!A:A,CoinPixels_Config2!I:I)</f>
        <v>0.6692619121768919</v>
      </c>
      <c r="M729">
        <f t="shared" si="89"/>
        <v>92662.658050451573</v>
      </c>
      <c r="N729">
        <f t="shared" si="90"/>
        <v>55218.792587978824</v>
      </c>
      <c r="O729">
        <f t="shared" si="91"/>
        <v>185.3299427949903</v>
      </c>
      <c r="P729">
        <f t="shared" si="92"/>
        <v>110.44034227861951</v>
      </c>
      <c r="Q729" s="9" cm="1">
        <f t="array" ref="Q729">IF(D729="",_xlfn.XLOOKUP(C729,ConfigSheet!$B$5:$H$5,_xlfn.XLOOKUP(G729,ConfigSheet!$A$6:$A$8,ConfigSheet!$B$6:$H$8)),_xlfn.XLOOKUP(D729,ConfigSheet!$B$5:$H$5,_xlfn.XLOOKUP(H729,ConfigSheet!$A$6:$A$8,ConfigSheet!$B$6:$H$8)))</f>
        <v>207.95500000000001</v>
      </c>
      <c r="R729">
        <f t="shared" si="93"/>
        <v>74.889600516370791</v>
      </c>
      <c r="S729" s="9">
        <f t="shared" si="94"/>
        <v>5608.4522655016044</v>
      </c>
      <c r="W729">
        <f t="shared" si="95"/>
        <v>97.514657721380502</v>
      </c>
      <c r="X729">
        <f t="shared" si="88"/>
        <v>9509.1084705179946</v>
      </c>
    </row>
    <row r="730" spans="1:24" x14ac:dyDescent="0.3">
      <c r="A730" s="3">
        <v>728</v>
      </c>
      <c r="B730">
        <v>298</v>
      </c>
      <c r="C730" t="s">
        <v>8</v>
      </c>
      <c r="D730" t="s">
        <v>8</v>
      </c>
      <c r="E730">
        <v>16876</v>
      </c>
      <c r="F730">
        <v>22586</v>
      </c>
      <c r="G730">
        <v>1</v>
      </c>
      <c r="H730">
        <v>1</v>
      </c>
      <c r="I730">
        <v>73.132103681564331</v>
      </c>
      <c r="J730" s="4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_xlfn.XLOOKUP(B730,CoinPixels_Config2!A:A,CoinPixels_Config2!I:I)</f>
        <v>0.74718852386434076</v>
      </c>
      <c r="M730">
        <f t="shared" si="89"/>
        <v>12609.553528734614</v>
      </c>
      <c r="N730">
        <f t="shared" si="90"/>
        <v>16876</v>
      </c>
      <c r="O730">
        <f t="shared" si="91"/>
        <v>0</v>
      </c>
      <c r="P730">
        <f t="shared" si="92"/>
        <v>0</v>
      </c>
      <c r="Q730" s="9" cm="1">
        <f t="array" ref="Q730">IF(D730="",_xlfn.XLOOKUP(C730,ConfigSheet!$B$5:$H$5,_xlfn.XLOOKUP(G730,ConfigSheet!$A$6:$A$8,ConfigSheet!$B$6:$H$8)),_xlfn.XLOOKUP(D730,ConfigSheet!$B$5:$H$5,_xlfn.XLOOKUP(H730,ConfigSheet!$A$6:$A$8,ConfigSheet!$B$6:$H$8)))</f>
        <v>0</v>
      </c>
      <c r="R730">
        <f t="shared" si="93"/>
        <v>0</v>
      </c>
      <c r="S730" s="9">
        <f t="shared" si="94"/>
        <v>0</v>
      </c>
      <c r="W730">
        <f t="shared" si="95"/>
        <v>0</v>
      </c>
      <c r="X730">
        <f t="shared" si="88"/>
        <v>0</v>
      </c>
    </row>
    <row r="731" spans="1:24" x14ac:dyDescent="0.3">
      <c r="A731" s="3">
        <v>729</v>
      </c>
      <c r="B731">
        <v>298</v>
      </c>
      <c r="C731" t="s">
        <v>9</v>
      </c>
      <c r="D731" t="s">
        <v>9</v>
      </c>
      <c r="E731">
        <v>579155</v>
      </c>
      <c r="F731">
        <v>529856</v>
      </c>
      <c r="G731">
        <v>1</v>
      </c>
      <c r="H731">
        <v>1</v>
      </c>
      <c r="I731">
        <v>91.113567352294922</v>
      </c>
      <c r="J731" s="4">
        <f>ConfigSheet!$I$2</f>
        <v>3349.0920000000001</v>
      </c>
      <c r="K731">
        <f>IF(D731="",_xlfn.XLOOKUP(C731,ConfigSheet!$A$1:$H$1,ConfigSheet!$A$2:$H$2),_xlfn.XLOOKUP(D731,ConfigSheet!$A$1:$H$1,ConfigSheet!$A$2:$H$2))</f>
        <v>2.6304883652667002</v>
      </c>
      <c r="L731">
        <f>_xlfn.XLOOKUP(B731,CoinPixels_Config2!A:A,CoinPixels_Config2!I:I)</f>
        <v>0.74718852386434076</v>
      </c>
      <c r="M731">
        <f t="shared" si="89"/>
        <v>432737.96953865228</v>
      </c>
      <c r="N731">
        <f t="shared" si="90"/>
        <v>395902.32250066416</v>
      </c>
      <c r="O731">
        <f t="shared" si="91"/>
        <v>339.88680934431193</v>
      </c>
      <c r="P731">
        <f t="shared" si="92"/>
        <v>310.95486571287438</v>
      </c>
      <c r="Q731" s="9" cm="1">
        <f t="array" ref="Q731">IF(D731="",_xlfn.XLOOKUP(C731,ConfigSheet!$B$5:$H$5,_xlfn.XLOOKUP(G731,ConfigSheet!$A$6:$A$8,ConfigSheet!$B$6:$H$8)),_xlfn.XLOOKUP(D731,ConfigSheet!$B$5:$H$5,_xlfn.XLOOKUP(H731,ConfigSheet!$A$6:$A$8,ConfigSheet!$B$6:$H$8)))</f>
        <v>468.8</v>
      </c>
      <c r="R731">
        <f t="shared" si="93"/>
        <v>28.931943631437548</v>
      </c>
      <c r="S731" s="9">
        <f t="shared" si="94"/>
        <v>837.05736229267973</v>
      </c>
      <c r="W731">
        <f t="shared" si="95"/>
        <v>157.84513428712563</v>
      </c>
      <c r="X731">
        <f t="shared" si="88"/>
        <v>24915.086418120725</v>
      </c>
    </row>
    <row r="732" spans="1:24" x14ac:dyDescent="0.3">
      <c r="A732" s="3">
        <v>730</v>
      </c>
      <c r="B732">
        <v>298</v>
      </c>
      <c r="C732" t="s">
        <v>11</v>
      </c>
      <c r="D732" t="s">
        <v>11</v>
      </c>
      <c r="E732">
        <v>246546</v>
      </c>
      <c r="F732">
        <v>177904</v>
      </c>
      <c r="G732">
        <v>1</v>
      </c>
      <c r="H732">
        <v>1</v>
      </c>
      <c r="I732">
        <v>72.158545255661011</v>
      </c>
      <c r="J732" s="4">
        <f>ConfigSheet!$I$2</f>
        <v>3349.0920000000001</v>
      </c>
      <c r="K732">
        <f>IF(D732="",_xlfn.XLOOKUP(C732,ConfigSheet!$A$1:$H$1,ConfigSheet!$A$2:$H$2),_xlfn.XLOOKUP(D732,ConfigSheet!$A$1:$H$1,ConfigSheet!$A$2:$H$2))</f>
        <v>5.6936084651916001</v>
      </c>
      <c r="L732">
        <f>_xlfn.XLOOKUP(B732,CoinPixels_Config2!A:A,CoinPixels_Config2!I:I)</f>
        <v>0.74718852386434076</v>
      </c>
      <c r="M732">
        <f t="shared" si="89"/>
        <v>184216.34180465774</v>
      </c>
      <c r="N732">
        <f t="shared" si="90"/>
        <v>132927.82714956166</v>
      </c>
      <c r="O732">
        <f t="shared" si="91"/>
        <v>313.17614539272989</v>
      </c>
      <c r="P732">
        <f t="shared" si="92"/>
        <v>225.98334172912243</v>
      </c>
      <c r="Q732" s="9" cm="1">
        <f t="array" ref="Q732">IF(D732="",_xlfn.XLOOKUP(C732,ConfigSheet!$B$5:$H$5,_xlfn.XLOOKUP(G732,ConfigSheet!$A$6:$A$8,ConfigSheet!$B$6:$H$8)),_xlfn.XLOOKUP(D732,ConfigSheet!$B$5:$H$5,_xlfn.XLOOKUP(H732,ConfigSheet!$A$6:$A$8,ConfigSheet!$B$6:$H$8)))</f>
        <v>369.42666666666668</v>
      </c>
      <c r="R732">
        <f t="shared" si="93"/>
        <v>87.192803663607464</v>
      </c>
      <c r="S732" s="9">
        <f t="shared" si="94"/>
        <v>7602.5850107203987</v>
      </c>
      <c r="W732">
        <f t="shared" si="95"/>
        <v>143.44332493754425</v>
      </c>
      <c r="X732">
        <f t="shared" si="88"/>
        <v>20575.987469137905</v>
      </c>
    </row>
    <row r="733" spans="1:24" x14ac:dyDescent="0.3">
      <c r="A733" s="3">
        <v>731</v>
      </c>
      <c r="B733">
        <v>298</v>
      </c>
      <c r="C733" t="s">
        <v>13</v>
      </c>
      <c r="D733" t="s">
        <v>13</v>
      </c>
      <c r="E733">
        <v>161758</v>
      </c>
      <c r="F733">
        <v>112575</v>
      </c>
      <c r="G733">
        <v>1</v>
      </c>
      <c r="H733">
        <v>1</v>
      </c>
      <c r="I733">
        <v>69.52972412109375</v>
      </c>
      <c r="J733" s="4">
        <f>ConfigSheet!$I$2</f>
        <v>3349.0920000000001</v>
      </c>
      <c r="K733">
        <f>IF(D733="",_xlfn.XLOOKUP(C733,ConfigSheet!$A$1:$H$1,ConfigSheet!$A$2:$H$2),_xlfn.XLOOKUP(D733,ConfigSheet!$A$1:$H$1,ConfigSheet!$A$2:$H$2))</f>
        <v>6.6983512218829002</v>
      </c>
      <c r="L733">
        <f>_xlfn.XLOOKUP(B733,CoinPixels_Config2!A:A,CoinPixels_Config2!I:I)</f>
        <v>0.74718852386434076</v>
      </c>
      <c r="M733">
        <f t="shared" si="89"/>
        <v>120863.72124324803</v>
      </c>
      <c r="N733">
        <f t="shared" si="90"/>
        <v>84114.748074028161</v>
      </c>
      <c r="O733">
        <f t="shared" si="91"/>
        <v>241.73347727414614</v>
      </c>
      <c r="P733">
        <f t="shared" si="92"/>
        <v>168.23369604061008</v>
      </c>
      <c r="Q733" s="9" cm="1">
        <f t="array" ref="Q733">IF(D733="",_xlfn.XLOOKUP(C733,ConfigSheet!$B$5:$H$5,_xlfn.XLOOKUP(G733,ConfigSheet!$A$6:$A$8,ConfigSheet!$B$6:$H$8)),_xlfn.XLOOKUP(D733,ConfigSheet!$B$5:$H$5,_xlfn.XLOOKUP(H733,ConfigSheet!$A$6:$A$8,ConfigSheet!$B$6:$H$8)))</f>
        <v>207.95500000000001</v>
      </c>
      <c r="R733">
        <f t="shared" si="93"/>
        <v>73.499781233536055</v>
      </c>
      <c r="S733" s="9">
        <f t="shared" si="94"/>
        <v>5402.2178413776592</v>
      </c>
      <c r="W733">
        <f t="shared" si="95"/>
        <v>39.721303959389928</v>
      </c>
      <c r="X733">
        <f t="shared" si="88"/>
        <v>1577.781988234246</v>
      </c>
    </row>
    <row r="734" spans="1:24" x14ac:dyDescent="0.3">
      <c r="A734" s="3">
        <v>732</v>
      </c>
      <c r="B734">
        <v>299</v>
      </c>
      <c r="C734" t="s">
        <v>8</v>
      </c>
      <c r="D734" t="s">
        <v>8</v>
      </c>
      <c r="E734">
        <v>18648</v>
      </c>
      <c r="F734">
        <v>22671</v>
      </c>
      <c r="G734">
        <v>1</v>
      </c>
      <c r="H734">
        <v>1</v>
      </c>
      <c r="I734">
        <v>80.188393592834473</v>
      </c>
      <c r="J734" s="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_xlfn.XLOOKUP(B734,CoinPixels_Config2!A:A,CoinPixels_Config2!I:I)</f>
        <v>0.82254863040889237</v>
      </c>
      <c r="M734">
        <f t="shared" si="89"/>
        <v>15338.886859865024</v>
      </c>
      <c r="N734">
        <f t="shared" si="90"/>
        <v>18648</v>
      </c>
      <c r="O734">
        <f t="shared" si="91"/>
        <v>0</v>
      </c>
      <c r="P734">
        <f t="shared" si="92"/>
        <v>0</v>
      </c>
      <c r="Q734" s="9" cm="1">
        <f t="array" ref="Q734">IF(D734="",_xlfn.XLOOKUP(C734,ConfigSheet!$B$5:$H$5,_xlfn.XLOOKUP(G734,ConfigSheet!$A$6:$A$8,ConfigSheet!$B$6:$H$8)),_xlfn.XLOOKUP(D734,ConfigSheet!$B$5:$H$5,_xlfn.XLOOKUP(H734,ConfigSheet!$A$6:$A$8,ConfigSheet!$B$6:$H$8)))</f>
        <v>0</v>
      </c>
      <c r="R734">
        <f t="shared" si="93"/>
        <v>0</v>
      </c>
      <c r="S734" s="9">
        <f t="shared" si="94"/>
        <v>0</v>
      </c>
      <c r="W734">
        <f t="shared" si="95"/>
        <v>0</v>
      </c>
      <c r="X734">
        <f t="shared" si="88"/>
        <v>0</v>
      </c>
    </row>
    <row r="735" spans="1:24" x14ac:dyDescent="0.3">
      <c r="A735" s="3">
        <v>733</v>
      </c>
      <c r="B735">
        <v>299</v>
      </c>
      <c r="C735" t="s">
        <v>13</v>
      </c>
      <c r="D735" t="s">
        <v>13</v>
      </c>
      <c r="E735">
        <v>130523</v>
      </c>
      <c r="F735">
        <v>112528</v>
      </c>
      <c r="G735">
        <v>1</v>
      </c>
      <c r="H735">
        <v>1</v>
      </c>
      <c r="I735">
        <v>83.926111459732056</v>
      </c>
      <c r="J735" s="4">
        <f>ConfigSheet!$I$2</f>
        <v>3349.0920000000001</v>
      </c>
      <c r="K735">
        <f>IF(D735="",_xlfn.XLOOKUP(C735,ConfigSheet!$A$1:$H$1,ConfigSheet!$A$2:$H$2),_xlfn.XLOOKUP(D735,ConfigSheet!$A$1:$H$1,ConfigSheet!$A$2:$H$2))</f>
        <v>6.6983512218829002</v>
      </c>
      <c r="L735">
        <f>_xlfn.XLOOKUP(B735,CoinPixels_Config2!A:A,CoinPixels_Config2!I:I)</f>
        <v>0.82254863040889237</v>
      </c>
      <c r="M735">
        <f t="shared" si="89"/>
        <v>107361.51488685986</v>
      </c>
      <c r="N735">
        <f t="shared" si="90"/>
        <v>92559.75228265184</v>
      </c>
      <c r="O735">
        <f t="shared" si="91"/>
        <v>214.72839038927475</v>
      </c>
      <c r="P735">
        <f t="shared" si="92"/>
        <v>185.124126121253</v>
      </c>
      <c r="Q735" s="9" cm="1">
        <f t="array" ref="Q735">IF(D735="",_xlfn.XLOOKUP(C735,ConfigSheet!$B$5:$H$5,_xlfn.XLOOKUP(G735,ConfigSheet!$A$6:$A$8,ConfigSheet!$B$6:$H$8)),_xlfn.XLOOKUP(D735,ConfigSheet!$B$5:$H$5,_xlfn.XLOOKUP(H735,ConfigSheet!$A$6:$A$8,ConfigSheet!$B$6:$H$8)))</f>
        <v>207.95500000000001</v>
      </c>
      <c r="R735">
        <f t="shared" si="93"/>
        <v>29.604264268021751</v>
      </c>
      <c r="S735" s="9">
        <f t="shared" si="94"/>
        <v>876.41246285086947</v>
      </c>
      <c r="W735">
        <f t="shared" si="95"/>
        <v>22.830873878747013</v>
      </c>
      <c r="X735">
        <f t="shared" si="88"/>
        <v>521.24880206725265</v>
      </c>
    </row>
    <row r="736" spans="1:24" x14ac:dyDescent="0.3">
      <c r="A736" s="3">
        <v>734</v>
      </c>
      <c r="B736">
        <v>300</v>
      </c>
      <c r="C736" t="s">
        <v>8</v>
      </c>
      <c r="D736" t="s">
        <v>8</v>
      </c>
      <c r="E736">
        <v>15282</v>
      </c>
      <c r="F736">
        <v>18555</v>
      </c>
      <c r="G736">
        <v>1</v>
      </c>
      <c r="H736">
        <v>1</v>
      </c>
      <c r="I736">
        <v>75.412130355834961</v>
      </c>
      <c r="J736" s="4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_xlfn.XLOOKUP(B736,CoinPixels_Config2!A:A,CoinPixels_Config2!I:I)</f>
        <v>0.82360549717057396</v>
      </c>
      <c r="M736">
        <f t="shared" si="89"/>
        <v>12586.339207760711</v>
      </c>
      <c r="N736">
        <f t="shared" si="90"/>
        <v>15282</v>
      </c>
      <c r="O736">
        <f t="shared" si="91"/>
        <v>0</v>
      </c>
      <c r="P736">
        <f t="shared" si="92"/>
        <v>0</v>
      </c>
      <c r="Q736" s="9" cm="1">
        <f t="array" ref="Q736">IF(D736="",_xlfn.XLOOKUP(C736,ConfigSheet!$B$5:$H$5,_xlfn.XLOOKUP(G736,ConfigSheet!$A$6:$A$8,ConfigSheet!$B$6:$H$8)),_xlfn.XLOOKUP(D736,ConfigSheet!$B$5:$H$5,_xlfn.XLOOKUP(H736,ConfigSheet!$A$6:$A$8,ConfigSheet!$B$6:$H$8)))</f>
        <v>0</v>
      </c>
      <c r="R736">
        <f t="shared" si="93"/>
        <v>0</v>
      </c>
      <c r="S736" s="9">
        <f t="shared" si="94"/>
        <v>0</v>
      </c>
      <c r="W736">
        <f t="shared" si="95"/>
        <v>0</v>
      </c>
      <c r="X736">
        <f t="shared" si="88"/>
        <v>0</v>
      </c>
    </row>
    <row r="737" spans="1:24" x14ac:dyDescent="0.3">
      <c r="A737" s="3">
        <v>735</v>
      </c>
      <c r="B737">
        <v>300</v>
      </c>
      <c r="C737" t="s">
        <v>12</v>
      </c>
      <c r="D737" t="s">
        <v>12</v>
      </c>
      <c r="E737">
        <v>182480</v>
      </c>
      <c r="F737">
        <v>166808</v>
      </c>
      <c r="G737">
        <v>1</v>
      </c>
      <c r="H737">
        <v>1</v>
      </c>
      <c r="I737">
        <v>90.333163738250732</v>
      </c>
      <c r="J737" s="4">
        <f>ConfigSheet!$I$2</f>
        <v>3349.0920000000001</v>
      </c>
      <c r="K737">
        <f>IF(D737="",_xlfn.XLOOKUP(C737,ConfigSheet!$A$1:$H$1,ConfigSheet!$A$2:$H$2),_xlfn.XLOOKUP(D737,ConfigSheet!$A$1:$H$1,ConfigSheet!$A$2:$H$2))</f>
        <v>4.4826302470744004</v>
      </c>
      <c r="L737">
        <f>_xlfn.XLOOKUP(B737,CoinPixels_Config2!A:A,CoinPixels_Config2!I:I)</f>
        <v>0.82360549717057396</v>
      </c>
      <c r="M737">
        <f t="shared" si="89"/>
        <v>150291.53112368635</v>
      </c>
      <c r="N737">
        <f t="shared" si="90"/>
        <v>137383.98577202909</v>
      </c>
      <c r="O737">
        <f t="shared" si="91"/>
        <v>201.15940777206478</v>
      </c>
      <c r="P737">
        <f t="shared" si="92"/>
        <v>183.88315701250866</v>
      </c>
      <c r="Q737" s="9" cm="1">
        <f t="array" ref="Q737">IF(D737="",_xlfn.XLOOKUP(C737,ConfigSheet!$B$5:$H$5,_xlfn.XLOOKUP(G737,ConfigSheet!$A$6:$A$8,ConfigSheet!$B$6:$H$8)),_xlfn.XLOOKUP(D737,ConfigSheet!$B$5:$H$5,_xlfn.XLOOKUP(H737,ConfigSheet!$A$6:$A$8,ConfigSheet!$B$6:$H$8)))</f>
        <v>236.29999999999998</v>
      </c>
      <c r="R737">
        <f t="shared" si="93"/>
        <v>17.27625075955612</v>
      </c>
      <c r="S737" s="9">
        <f t="shared" si="94"/>
        <v>298.46884030706343</v>
      </c>
      <c r="W737">
        <f t="shared" si="95"/>
        <v>52.416842987491322</v>
      </c>
      <c r="X737">
        <f t="shared" si="88"/>
        <v>2747.5254287753182</v>
      </c>
    </row>
    <row r="738" spans="1:24" x14ac:dyDescent="0.3">
      <c r="A738" s="3">
        <v>736</v>
      </c>
      <c r="B738">
        <v>300</v>
      </c>
      <c r="C738" t="s">
        <v>13</v>
      </c>
      <c r="D738" t="s">
        <v>13</v>
      </c>
      <c r="E738">
        <v>116936</v>
      </c>
      <c r="F738">
        <v>72983</v>
      </c>
      <c r="G738">
        <v>1</v>
      </c>
      <c r="H738">
        <v>1</v>
      </c>
      <c r="I738">
        <v>54.687398672103882</v>
      </c>
      <c r="J738" s="4">
        <f>ConfigSheet!$I$2</f>
        <v>3349.0920000000001</v>
      </c>
      <c r="K738">
        <f>IF(D738="",_xlfn.XLOOKUP(C738,ConfigSheet!$A$1:$H$1,ConfigSheet!$A$2:$H$2),_xlfn.XLOOKUP(D738,ConfigSheet!$A$1:$H$1,ConfigSheet!$A$2:$H$2))</f>
        <v>6.6983512218829002</v>
      </c>
      <c r="L738">
        <f>_xlfn.XLOOKUP(B738,CoinPixels_Config2!A:A,CoinPixels_Config2!I:I)</f>
        <v>0.82360549717057396</v>
      </c>
      <c r="M738">
        <f t="shared" si="89"/>
        <v>96309.132417138244</v>
      </c>
      <c r="N738">
        <f t="shared" si="90"/>
        <v>60109.2</v>
      </c>
      <c r="O738">
        <f t="shared" si="91"/>
        <v>192.62307359870076</v>
      </c>
      <c r="P738">
        <f t="shared" si="92"/>
        <v>120.22140128321456</v>
      </c>
      <c r="Q738" s="9" cm="1">
        <f t="array" ref="Q738">IF(D738="",_xlfn.XLOOKUP(C738,ConfigSheet!$B$5:$H$5,_xlfn.XLOOKUP(G738,ConfigSheet!$A$6:$A$8,ConfigSheet!$B$6:$H$8)),_xlfn.XLOOKUP(D738,ConfigSheet!$B$5:$H$5,_xlfn.XLOOKUP(H738,ConfigSheet!$A$6:$A$8,ConfigSheet!$B$6:$H$8)))</f>
        <v>207.95500000000001</v>
      </c>
      <c r="R738">
        <f t="shared" si="93"/>
        <v>72.401672315486195</v>
      </c>
      <c r="S738" s="9">
        <f t="shared" si="94"/>
        <v>5242.0021540790403</v>
      </c>
      <c r="W738">
        <f t="shared" si="95"/>
        <v>87.733598716785451</v>
      </c>
      <c r="X738">
        <f t="shared" si="88"/>
        <v>7697.1843437979378</v>
      </c>
    </row>
    <row r="739" spans="1:24" x14ac:dyDescent="0.3">
      <c r="A739" s="3">
        <v>737</v>
      </c>
      <c r="B739">
        <v>301</v>
      </c>
      <c r="C739" t="s">
        <v>8</v>
      </c>
      <c r="D739" t="s">
        <v>8</v>
      </c>
      <c r="E739">
        <v>18665</v>
      </c>
      <c r="F739">
        <v>20475</v>
      </c>
      <c r="G739">
        <v>1</v>
      </c>
      <c r="H739">
        <v>1</v>
      </c>
      <c r="I739">
        <v>82.7178955078125</v>
      </c>
      <c r="J739" s="4">
        <f>ConfigSheet!$I$2</f>
        <v>3349.0920000000001</v>
      </c>
      <c r="K739">
        <f>IF(D739="",_xlfn.XLOOKUP(C739,ConfigSheet!$A$1:$H$1,ConfigSheet!$A$2:$H$2),_xlfn.XLOOKUP(D739,ConfigSheet!$A$1:$H$1,ConfigSheet!$A$2:$H$2))</f>
        <v>0</v>
      </c>
      <c r="L739">
        <f>_xlfn.XLOOKUP(B739,CoinPixels_Config2!A:A,CoinPixels_Config2!I:I)</f>
        <v>0.91159951159951158</v>
      </c>
      <c r="M739">
        <f t="shared" si="89"/>
        <v>17015.004884004884</v>
      </c>
      <c r="N739">
        <f t="shared" si="90"/>
        <v>18665</v>
      </c>
      <c r="O739">
        <f t="shared" si="91"/>
        <v>0</v>
      </c>
      <c r="P739">
        <f t="shared" si="92"/>
        <v>0</v>
      </c>
      <c r="Q739" s="9" cm="1">
        <f t="array" ref="Q739">IF(D739="",_xlfn.XLOOKUP(C739,ConfigSheet!$B$5:$H$5,_xlfn.XLOOKUP(G739,ConfigSheet!$A$6:$A$8,ConfigSheet!$B$6:$H$8)),_xlfn.XLOOKUP(D739,ConfigSheet!$B$5:$H$5,_xlfn.XLOOKUP(H739,ConfigSheet!$A$6:$A$8,ConfigSheet!$B$6:$H$8)))</f>
        <v>0</v>
      </c>
      <c r="R739">
        <f t="shared" si="93"/>
        <v>0</v>
      </c>
      <c r="S739" s="9">
        <f t="shared" si="94"/>
        <v>0</v>
      </c>
      <c r="W739">
        <f t="shared" si="95"/>
        <v>0</v>
      </c>
      <c r="X739">
        <f t="shared" si="88"/>
        <v>0</v>
      </c>
    </row>
    <row r="740" spans="1:24" x14ac:dyDescent="0.3">
      <c r="A740" s="3">
        <v>738</v>
      </c>
      <c r="B740">
        <v>301</v>
      </c>
      <c r="C740" t="s">
        <v>14</v>
      </c>
      <c r="D740" t="s">
        <v>14</v>
      </c>
      <c r="E740">
        <v>102709</v>
      </c>
      <c r="F740">
        <v>91739</v>
      </c>
      <c r="G740">
        <v>1</v>
      </c>
      <c r="H740">
        <v>1</v>
      </c>
      <c r="I740">
        <v>89.241951704025269</v>
      </c>
      <c r="J740" s="4">
        <f>ConfigSheet!$I$2</f>
        <v>3349.0920000000001</v>
      </c>
      <c r="K740">
        <f>IF(D740="",_xlfn.XLOOKUP(C740,ConfigSheet!$A$1:$H$1,ConfigSheet!$A$2:$H$2),_xlfn.XLOOKUP(D740,ConfigSheet!$A$1:$H$1,ConfigSheet!$A$2:$H$2))</f>
        <v>8.5265588246234003</v>
      </c>
      <c r="L740">
        <f>_xlfn.XLOOKUP(B740,CoinPixels_Config2!A:A,CoinPixels_Config2!I:I)</f>
        <v>0.91159951159951158</v>
      </c>
      <c r="M740">
        <f t="shared" si="89"/>
        <v>93629.47423687423</v>
      </c>
      <c r="N740">
        <f t="shared" si="90"/>
        <v>83629.227594627591</v>
      </c>
      <c r="O740">
        <f t="shared" si="91"/>
        <v>238.37422793977271</v>
      </c>
      <c r="P740">
        <f t="shared" si="92"/>
        <v>212.91428498930773</v>
      </c>
      <c r="Q740" s="9" cm="1">
        <f t="array" ref="Q740">IF(D740="",_xlfn.XLOOKUP(C740,ConfigSheet!$B$5:$H$5,_xlfn.XLOOKUP(G740,ConfigSheet!$A$6:$A$8,ConfigSheet!$B$6:$H$8)),_xlfn.XLOOKUP(D740,ConfigSheet!$B$5:$H$5,_xlfn.XLOOKUP(H740,ConfigSheet!$A$6:$A$8,ConfigSheet!$B$6:$H$8)))</f>
        <v>160.44</v>
      </c>
      <c r="R740">
        <f t="shared" si="93"/>
        <v>25.459942950464978</v>
      </c>
      <c r="S740" s="9">
        <f t="shared" si="94"/>
        <v>648.20869504093127</v>
      </c>
      <c r="W740">
        <f t="shared" si="95"/>
        <v>-52.474284989307733</v>
      </c>
      <c r="X740">
        <f t="shared" si="88"/>
        <v>2753.5505851390867</v>
      </c>
    </row>
    <row r="741" spans="1:24" x14ac:dyDescent="0.3">
      <c r="A741" s="3">
        <v>739</v>
      </c>
      <c r="B741">
        <v>302</v>
      </c>
      <c r="C741" t="s">
        <v>8</v>
      </c>
      <c r="D741" t="s">
        <v>8</v>
      </c>
      <c r="E741">
        <v>15969</v>
      </c>
      <c r="F741">
        <v>18029</v>
      </c>
      <c r="G741">
        <v>1</v>
      </c>
      <c r="H741">
        <v>1</v>
      </c>
      <c r="I741">
        <v>83.277630805969238</v>
      </c>
      <c r="J741" s="4">
        <f>ConfigSheet!$I$2</f>
        <v>3349.0920000000001</v>
      </c>
      <c r="K741">
        <f>IF(D741="",_xlfn.XLOOKUP(C741,ConfigSheet!$A$1:$H$1,ConfigSheet!$A$2:$H$2),_xlfn.XLOOKUP(D741,ConfigSheet!$A$1:$H$1,ConfigSheet!$A$2:$H$2))</f>
        <v>0</v>
      </c>
      <c r="L741">
        <f>_xlfn.XLOOKUP(B741,CoinPixels_Config2!A:A,CoinPixels_Config2!I:I)</f>
        <v>0.88573964168839092</v>
      </c>
      <c r="M741">
        <f t="shared" si="89"/>
        <v>14144.376338121914</v>
      </c>
      <c r="N741">
        <f t="shared" si="90"/>
        <v>15969</v>
      </c>
      <c r="O741">
        <f t="shared" si="91"/>
        <v>0</v>
      </c>
      <c r="P741">
        <f t="shared" si="92"/>
        <v>0</v>
      </c>
      <c r="Q741" s="9" cm="1">
        <f t="array" ref="Q741">IF(D741="",_xlfn.XLOOKUP(C741,ConfigSheet!$B$5:$H$5,_xlfn.XLOOKUP(G741,ConfigSheet!$A$6:$A$8,ConfigSheet!$B$6:$H$8)),_xlfn.XLOOKUP(D741,ConfigSheet!$B$5:$H$5,_xlfn.XLOOKUP(H741,ConfigSheet!$A$6:$A$8,ConfigSheet!$B$6:$H$8)))</f>
        <v>0</v>
      </c>
      <c r="R741">
        <f t="shared" si="93"/>
        <v>0</v>
      </c>
      <c r="S741" s="9">
        <f t="shared" si="94"/>
        <v>0</v>
      </c>
      <c r="W741">
        <f t="shared" si="95"/>
        <v>0</v>
      </c>
      <c r="X741">
        <f t="shared" si="88"/>
        <v>0</v>
      </c>
    </row>
    <row r="742" spans="1:24" x14ac:dyDescent="0.3">
      <c r="A742" s="3">
        <v>740</v>
      </c>
      <c r="B742">
        <v>302</v>
      </c>
      <c r="C742" t="s">
        <v>10</v>
      </c>
      <c r="D742" t="s">
        <v>10</v>
      </c>
      <c r="E742">
        <v>203885</v>
      </c>
      <c r="F742">
        <v>265648</v>
      </c>
      <c r="G742">
        <v>2</v>
      </c>
      <c r="H742">
        <v>3</v>
      </c>
      <c r="I742">
        <v>62.716656923294067</v>
      </c>
      <c r="J742" s="4">
        <f>ConfigSheet!$I$2</f>
        <v>3349.0920000000001</v>
      </c>
      <c r="K742">
        <f>IF(D742="",_xlfn.XLOOKUP(C742,ConfigSheet!$A$1:$H$1,ConfigSheet!$A$2:$H$2),_xlfn.XLOOKUP(D742,ConfigSheet!$A$1:$H$1,ConfigSheet!$A$2:$H$2))</f>
        <v>3.5680999999999998</v>
      </c>
      <c r="L742">
        <f>_xlfn.XLOOKUP(B742,CoinPixels_Config2!A:A,CoinPixels_Config2!I:I)</f>
        <v>0.88573964168839092</v>
      </c>
      <c r="M742">
        <f t="shared" si="89"/>
        <v>180589.02684563759</v>
      </c>
      <c r="N742">
        <f t="shared" si="90"/>
        <v>235294.96433523766</v>
      </c>
      <c r="O742">
        <f t="shared" si="91"/>
        <v>192.39832966306076</v>
      </c>
      <c r="P742">
        <f t="shared" si="92"/>
        <v>250.68166602904947</v>
      </c>
      <c r="Q742" s="9" cm="1">
        <f t="array" ref="Q742">IF(D742="",_xlfn.XLOOKUP(C742,ConfigSheet!$B$5:$H$5,_xlfn.XLOOKUP(G742,ConfigSheet!$A$6:$A$8,ConfigSheet!$B$6:$H$8)),_xlfn.XLOOKUP(D742,ConfigSheet!$B$5:$H$5,_xlfn.XLOOKUP(H742,ConfigSheet!$A$6:$A$8,ConfigSheet!$B$6:$H$8)))</f>
        <v>289.92</v>
      </c>
      <c r="R742">
        <f t="shared" si="93"/>
        <v>-58.283336365988703</v>
      </c>
      <c r="S742" s="9">
        <f t="shared" si="94"/>
        <v>3396.947297950981</v>
      </c>
      <c r="W742">
        <f t="shared" si="95"/>
        <v>39.238333970950549</v>
      </c>
      <c r="X742">
        <f t="shared" si="88"/>
        <v>1539.6468528158518</v>
      </c>
    </row>
    <row r="743" spans="1:24" x14ac:dyDescent="0.3">
      <c r="A743" s="3">
        <v>741</v>
      </c>
      <c r="B743">
        <v>303</v>
      </c>
      <c r="C743" t="s">
        <v>8</v>
      </c>
      <c r="D743" t="s">
        <v>8</v>
      </c>
      <c r="E743">
        <v>19232</v>
      </c>
      <c r="F743">
        <v>48926</v>
      </c>
      <c r="G743">
        <v>1</v>
      </c>
      <c r="H743">
        <v>3</v>
      </c>
      <c r="I743">
        <v>25.64322153727214</v>
      </c>
      <c r="J743" s="4">
        <f>ConfigSheet!$I$2</f>
        <v>3349.0920000000001</v>
      </c>
      <c r="K743">
        <f>IF(D743="",_xlfn.XLOOKUP(C743,ConfigSheet!$A$1:$H$1,ConfigSheet!$A$2:$H$2),_xlfn.XLOOKUP(D743,ConfigSheet!$A$1:$H$1,ConfigSheet!$A$2:$H$2))</f>
        <v>0</v>
      </c>
      <c r="L743">
        <f>_xlfn.XLOOKUP(B743,CoinPixels_Config2!A:A,CoinPixels_Config2!I:I)</f>
        <v>0.39308343212198016</v>
      </c>
      <c r="M743">
        <f t="shared" si="89"/>
        <v>7559.7805665699225</v>
      </c>
      <c r="N743">
        <f t="shared" si="90"/>
        <v>19232</v>
      </c>
      <c r="O743">
        <f t="shared" si="91"/>
        <v>0</v>
      </c>
      <c r="P743">
        <f t="shared" si="92"/>
        <v>0</v>
      </c>
      <c r="Q743" s="9" cm="1">
        <f t="array" ref="Q743">IF(D743="",_xlfn.XLOOKUP(C743,ConfigSheet!$B$5:$H$5,_xlfn.XLOOKUP(G743,ConfigSheet!$A$6:$A$8,ConfigSheet!$B$6:$H$8)),_xlfn.XLOOKUP(D743,ConfigSheet!$B$5:$H$5,_xlfn.XLOOKUP(H743,ConfigSheet!$A$6:$A$8,ConfigSheet!$B$6:$H$8)))</f>
        <v>0</v>
      </c>
      <c r="R743">
        <f t="shared" si="93"/>
        <v>0</v>
      </c>
      <c r="S743" s="9">
        <f t="shared" si="94"/>
        <v>0</v>
      </c>
      <c r="W743">
        <f t="shared" si="95"/>
        <v>0</v>
      </c>
      <c r="X743">
        <f t="shared" si="88"/>
        <v>0</v>
      </c>
    </row>
    <row r="744" spans="1:24" x14ac:dyDescent="0.3">
      <c r="A744" s="3">
        <v>742</v>
      </c>
      <c r="B744">
        <v>304</v>
      </c>
      <c r="C744" t="s">
        <v>8</v>
      </c>
      <c r="D744" t="s">
        <v>8</v>
      </c>
      <c r="E744">
        <v>15663</v>
      </c>
      <c r="F744">
        <v>21025</v>
      </c>
      <c r="G744">
        <v>1</v>
      </c>
      <c r="H744">
        <v>1</v>
      </c>
      <c r="I744">
        <v>73.621690273284912</v>
      </c>
      <c r="J744" s="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_xlfn.XLOOKUP(B744,CoinPixels_Config2!A:A,CoinPixels_Config2!I:I)</f>
        <v>0.74497027348394773</v>
      </c>
      <c r="M744">
        <f t="shared" si="89"/>
        <v>11668.469393579073</v>
      </c>
      <c r="N744">
        <f t="shared" si="90"/>
        <v>15663.000000000002</v>
      </c>
      <c r="O744">
        <f t="shared" si="91"/>
        <v>0</v>
      </c>
      <c r="P744">
        <f t="shared" si="92"/>
        <v>0</v>
      </c>
      <c r="Q744" s="9" cm="1">
        <f t="array" ref="Q744">IF(D744="",_xlfn.XLOOKUP(C744,ConfigSheet!$B$5:$H$5,_xlfn.XLOOKUP(G744,ConfigSheet!$A$6:$A$8,ConfigSheet!$B$6:$H$8)),_xlfn.XLOOKUP(D744,ConfigSheet!$B$5:$H$5,_xlfn.XLOOKUP(H744,ConfigSheet!$A$6:$A$8,ConfigSheet!$B$6:$H$8)))</f>
        <v>0</v>
      </c>
      <c r="R744">
        <f t="shared" si="93"/>
        <v>0</v>
      </c>
      <c r="S744" s="9">
        <f t="shared" si="94"/>
        <v>0</v>
      </c>
      <c r="W744">
        <f t="shared" si="95"/>
        <v>0</v>
      </c>
      <c r="X744">
        <f t="shared" si="88"/>
        <v>0</v>
      </c>
    </row>
    <row r="745" spans="1:24" x14ac:dyDescent="0.3">
      <c r="A745" s="3">
        <v>743</v>
      </c>
      <c r="B745">
        <v>304</v>
      </c>
      <c r="C745" t="s">
        <v>12</v>
      </c>
      <c r="D745" t="s">
        <v>12</v>
      </c>
      <c r="E745">
        <v>199497</v>
      </c>
      <c r="F745">
        <v>331607</v>
      </c>
      <c r="G745">
        <v>1</v>
      </c>
      <c r="H745">
        <v>2</v>
      </c>
      <c r="I745">
        <v>44.562873244285583</v>
      </c>
      <c r="J745" s="4">
        <f>ConfigSheet!$I$2</f>
        <v>3349.0920000000001</v>
      </c>
      <c r="K745">
        <f>IF(D745="",_xlfn.XLOOKUP(C745,ConfigSheet!$A$1:$H$1,ConfigSheet!$A$2:$H$2),_xlfn.XLOOKUP(D745,ConfigSheet!$A$1:$H$1,ConfigSheet!$A$2:$H$2))</f>
        <v>4.4826302470744004</v>
      </c>
      <c r="L745">
        <f>_xlfn.XLOOKUP(B745,CoinPixels_Config2!A:A,CoinPixels_Config2!I:I)</f>
        <v>0.74497027348394773</v>
      </c>
      <c r="M745">
        <f t="shared" si="89"/>
        <v>148619.33464922712</v>
      </c>
      <c r="N745">
        <f t="shared" si="90"/>
        <v>247037.35747919144</v>
      </c>
      <c r="O745">
        <f t="shared" si="91"/>
        <v>198.92123739768806</v>
      </c>
      <c r="P745">
        <f t="shared" si="92"/>
        <v>330.64995849428885</v>
      </c>
      <c r="Q745" s="9" cm="1">
        <f t="array" ref="Q745">IF(D745="",_xlfn.XLOOKUP(C745,ConfigSheet!$B$5:$H$5,_xlfn.XLOOKUP(G745,ConfigSheet!$A$6:$A$8,ConfigSheet!$B$6:$H$8)),_xlfn.XLOOKUP(D745,ConfigSheet!$B$5:$H$5,_xlfn.XLOOKUP(H745,ConfigSheet!$A$6:$A$8,ConfigSheet!$B$6:$H$8)))</f>
        <v>472.59999999999997</v>
      </c>
      <c r="R745">
        <f t="shared" si="93"/>
        <v>-131.72872109660079</v>
      </c>
      <c r="S745" s="9">
        <f t="shared" si="94"/>
        <v>17352.45596174604</v>
      </c>
      <c r="W745">
        <f t="shared" si="95"/>
        <v>141.95004150571111</v>
      </c>
      <c r="X745">
        <f t="shared" si="88"/>
        <v>20149.814283473108</v>
      </c>
    </row>
    <row r="746" spans="1:24" x14ac:dyDescent="0.3">
      <c r="A746" s="3">
        <v>744</v>
      </c>
      <c r="B746">
        <v>304</v>
      </c>
      <c r="C746" t="s">
        <v>11</v>
      </c>
      <c r="D746" t="s">
        <v>11</v>
      </c>
      <c r="E746">
        <v>232197</v>
      </c>
      <c r="F746">
        <v>160855</v>
      </c>
      <c r="G746">
        <v>1</v>
      </c>
      <c r="H746">
        <v>1</v>
      </c>
      <c r="I746">
        <v>69.275230169296265</v>
      </c>
      <c r="J746" s="4">
        <f>ConfigSheet!$I$2</f>
        <v>3349.0920000000001</v>
      </c>
      <c r="K746">
        <f>IF(D746="",_xlfn.XLOOKUP(C746,ConfigSheet!$A$1:$H$1,ConfigSheet!$A$2:$H$2),_xlfn.XLOOKUP(D746,ConfigSheet!$A$1:$H$1,ConfigSheet!$A$2:$H$2))</f>
        <v>5.6936084651916001</v>
      </c>
      <c r="L746">
        <f>_xlfn.XLOOKUP(B746,CoinPixels_Config2!A:A,CoinPixels_Config2!I:I)</f>
        <v>0.74497027348394773</v>
      </c>
      <c r="M746">
        <f t="shared" si="89"/>
        <v>172979.8625921522</v>
      </c>
      <c r="N746">
        <f t="shared" si="90"/>
        <v>119832.19334126041</v>
      </c>
      <c r="O746">
        <f t="shared" si="91"/>
        <v>294.07362054024122</v>
      </c>
      <c r="P746">
        <f t="shared" si="92"/>
        <v>203.72016964905018</v>
      </c>
      <c r="Q746" s="9" cm="1">
        <f t="array" ref="Q746">IF(D746="",_xlfn.XLOOKUP(C746,ConfigSheet!$B$5:$H$5,_xlfn.XLOOKUP(G746,ConfigSheet!$A$6:$A$8,ConfigSheet!$B$6:$H$8)),_xlfn.XLOOKUP(D746,ConfigSheet!$B$5:$H$5,_xlfn.XLOOKUP(H746,ConfigSheet!$A$6:$A$8,ConfigSheet!$B$6:$H$8)))</f>
        <v>369.42666666666668</v>
      </c>
      <c r="R746">
        <f t="shared" si="93"/>
        <v>90.353450891191045</v>
      </c>
      <c r="S746" s="9">
        <f t="shared" si="94"/>
        <v>8163.7460879468717</v>
      </c>
      <c r="W746">
        <f t="shared" si="95"/>
        <v>165.7064970176165</v>
      </c>
      <c r="X746">
        <f t="shared" si="88"/>
        <v>27458.643153849345</v>
      </c>
    </row>
    <row r="747" spans="1:24" x14ac:dyDescent="0.3">
      <c r="A747" s="3">
        <v>745</v>
      </c>
      <c r="B747">
        <v>305</v>
      </c>
      <c r="C747" t="s">
        <v>8</v>
      </c>
      <c r="D747" t="s">
        <v>8</v>
      </c>
      <c r="E747">
        <v>14742</v>
      </c>
      <c r="F747">
        <v>16113</v>
      </c>
      <c r="G747">
        <v>1</v>
      </c>
      <c r="H747">
        <v>1</v>
      </c>
      <c r="I747">
        <v>80.787485837936401</v>
      </c>
      <c r="J747" s="4">
        <f>ConfigSheet!$I$2</f>
        <v>3349.0920000000001</v>
      </c>
      <c r="K747">
        <f>IF(D747="",_xlfn.XLOOKUP(C747,ConfigSheet!$A$1:$H$1,ConfigSheet!$A$2:$H$2),_xlfn.XLOOKUP(D747,ConfigSheet!$A$1:$H$1,ConfigSheet!$A$2:$H$2))</f>
        <v>0</v>
      </c>
      <c r="L747">
        <f>_xlfn.XLOOKUP(B747,CoinPixels_Config2!A:A,CoinPixels_Config2!I:I)</f>
        <v>0.9149134239433997</v>
      </c>
      <c r="M747">
        <f t="shared" si="89"/>
        <v>13487.653695773599</v>
      </c>
      <c r="N747">
        <f t="shared" si="90"/>
        <v>14742</v>
      </c>
      <c r="O747">
        <f t="shared" si="91"/>
        <v>0</v>
      </c>
      <c r="P747">
        <f t="shared" si="92"/>
        <v>0</v>
      </c>
      <c r="Q747" s="9" cm="1">
        <f t="array" ref="Q747">IF(D747="",_xlfn.XLOOKUP(C747,ConfigSheet!$B$5:$H$5,_xlfn.XLOOKUP(G747,ConfigSheet!$A$6:$A$8,ConfigSheet!$B$6:$H$8)),_xlfn.XLOOKUP(D747,ConfigSheet!$B$5:$H$5,_xlfn.XLOOKUP(H747,ConfigSheet!$A$6:$A$8,ConfigSheet!$B$6:$H$8)))</f>
        <v>0</v>
      </c>
      <c r="R747">
        <f t="shared" si="93"/>
        <v>0</v>
      </c>
      <c r="S747" s="9">
        <f t="shared" si="94"/>
        <v>0</v>
      </c>
      <c r="W747">
        <f t="shared" si="95"/>
        <v>0</v>
      </c>
      <c r="X747">
        <f t="shared" si="88"/>
        <v>0</v>
      </c>
    </row>
    <row r="748" spans="1:24" x14ac:dyDescent="0.3">
      <c r="A748" s="3">
        <v>746</v>
      </c>
      <c r="B748">
        <v>305</v>
      </c>
      <c r="C748" t="s">
        <v>12</v>
      </c>
      <c r="D748" t="s">
        <v>12</v>
      </c>
      <c r="E748">
        <v>168073</v>
      </c>
      <c r="F748">
        <v>152468</v>
      </c>
      <c r="G748">
        <v>1</v>
      </c>
      <c r="H748">
        <v>1</v>
      </c>
      <c r="I748">
        <v>89.019405841827393</v>
      </c>
      <c r="J748" s="4">
        <f>ConfigSheet!$I$2</f>
        <v>3349.0920000000001</v>
      </c>
      <c r="K748">
        <f>IF(D748="",_xlfn.XLOOKUP(C748,ConfigSheet!$A$1:$H$1,ConfigSheet!$A$2:$H$2),_xlfn.XLOOKUP(D748,ConfigSheet!$A$1:$H$1,ConfigSheet!$A$2:$H$2))</f>
        <v>4.4826302470744004</v>
      </c>
      <c r="L748">
        <f>_xlfn.XLOOKUP(B748,CoinPixels_Config2!A:A,CoinPixels_Config2!I:I)</f>
        <v>0.9149134239433997</v>
      </c>
      <c r="M748">
        <f t="shared" si="89"/>
        <v>153772.24390243902</v>
      </c>
      <c r="N748">
        <f t="shared" si="90"/>
        <v>139495.01992180228</v>
      </c>
      <c r="O748">
        <f t="shared" si="91"/>
        <v>205.81820734622255</v>
      </c>
      <c r="P748">
        <f t="shared" si="92"/>
        <v>186.70869466043837</v>
      </c>
      <c r="Q748" s="9" cm="1">
        <f t="array" ref="Q748">IF(D748="",_xlfn.XLOOKUP(C748,ConfigSheet!$B$5:$H$5,_xlfn.XLOOKUP(G748,ConfigSheet!$A$6:$A$8,ConfigSheet!$B$6:$H$8)),_xlfn.XLOOKUP(D748,ConfigSheet!$B$5:$H$5,_xlfn.XLOOKUP(H748,ConfigSheet!$A$6:$A$8,ConfigSheet!$B$6:$H$8)))</f>
        <v>236.29999999999998</v>
      </c>
      <c r="R748">
        <f t="shared" si="93"/>
        <v>19.109512685784182</v>
      </c>
      <c r="S748" s="9">
        <f t="shared" si="94"/>
        <v>365.17347508814657</v>
      </c>
      <c r="W748">
        <f t="shared" si="95"/>
        <v>49.591305339561615</v>
      </c>
      <c r="X748">
        <f t="shared" si="88"/>
        <v>2459.2975652816322</v>
      </c>
    </row>
    <row r="749" spans="1:24" x14ac:dyDescent="0.3">
      <c r="A749" s="3">
        <v>747</v>
      </c>
      <c r="B749">
        <v>305</v>
      </c>
      <c r="C749" t="s">
        <v>11</v>
      </c>
      <c r="D749" t="s">
        <v>11</v>
      </c>
      <c r="E749">
        <v>187190</v>
      </c>
      <c r="F749">
        <v>145907</v>
      </c>
      <c r="G749">
        <v>1</v>
      </c>
      <c r="H749">
        <v>1</v>
      </c>
      <c r="I749">
        <v>77.945935726165771</v>
      </c>
      <c r="J749" s="4">
        <f>ConfigSheet!$I$2</f>
        <v>3349.0920000000001</v>
      </c>
      <c r="K749">
        <f>IF(D749="",_xlfn.XLOOKUP(C749,ConfigSheet!$A$1:$H$1,ConfigSheet!$A$2:$H$2),_xlfn.XLOOKUP(D749,ConfigSheet!$A$1:$H$1,ConfigSheet!$A$2:$H$2))</f>
        <v>5.6936084651916001</v>
      </c>
      <c r="L749">
        <f>_xlfn.XLOOKUP(B749,CoinPixels_Config2!A:A,CoinPixels_Config2!I:I)</f>
        <v>0.9149134239433997</v>
      </c>
      <c r="M749">
        <f t="shared" si="89"/>
        <v>171262.64382796499</v>
      </c>
      <c r="N749">
        <f t="shared" si="90"/>
        <v>133492.27294730963</v>
      </c>
      <c r="O749">
        <f t="shared" si="91"/>
        <v>291.15427067097448</v>
      </c>
      <c r="P749">
        <f t="shared" si="92"/>
        <v>226.94292521389968</v>
      </c>
      <c r="Q749" s="9" cm="1">
        <f t="array" ref="Q749">IF(D749="",_xlfn.XLOOKUP(C749,ConfigSheet!$B$5:$H$5,_xlfn.XLOOKUP(G749,ConfigSheet!$A$6:$A$8,ConfigSheet!$B$6:$H$8)),_xlfn.XLOOKUP(D749,ConfigSheet!$B$5:$H$5,_xlfn.XLOOKUP(H749,ConfigSheet!$A$6:$A$8,ConfigSheet!$B$6:$H$8)))</f>
        <v>369.42666666666668</v>
      </c>
      <c r="R749">
        <f t="shared" si="93"/>
        <v>64.211345457074799</v>
      </c>
      <c r="S749" s="9">
        <f t="shared" si="94"/>
        <v>4123.0968854078001</v>
      </c>
      <c r="W749">
        <f t="shared" si="95"/>
        <v>142.48374145276699</v>
      </c>
      <c r="X749">
        <f t="shared" si="88"/>
        <v>20301.616578378951</v>
      </c>
    </row>
    <row r="750" spans="1:24" x14ac:dyDescent="0.3">
      <c r="A750" s="3">
        <v>748</v>
      </c>
      <c r="B750">
        <v>306</v>
      </c>
      <c r="C750" t="s">
        <v>8</v>
      </c>
      <c r="D750" t="s">
        <v>8</v>
      </c>
      <c r="E750">
        <v>17437</v>
      </c>
      <c r="F750">
        <v>22052</v>
      </c>
      <c r="G750">
        <v>1</v>
      </c>
      <c r="H750">
        <v>1</v>
      </c>
      <c r="I750">
        <v>75.210756063461304</v>
      </c>
      <c r="J750" s="4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_xlfn.XLOOKUP(B750,CoinPixels_Config2!A:A,CoinPixels_Config2!I:I)</f>
        <v>0.79072192998367496</v>
      </c>
      <c r="M750">
        <f t="shared" si="89"/>
        <v>13787.81829312534</v>
      </c>
      <c r="N750">
        <f t="shared" si="90"/>
        <v>17437</v>
      </c>
      <c r="O750">
        <f t="shared" si="91"/>
        <v>0</v>
      </c>
      <c r="P750">
        <f t="shared" si="92"/>
        <v>0</v>
      </c>
      <c r="Q750" s="9" cm="1">
        <f t="array" ref="Q750">IF(D750="",_xlfn.XLOOKUP(C750,ConfigSheet!$B$5:$H$5,_xlfn.XLOOKUP(G750,ConfigSheet!$A$6:$A$8,ConfigSheet!$B$6:$H$8)),_xlfn.XLOOKUP(D750,ConfigSheet!$B$5:$H$5,_xlfn.XLOOKUP(H750,ConfigSheet!$A$6:$A$8,ConfigSheet!$B$6:$H$8)))</f>
        <v>0</v>
      </c>
      <c r="R750">
        <f t="shared" si="93"/>
        <v>0</v>
      </c>
      <c r="S750" s="9">
        <f t="shared" si="94"/>
        <v>0</v>
      </c>
      <c r="W750">
        <f t="shared" si="95"/>
        <v>0</v>
      </c>
      <c r="X750">
        <f t="shared" si="88"/>
        <v>0</v>
      </c>
    </row>
    <row r="751" spans="1:24" x14ac:dyDescent="0.3">
      <c r="A751" s="3">
        <v>749</v>
      </c>
      <c r="B751">
        <v>306</v>
      </c>
      <c r="C751" t="s">
        <v>9</v>
      </c>
      <c r="D751" t="s">
        <v>9</v>
      </c>
      <c r="E751">
        <v>530452</v>
      </c>
      <c r="F751">
        <v>466500</v>
      </c>
      <c r="G751">
        <v>1</v>
      </c>
      <c r="H751">
        <v>1</v>
      </c>
      <c r="I751">
        <v>87.876927852630615</v>
      </c>
      <c r="J751" s="4">
        <f>ConfigSheet!$I$2</f>
        <v>3349.0920000000001</v>
      </c>
      <c r="K751">
        <f>IF(D751="",_xlfn.XLOOKUP(C751,ConfigSheet!$A$1:$H$1,ConfigSheet!$A$2:$H$2),_xlfn.XLOOKUP(D751,ConfigSheet!$A$1:$H$1,ConfigSheet!$A$2:$H$2))</f>
        <v>2.6304883652667002</v>
      </c>
      <c r="L751">
        <f>_xlfn.XLOOKUP(B751,CoinPixels_Config2!A:A,CoinPixels_Config2!I:I)</f>
        <v>0.79072192998367496</v>
      </c>
      <c r="M751">
        <f t="shared" si="89"/>
        <v>419440.02920370037</v>
      </c>
      <c r="N751">
        <f t="shared" si="90"/>
        <v>368871.78033738438</v>
      </c>
      <c r="O751">
        <f t="shared" si="91"/>
        <v>329.44216424853624</v>
      </c>
      <c r="P751">
        <f t="shared" si="92"/>
        <v>289.72417791231283</v>
      </c>
      <c r="Q751" s="9" cm="1">
        <f t="array" ref="Q751">IF(D751="",_xlfn.XLOOKUP(C751,ConfigSheet!$B$5:$H$5,_xlfn.XLOOKUP(G751,ConfigSheet!$A$6:$A$8,ConfigSheet!$B$6:$H$8)),_xlfn.XLOOKUP(D751,ConfigSheet!$B$5:$H$5,_xlfn.XLOOKUP(H751,ConfigSheet!$A$6:$A$8,ConfigSheet!$B$6:$H$8)))</f>
        <v>468.8</v>
      </c>
      <c r="R751">
        <f t="shared" si="93"/>
        <v>39.717986336223419</v>
      </c>
      <c r="S751" s="9">
        <f t="shared" si="94"/>
        <v>1577.5184386044302</v>
      </c>
      <c r="W751">
        <f t="shared" si="95"/>
        <v>179.07582208768719</v>
      </c>
      <c r="X751">
        <f t="shared" si="88"/>
        <v>32068.150056380993</v>
      </c>
    </row>
    <row r="752" spans="1:24" x14ac:dyDescent="0.3">
      <c r="A752" s="3">
        <v>750</v>
      </c>
      <c r="B752">
        <v>307</v>
      </c>
      <c r="C752" t="s">
        <v>8</v>
      </c>
      <c r="D752" t="s">
        <v>8</v>
      </c>
      <c r="E752">
        <v>14756</v>
      </c>
      <c r="F752">
        <v>18659</v>
      </c>
      <c r="G752">
        <v>1</v>
      </c>
      <c r="H752">
        <v>1</v>
      </c>
      <c r="I752">
        <v>78.432208299636841</v>
      </c>
      <c r="J752" s="4">
        <f>ConfigSheet!$I$2</f>
        <v>3349.0920000000001</v>
      </c>
      <c r="K752">
        <f>IF(D752="",_xlfn.XLOOKUP(C752,ConfigSheet!$A$1:$H$1,ConfigSheet!$A$2:$H$2),_xlfn.XLOOKUP(D752,ConfigSheet!$A$1:$H$1,ConfigSheet!$A$2:$H$2))</f>
        <v>0</v>
      </c>
      <c r="L752">
        <f>_xlfn.XLOOKUP(B752,CoinPixels_Config2!A:A,CoinPixels_Config2!I:I)</f>
        <v>0.79082480304410741</v>
      </c>
      <c r="M752">
        <f t="shared" si="89"/>
        <v>11669.410793718849</v>
      </c>
      <c r="N752">
        <f t="shared" si="90"/>
        <v>14756</v>
      </c>
      <c r="O752">
        <f t="shared" si="91"/>
        <v>0</v>
      </c>
      <c r="P752">
        <f t="shared" si="92"/>
        <v>0</v>
      </c>
      <c r="Q752" s="9" cm="1">
        <f t="array" ref="Q752">IF(D752="",_xlfn.XLOOKUP(C752,ConfigSheet!$B$5:$H$5,_xlfn.XLOOKUP(G752,ConfigSheet!$A$6:$A$8,ConfigSheet!$B$6:$H$8)),_xlfn.XLOOKUP(D752,ConfigSheet!$B$5:$H$5,_xlfn.XLOOKUP(H752,ConfigSheet!$A$6:$A$8,ConfigSheet!$B$6:$H$8)))</f>
        <v>0</v>
      </c>
      <c r="R752">
        <f t="shared" si="93"/>
        <v>0</v>
      </c>
      <c r="S752" s="9">
        <f t="shared" si="94"/>
        <v>0</v>
      </c>
      <c r="W752">
        <f t="shared" si="95"/>
        <v>0</v>
      </c>
      <c r="X752">
        <f t="shared" si="88"/>
        <v>0</v>
      </c>
    </row>
    <row r="753" spans="1:24" x14ac:dyDescent="0.3">
      <c r="A753" s="3">
        <v>751</v>
      </c>
      <c r="B753">
        <v>307</v>
      </c>
      <c r="C753" t="s">
        <v>10</v>
      </c>
      <c r="D753" t="s">
        <v>10</v>
      </c>
      <c r="E753">
        <v>88342</v>
      </c>
      <c r="F753">
        <v>82536</v>
      </c>
      <c r="G753">
        <v>1</v>
      </c>
      <c r="H753">
        <v>1</v>
      </c>
      <c r="I753">
        <v>92.425847053527832</v>
      </c>
      <c r="J753" s="4">
        <f>ConfigSheet!$I$2</f>
        <v>3349.0920000000001</v>
      </c>
      <c r="K753">
        <f>IF(D753="",_xlfn.XLOOKUP(C753,ConfigSheet!$A$1:$H$1,ConfigSheet!$A$2:$H$2),_xlfn.XLOOKUP(D753,ConfigSheet!$A$1:$H$1,ConfigSheet!$A$2:$H$2))</f>
        <v>3.5680999999999998</v>
      </c>
      <c r="L753">
        <f>_xlfn.XLOOKUP(B753,CoinPixels_Config2!A:A,CoinPixels_Config2!I:I)</f>
        <v>0.79082480304410741</v>
      </c>
      <c r="M753">
        <f t="shared" si="89"/>
        <v>69863.044750522531</v>
      </c>
      <c r="N753">
        <f t="shared" si="90"/>
        <v>65271.515944048449</v>
      </c>
      <c r="O753">
        <f t="shared" si="91"/>
        <v>74.431616084102629</v>
      </c>
      <c r="P753">
        <f t="shared" si="92"/>
        <v>69.539832300802502</v>
      </c>
      <c r="Q753" s="9" cm="1">
        <f t="array" ref="Q753">IF(D753="",_xlfn.XLOOKUP(C753,ConfigSheet!$B$5:$H$5,_xlfn.XLOOKUP(G753,ConfigSheet!$A$6:$A$8,ConfigSheet!$B$6:$H$8)),_xlfn.XLOOKUP(D753,ConfigSheet!$B$5:$H$5,_xlfn.XLOOKUP(H753,ConfigSheet!$A$6:$A$8,ConfigSheet!$B$6:$H$8)))</f>
        <v>96.64</v>
      </c>
      <c r="R753">
        <f t="shared" si="93"/>
        <v>4.8917837833001272</v>
      </c>
      <c r="S753" s="9">
        <f t="shared" si="94"/>
        <v>23.929548582558105</v>
      </c>
      <c r="W753">
        <f t="shared" si="95"/>
        <v>27.100167699197499</v>
      </c>
      <c r="X753">
        <f t="shared" si="88"/>
        <v>734.41908932462741</v>
      </c>
    </row>
    <row r="754" spans="1:24" x14ac:dyDescent="0.3">
      <c r="A754" s="3">
        <v>752</v>
      </c>
      <c r="B754">
        <v>308</v>
      </c>
      <c r="C754" t="s">
        <v>8</v>
      </c>
      <c r="D754" t="s">
        <v>8</v>
      </c>
      <c r="E754">
        <v>14372</v>
      </c>
      <c r="F754">
        <v>17976</v>
      </c>
      <c r="G754">
        <v>1</v>
      </c>
      <c r="H754">
        <v>1</v>
      </c>
      <c r="I754">
        <v>78.530824184417725</v>
      </c>
      <c r="J754" s="4">
        <f>ConfigSheet!$I$2</f>
        <v>3349.0920000000001</v>
      </c>
      <c r="K754">
        <f>IF(D754="",_xlfn.XLOOKUP(C754,ConfigSheet!$A$1:$H$1,ConfigSheet!$A$2:$H$2),_xlfn.XLOOKUP(D754,ConfigSheet!$A$1:$H$1,ConfigSheet!$A$2:$H$2))</f>
        <v>0</v>
      </c>
      <c r="L754">
        <f>_xlfn.XLOOKUP(B754,CoinPixels_Config2!A:A,CoinPixels_Config2!I:I)</f>
        <v>0.79951045838896306</v>
      </c>
      <c r="M754">
        <f t="shared" si="89"/>
        <v>11490.564307966177</v>
      </c>
      <c r="N754">
        <f t="shared" si="90"/>
        <v>14372</v>
      </c>
      <c r="O754">
        <f t="shared" si="91"/>
        <v>0</v>
      </c>
      <c r="P754">
        <f t="shared" si="92"/>
        <v>0</v>
      </c>
      <c r="Q754" s="9" cm="1">
        <f t="array" ref="Q754">IF(D754="",_xlfn.XLOOKUP(C754,ConfigSheet!$B$5:$H$5,_xlfn.XLOOKUP(G754,ConfigSheet!$A$6:$A$8,ConfigSheet!$B$6:$H$8)),_xlfn.XLOOKUP(D754,ConfigSheet!$B$5:$H$5,_xlfn.XLOOKUP(H754,ConfigSheet!$A$6:$A$8,ConfigSheet!$B$6:$H$8)))</f>
        <v>0</v>
      </c>
      <c r="R754">
        <f t="shared" si="93"/>
        <v>0</v>
      </c>
      <c r="S754" s="9">
        <f t="shared" si="94"/>
        <v>0</v>
      </c>
      <c r="W754">
        <f t="shared" si="95"/>
        <v>0</v>
      </c>
      <c r="X754">
        <f t="shared" si="88"/>
        <v>0</v>
      </c>
    </row>
    <row r="755" spans="1:24" x14ac:dyDescent="0.3">
      <c r="A755" s="3">
        <v>753</v>
      </c>
      <c r="B755">
        <v>308</v>
      </c>
      <c r="C755" t="s">
        <v>10</v>
      </c>
      <c r="D755" t="s">
        <v>10</v>
      </c>
      <c r="E755">
        <v>90848</v>
      </c>
      <c r="F755">
        <v>84953</v>
      </c>
      <c r="G755">
        <v>1</v>
      </c>
      <c r="H755">
        <v>1</v>
      </c>
      <c r="I755">
        <v>92.882692813873291</v>
      </c>
      <c r="J755" s="4">
        <f>ConfigSheet!$I$2</f>
        <v>3349.0920000000001</v>
      </c>
      <c r="K755">
        <f>IF(D755="",_xlfn.XLOOKUP(C755,ConfigSheet!$A$1:$H$1,ConfigSheet!$A$2:$H$2),_xlfn.XLOOKUP(D755,ConfigSheet!$A$1:$H$1,ConfigSheet!$A$2:$H$2))</f>
        <v>3.5680999999999998</v>
      </c>
      <c r="L755">
        <f>_xlfn.XLOOKUP(B755,CoinPixels_Config2!A:A,CoinPixels_Config2!I:I)</f>
        <v>0.79951045838896306</v>
      </c>
      <c r="M755">
        <f t="shared" si="89"/>
        <v>72633.926123720521</v>
      </c>
      <c r="N755">
        <f t="shared" si="90"/>
        <v>67920.811971517585</v>
      </c>
      <c r="O755">
        <f t="shared" si="91"/>
        <v>77.383694387030019</v>
      </c>
      <c r="P755">
        <f t="shared" si="92"/>
        <v>72.362374397470077</v>
      </c>
      <c r="Q755" s="9" cm="1">
        <f t="array" ref="Q755">IF(D755="",_xlfn.XLOOKUP(C755,ConfigSheet!$B$5:$H$5,_xlfn.XLOOKUP(G755,ConfigSheet!$A$6:$A$8,ConfigSheet!$B$6:$H$8)),_xlfn.XLOOKUP(D755,ConfigSheet!$B$5:$H$5,_xlfn.XLOOKUP(H755,ConfigSheet!$A$6:$A$8,ConfigSheet!$B$6:$H$8)))</f>
        <v>96.64</v>
      </c>
      <c r="R755">
        <f t="shared" si="93"/>
        <v>5.0213199895599416</v>
      </c>
      <c r="S755" s="9">
        <f t="shared" si="94"/>
        <v>25.213654437554251</v>
      </c>
      <c r="W755">
        <f t="shared" si="95"/>
        <v>24.277625602529923</v>
      </c>
      <c r="X755">
        <f t="shared" si="88"/>
        <v>589.40310489661647</v>
      </c>
    </row>
    <row r="756" spans="1:24" x14ac:dyDescent="0.3">
      <c r="A756" s="3">
        <v>754</v>
      </c>
      <c r="B756">
        <v>309</v>
      </c>
      <c r="C756" t="s">
        <v>8</v>
      </c>
      <c r="D756" t="s">
        <v>8</v>
      </c>
      <c r="E756">
        <v>13494</v>
      </c>
      <c r="F756">
        <v>15671</v>
      </c>
      <c r="G756">
        <v>1</v>
      </c>
      <c r="H756">
        <v>1</v>
      </c>
      <c r="I756">
        <v>81.894725561141968</v>
      </c>
      <c r="J756" s="4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_xlfn.XLOOKUP(B756,CoinPixels_Config2!A:A,CoinPixels_Config2!I:I)</f>
        <v>0.86108097760193991</v>
      </c>
      <c r="M756">
        <f t="shared" si="89"/>
        <v>11619.426711760578</v>
      </c>
      <c r="N756">
        <f t="shared" si="90"/>
        <v>13494</v>
      </c>
      <c r="O756">
        <f t="shared" si="91"/>
        <v>0</v>
      </c>
      <c r="P756">
        <f t="shared" si="92"/>
        <v>0</v>
      </c>
      <c r="Q756" s="9" cm="1">
        <f t="array" ref="Q756">IF(D756="",_xlfn.XLOOKUP(C756,ConfigSheet!$B$5:$H$5,_xlfn.XLOOKUP(G756,ConfigSheet!$A$6:$A$8,ConfigSheet!$B$6:$H$8)),_xlfn.XLOOKUP(D756,ConfigSheet!$B$5:$H$5,_xlfn.XLOOKUP(H756,ConfigSheet!$A$6:$A$8,ConfigSheet!$B$6:$H$8)))</f>
        <v>0</v>
      </c>
      <c r="R756">
        <f t="shared" si="93"/>
        <v>0</v>
      </c>
      <c r="S756" s="9">
        <f t="shared" si="94"/>
        <v>0</v>
      </c>
      <c r="W756">
        <f t="shared" si="95"/>
        <v>0</v>
      </c>
      <c r="X756">
        <f t="shared" si="88"/>
        <v>0</v>
      </c>
    </row>
    <row r="757" spans="1:24" x14ac:dyDescent="0.3">
      <c r="A757" s="3">
        <v>755</v>
      </c>
      <c r="B757">
        <v>309</v>
      </c>
      <c r="C757" t="s">
        <v>11</v>
      </c>
      <c r="D757" t="s">
        <v>11</v>
      </c>
      <c r="E757">
        <v>331136</v>
      </c>
      <c r="F757">
        <v>295693</v>
      </c>
      <c r="G757">
        <v>2</v>
      </c>
      <c r="H757">
        <v>2</v>
      </c>
      <c r="I757">
        <v>88.827934861183167</v>
      </c>
      <c r="J757" s="4">
        <f>ConfigSheet!$I$2</f>
        <v>3349.0920000000001</v>
      </c>
      <c r="K757">
        <f>IF(D757="",_xlfn.XLOOKUP(C757,ConfigSheet!$A$1:$H$1,ConfigSheet!$A$2:$H$2),_xlfn.XLOOKUP(D757,ConfigSheet!$A$1:$H$1,ConfigSheet!$A$2:$H$2))</f>
        <v>5.6936084651916001</v>
      </c>
      <c r="L757">
        <f>_xlfn.XLOOKUP(B757,CoinPixels_Config2!A:A,CoinPixels_Config2!I:I)</f>
        <v>0.86108097760193991</v>
      </c>
      <c r="M757">
        <f t="shared" si="89"/>
        <v>285134.91059919598</v>
      </c>
      <c r="N757">
        <f t="shared" si="90"/>
        <v>254615.61751005042</v>
      </c>
      <c r="O757">
        <f t="shared" si="91"/>
        <v>484.74229454109724</v>
      </c>
      <c r="P757">
        <f t="shared" si="92"/>
        <v>432.85811056406027</v>
      </c>
      <c r="Q757" s="9" cm="1">
        <f t="array" ref="Q757">IF(D757="",_xlfn.XLOOKUP(C757,ConfigSheet!$B$5:$H$5,_xlfn.XLOOKUP(G757,ConfigSheet!$A$6:$A$8,ConfigSheet!$B$6:$H$8)),_xlfn.XLOOKUP(D757,ConfigSheet!$B$5:$H$5,_xlfn.XLOOKUP(H757,ConfigSheet!$A$6:$A$8,ConfigSheet!$B$6:$H$8)))</f>
        <v>738.85333333333335</v>
      </c>
      <c r="R757">
        <f t="shared" si="93"/>
        <v>51.884183977036969</v>
      </c>
      <c r="S757" s="9">
        <f t="shared" si="94"/>
        <v>2691.9685469630199</v>
      </c>
      <c r="W757">
        <f t="shared" si="95"/>
        <v>305.99522276927308</v>
      </c>
      <c r="X757">
        <f t="shared" si="88"/>
        <v>93633.076357617058</v>
      </c>
    </row>
    <row r="758" spans="1:24" x14ac:dyDescent="0.3">
      <c r="A758" s="3">
        <v>756</v>
      </c>
      <c r="B758">
        <v>310</v>
      </c>
      <c r="C758" t="s">
        <v>8</v>
      </c>
      <c r="D758" t="s">
        <v>8</v>
      </c>
      <c r="E758">
        <v>13414</v>
      </c>
      <c r="F758">
        <v>15125</v>
      </c>
      <c r="G758">
        <v>1</v>
      </c>
      <c r="H758">
        <v>1</v>
      </c>
      <c r="I758">
        <v>77.415144443511963</v>
      </c>
      <c r="J758" s="4">
        <f>ConfigSheet!$I$2</f>
        <v>3349.0920000000001</v>
      </c>
      <c r="K758">
        <f>IF(D758="",_xlfn.XLOOKUP(C758,ConfigSheet!$A$1:$H$1,ConfigSheet!$A$2:$H$2),_xlfn.XLOOKUP(D758,ConfigSheet!$A$1:$H$1,ConfigSheet!$A$2:$H$2))</f>
        <v>0</v>
      </c>
      <c r="L758">
        <f>_xlfn.XLOOKUP(B758,CoinPixels_Config2!A:A,CoinPixels_Config2!I:I)</f>
        <v>0.88687603305785123</v>
      </c>
      <c r="M758">
        <f t="shared" si="89"/>
        <v>11896.555107438016</v>
      </c>
      <c r="N758">
        <f t="shared" si="90"/>
        <v>13414</v>
      </c>
      <c r="O758">
        <f t="shared" si="91"/>
        <v>0</v>
      </c>
      <c r="P758">
        <f t="shared" si="92"/>
        <v>0</v>
      </c>
      <c r="Q758" s="9" cm="1">
        <f t="array" ref="Q758">IF(D758="",_xlfn.XLOOKUP(C758,ConfigSheet!$B$5:$H$5,_xlfn.XLOOKUP(G758,ConfigSheet!$A$6:$A$8,ConfigSheet!$B$6:$H$8)),_xlfn.XLOOKUP(D758,ConfigSheet!$B$5:$H$5,_xlfn.XLOOKUP(H758,ConfigSheet!$A$6:$A$8,ConfigSheet!$B$6:$H$8)))</f>
        <v>0</v>
      </c>
      <c r="R758">
        <f t="shared" si="93"/>
        <v>0</v>
      </c>
      <c r="S758" s="9">
        <f t="shared" si="94"/>
        <v>0</v>
      </c>
      <c r="W758">
        <f t="shared" si="95"/>
        <v>0</v>
      </c>
      <c r="X758">
        <f t="shared" si="88"/>
        <v>0</v>
      </c>
    </row>
    <row r="759" spans="1:24" x14ac:dyDescent="0.3">
      <c r="A759" s="3">
        <v>757</v>
      </c>
      <c r="B759">
        <v>310</v>
      </c>
      <c r="C759" t="s">
        <v>11</v>
      </c>
      <c r="D759" t="s">
        <v>11</v>
      </c>
      <c r="E759">
        <v>355485</v>
      </c>
      <c r="F759">
        <v>276287</v>
      </c>
      <c r="G759">
        <v>2</v>
      </c>
      <c r="H759">
        <v>2</v>
      </c>
      <c r="I759">
        <v>77.644124627113342</v>
      </c>
      <c r="J759" s="4">
        <f>ConfigSheet!$I$2</f>
        <v>3349.0920000000001</v>
      </c>
      <c r="K759">
        <f>IF(D759="",_xlfn.XLOOKUP(C759,ConfigSheet!$A$1:$H$1,ConfigSheet!$A$2:$H$2),_xlfn.XLOOKUP(D759,ConfigSheet!$A$1:$H$1,ConfigSheet!$A$2:$H$2))</f>
        <v>5.6936084651916001</v>
      </c>
      <c r="L759">
        <f>_xlfn.XLOOKUP(B759,CoinPixels_Config2!A:A,CoinPixels_Config2!I:I)</f>
        <v>0.88687603305785123</v>
      </c>
      <c r="M759">
        <f t="shared" si="89"/>
        <v>315271.12661157025</v>
      </c>
      <c r="N759">
        <f t="shared" si="90"/>
        <v>245032.31854545453</v>
      </c>
      <c r="O759">
        <f t="shared" si="91"/>
        <v>535.97523009404608</v>
      </c>
      <c r="P759">
        <f t="shared" si="92"/>
        <v>416.56606719550393</v>
      </c>
      <c r="Q759" s="9" cm="1">
        <f t="array" ref="Q759">IF(D759="",_xlfn.XLOOKUP(C759,ConfigSheet!$B$5:$H$5,_xlfn.XLOOKUP(G759,ConfigSheet!$A$6:$A$8,ConfigSheet!$B$6:$H$8)),_xlfn.XLOOKUP(D759,ConfigSheet!$B$5:$H$5,_xlfn.XLOOKUP(H759,ConfigSheet!$A$6:$A$8,ConfigSheet!$B$6:$H$8)))</f>
        <v>738.85333333333335</v>
      </c>
      <c r="R759">
        <f t="shared" si="93"/>
        <v>119.40916289854215</v>
      </c>
      <c r="S759" s="9">
        <f t="shared" si="94"/>
        <v>14258.548184130575</v>
      </c>
      <c r="W759">
        <f t="shared" si="95"/>
        <v>322.28726613782942</v>
      </c>
      <c r="X759">
        <f t="shared" si="88"/>
        <v>103869.08191459608</v>
      </c>
    </row>
    <row r="760" spans="1:24" x14ac:dyDescent="0.3">
      <c r="A760" s="3">
        <v>758</v>
      </c>
      <c r="B760">
        <v>311</v>
      </c>
      <c r="C760" t="s">
        <v>8</v>
      </c>
      <c r="D760" t="s">
        <v>8</v>
      </c>
      <c r="E760">
        <v>16645</v>
      </c>
      <c r="F760">
        <v>20005</v>
      </c>
      <c r="G760">
        <v>1</v>
      </c>
      <c r="H760">
        <v>1</v>
      </c>
      <c r="I760">
        <v>79.28774356842041</v>
      </c>
      <c r="J760" s="4">
        <f>ConfigSheet!$I$2</f>
        <v>3349.0920000000001</v>
      </c>
      <c r="K760">
        <f>IF(D760="",_xlfn.XLOOKUP(C760,ConfigSheet!$A$1:$H$1,ConfigSheet!$A$2:$H$2),_xlfn.XLOOKUP(D760,ConfigSheet!$A$1:$H$1,ConfigSheet!$A$2:$H$2))</f>
        <v>0</v>
      </c>
      <c r="L760">
        <f>_xlfn.XLOOKUP(B760,CoinPixels_Config2!A:A,CoinPixels_Config2!I:I)</f>
        <v>0.83204198950262431</v>
      </c>
      <c r="M760">
        <f t="shared" si="89"/>
        <v>13849.338915271182</v>
      </c>
      <c r="N760">
        <f t="shared" si="90"/>
        <v>16645</v>
      </c>
      <c r="O760">
        <f t="shared" si="91"/>
        <v>0</v>
      </c>
      <c r="P760">
        <f t="shared" si="92"/>
        <v>0</v>
      </c>
      <c r="Q760" s="9" cm="1">
        <f t="array" ref="Q760">IF(D760="",_xlfn.XLOOKUP(C760,ConfigSheet!$B$5:$H$5,_xlfn.XLOOKUP(G760,ConfigSheet!$A$6:$A$8,ConfigSheet!$B$6:$H$8)),_xlfn.XLOOKUP(D760,ConfigSheet!$B$5:$H$5,_xlfn.XLOOKUP(H760,ConfigSheet!$A$6:$A$8,ConfigSheet!$B$6:$H$8)))</f>
        <v>0</v>
      </c>
      <c r="R760">
        <f t="shared" si="93"/>
        <v>0</v>
      </c>
      <c r="S760" s="9">
        <f t="shared" si="94"/>
        <v>0</v>
      </c>
      <c r="W760">
        <f t="shared" si="95"/>
        <v>0</v>
      </c>
      <c r="X760">
        <f t="shared" si="88"/>
        <v>0</v>
      </c>
    </row>
    <row r="761" spans="1:24" x14ac:dyDescent="0.3">
      <c r="A761" s="3">
        <v>759</v>
      </c>
      <c r="B761">
        <v>311</v>
      </c>
      <c r="C761" t="s">
        <v>12</v>
      </c>
      <c r="D761" t="s">
        <v>12</v>
      </c>
      <c r="E761">
        <v>386890</v>
      </c>
      <c r="F761">
        <v>352520</v>
      </c>
      <c r="G761">
        <v>2</v>
      </c>
      <c r="H761">
        <v>2</v>
      </c>
      <c r="I761">
        <v>88.784584403038025</v>
      </c>
      <c r="J761" s="4">
        <f>ConfigSheet!$I$2</f>
        <v>3349.0920000000001</v>
      </c>
      <c r="K761">
        <f>IF(D761="",_xlfn.XLOOKUP(C761,ConfigSheet!$A$1:$H$1,ConfigSheet!$A$2:$H$2),_xlfn.XLOOKUP(D761,ConfigSheet!$A$1:$H$1,ConfigSheet!$A$2:$H$2))</f>
        <v>4.4826302470744004</v>
      </c>
      <c r="L761">
        <f>_xlfn.XLOOKUP(B761,CoinPixels_Config2!A:A,CoinPixels_Config2!I:I)</f>
        <v>0.83204198950262431</v>
      </c>
      <c r="M761">
        <f t="shared" si="89"/>
        <v>321908.72531867033</v>
      </c>
      <c r="N761">
        <f t="shared" si="90"/>
        <v>293311.44213946513</v>
      </c>
      <c r="O761">
        <f t="shared" si="91"/>
        <v>430.86239163051852</v>
      </c>
      <c r="P761">
        <f t="shared" si="92"/>
        <v>392.58603297472246</v>
      </c>
      <c r="Q761" s="9" cm="1">
        <f t="array" ref="Q761">IF(D761="",_xlfn.XLOOKUP(C761,ConfigSheet!$B$5:$H$5,_xlfn.XLOOKUP(G761,ConfigSheet!$A$6:$A$8,ConfigSheet!$B$6:$H$8)),_xlfn.XLOOKUP(D761,ConfigSheet!$B$5:$H$5,_xlfn.XLOOKUP(H761,ConfigSheet!$A$6:$A$8,ConfigSheet!$B$6:$H$8)))</f>
        <v>472.59999999999997</v>
      </c>
      <c r="R761">
        <f t="shared" si="93"/>
        <v>38.276358655796059</v>
      </c>
      <c r="S761" s="9">
        <f t="shared" si="94"/>
        <v>1465.079631947134</v>
      </c>
      <c r="W761">
        <f t="shared" si="95"/>
        <v>80.013967025277509</v>
      </c>
      <c r="X761">
        <f t="shared" si="88"/>
        <v>6402.2349191221965</v>
      </c>
    </row>
    <row r="762" spans="1:24" x14ac:dyDescent="0.3">
      <c r="A762" s="3">
        <v>760</v>
      </c>
      <c r="B762">
        <v>312</v>
      </c>
      <c r="C762" t="s">
        <v>8</v>
      </c>
      <c r="D762" t="s">
        <v>8</v>
      </c>
      <c r="E762">
        <v>17984</v>
      </c>
      <c r="F762">
        <v>23718</v>
      </c>
      <c r="G762">
        <v>1</v>
      </c>
      <c r="H762">
        <v>1</v>
      </c>
      <c r="I762">
        <v>75.816857814788818</v>
      </c>
      <c r="J762" s="4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_xlfn.XLOOKUP(B762,CoinPixels_Config2!A:A,CoinPixels_Config2!I:I)</f>
        <v>0.75824268488068136</v>
      </c>
      <c r="M762">
        <f t="shared" si="89"/>
        <v>13636.236444894173</v>
      </c>
      <c r="N762">
        <f t="shared" si="90"/>
        <v>17984</v>
      </c>
      <c r="O762">
        <f t="shared" si="91"/>
        <v>0</v>
      </c>
      <c r="P762">
        <f t="shared" si="92"/>
        <v>0</v>
      </c>
      <c r="Q762" s="9" cm="1">
        <f t="array" ref="Q762">IF(D762="",_xlfn.XLOOKUP(C762,ConfigSheet!$B$5:$H$5,_xlfn.XLOOKUP(G762,ConfigSheet!$A$6:$A$8,ConfigSheet!$B$6:$H$8)),_xlfn.XLOOKUP(D762,ConfigSheet!$B$5:$H$5,_xlfn.XLOOKUP(H762,ConfigSheet!$A$6:$A$8,ConfigSheet!$B$6:$H$8)))</f>
        <v>0</v>
      </c>
      <c r="R762">
        <f t="shared" si="93"/>
        <v>0</v>
      </c>
      <c r="S762" s="9">
        <f t="shared" si="94"/>
        <v>0</v>
      </c>
      <c r="W762">
        <f t="shared" si="95"/>
        <v>0</v>
      </c>
      <c r="X762">
        <f t="shared" si="88"/>
        <v>0</v>
      </c>
    </row>
    <row r="763" spans="1:24" x14ac:dyDescent="0.3">
      <c r="A763" s="3">
        <v>761</v>
      </c>
      <c r="B763">
        <v>312</v>
      </c>
      <c r="C763" t="s">
        <v>14</v>
      </c>
      <c r="D763" t="s">
        <v>14</v>
      </c>
      <c r="E763">
        <v>110169</v>
      </c>
      <c r="F763">
        <v>105389</v>
      </c>
      <c r="G763">
        <v>1</v>
      </c>
      <c r="H763">
        <v>1</v>
      </c>
      <c r="I763">
        <v>95.513916015625</v>
      </c>
      <c r="J763" s="4">
        <f>ConfigSheet!$I$2</f>
        <v>3349.0920000000001</v>
      </c>
      <c r="K763">
        <f>IF(D763="",_xlfn.XLOOKUP(C763,ConfigSheet!$A$1:$H$1,ConfigSheet!$A$2:$H$2),_xlfn.XLOOKUP(D763,ConfigSheet!$A$1:$H$1,ConfigSheet!$A$2:$H$2))</f>
        <v>8.5265588246234003</v>
      </c>
      <c r="L763">
        <f>_xlfn.XLOOKUP(B763,CoinPixels_Config2!A:A,CoinPixels_Config2!I:I)</f>
        <v>0.75824268488068136</v>
      </c>
      <c r="M763">
        <f t="shared" si="89"/>
        <v>83534.838350619786</v>
      </c>
      <c r="N763">
        <f t="shared" si="90"/>
        <v>79910.438316890126</v>
      </c>
      <c r="O763">
        <f t="shared" si="91"/>
        <v>212.67397643957418</v>
      </c>
      <c r="P763">
        <f t="shared" si="92"/>
        <v>203.44650221922939</v>
      </c>
      <c r="Q763" s="9" cm="1">
        <f t="array" ref="Q763">IF(D763="",_xlfn.XLOOKUP(C763,ConfigSheet!$B$5:$H$5,_xlfn.XLOOKUP(G763,ConfigSheet!$A$6:$A$8,ConfigSheet!$B$6:$H$8)),_xlfn.XLOOKUP(D763,ConfigSheet!$B$5:$H$5,_xlfn.XLOOKUP(H763,ConfigSheet!$A$6:$A$8,ConfigSheet!$B$6:$H$8)))</f>
        <v>160.44</v>
      </c>
      <c r="R763">
        <f t="shared" si="93"/>
        <v>9.2274742203447886</v>
      </c>
      <c r="S763" s="9">
        <f t="shared" si="94"/>
        <v>85.146280487127669</v>
      </c>
      <c r="W763">
        <f t="shared" si="95"/>
        <v>-43.00650221922939</v>
      </c>
      <c r="X763">
        <f t="shared" si="88"/>
        <v>1849.5592331325824</v>
      </c>
    </row>
    <row r="764" spans="1:24" x14ac:dyDescent="0.3">
      <c r="A764" s="3">
        <v>762</v>
      </c>
      <c r="B764">
        <v>313</v>
      </c>
      <c r="C764" t="s">
        <v>8</v>
      </c>
      <c r="D764" t="s">
        <v>8</v>
      </c>
      <c r="E764">
        <v>14717</v>
      </c>
      <c r="F764">
        <v>18221</v>
      </c>
      <c r="G764">
        <v>1</v>
      </c>
      <c r="H764">
        <v>1</v>
      </c>
      <c r="I764">
        <v>79.020601511001587</v>
      </c>
      <c r="J764" s="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_xlfn.XLOOKUP(B764,CoinPixels_Config2!A:A,CoinPixels_Config2!I:I)</f>
        <v>0.807694418528072</v>
      </c>
      <c r="M764">
        <f t="shared" si="89"/>
        <v>11886.838757477635</v>
      </c>
      <c r="N764">
        <f t="shared" si="90"/>
        <v>14717</v>
      </c>
      <c r="O764">
        <f t="shared" si="91"/>
        <v>0</v>
      </c>
      <c r="P764">
        <f t="shared" si="92"/>
        <v>0</v>
      </c>
      <c r="Q764" s="9" cm="1">
        <f t="array" ref="Q764">IF(D764="",_xlfn.XLOOKUP(C764,ConfigSheet!$B$5:$H$5,_xlfn.XLOOKUP(G764,ConfigSheet!$A$6:$A$8,ConfigSheet!$B$6:$H$8)),_xlfn.XLOOKUP(D764,ConfigSheet!$B$5:$H$5,_xlfn.XLOOKUP(H764,ConfigSheet!$A$6:$A$8,ConfigSheet!$B$6:$H$8)))</f>
        <v>0</v>
      </c>
      <c r="R764">
        <f t="shared" si="93"/>
        <v>0</v>
      </c>
      <c r="S764" s="9">
        <f t="shared" si="94"/>
        <v>0</v>
      </c>
      <c r="W764">
        <f t="shared" si="95"/>
        <v>0</v>
      </c>
      <c r="X764">
        <f t="shared" si="88"/>
        <v>0</v>
      </c>
    </row>
    <row r="765" spans="1:24" x14ac:dyDescent="0.3">
      <c r="A765" s="3">
        <v>763</v>
      </c>
      <c r="B765">
        <v>313</v>
      </c>
      <c r="C765" t="s">
        <v>14</v>
      </c>
      <c r="D765" t="s">
        <v>14</v>
      </c>
      <c r="E765">
        <v>86381</v>
      </c>
      <c r="F765">
        <v>81543</v>
      </c>
      <c r="G765">
        <v>1</v>
      </c>
      <c r="H765">
        <v>1</v>
      </c>
      <c r="I765">
        <v>93.269342184066772</v>
      </c>
      <c r="J765" s="4">
        <f>ConfigSheet!$I$2</f>
        <v>3349.0920000000001</v>
      </c>
      <c r="K765">
        <f>IF(D765="",_xlfn.XLOOKUP(C765,ConfigSheet!$A$1:$H$1,ConfigSheet!$A$2:$H$2),_xlfn.XLOOKUP(D765,ConfigSheet!$A$1:$H$1,ConfigSheet!$A$2:$H$2))</f>
        <v>8.5265588246234003</v>
      </c>
      <c r="L765">
        <f>_xlfn.XLOOKUP(B765,CoinPixels_Config2!A:A,CoinPixels_Config2!I:I)</f>
        <v>0.807694418528072</v>
      </c>
      <c r="M765">
        <f t="shared" si="89"/>
        <v>69769.45156687338</v>
      </c>
      <c r="N765">
        <f t="shared" si="90"/>
        <v>65861.825970034581</v>
      </c>
      <c r="O765">
        <f t="shared" si="91"/>
        <v>177.62824459485111</v>
      </c>
      <c r="P765">
        <f t="shared" si="92"/>
        <v>167.67969749132271</v>
      </c>
      <c r="Q765" s="9" cm="1">
        <f t="array" ref="Q765">IF(D765="",_xlfn.XLOOKUP(C765,ConfigSheet!$B$5:$H$5,_xlfn.XLOOKUP(G765,ConfigSheet!$A$6:$A$8,ConfigSheet!$B$6:$H$8)),_xlfn.XLOOKUP(D765,ConfigSheet!$B$5:$H$5,_xlfn.XLOOKUP(H765,ConfigSheet!$A$6:$A$8,ConfigSheet!$B$6:$H$8)))</f>
        <v>160.44</v>
      </c>
      <c r="R765">
        <f t="shared" si="93"/>
        <v>9.9485471035283979</v>
      </c>
      <c r="S765" s="9">
        <f t="shared" si="94"/>
        <v>98.973589471123276</v>
      </c>
      <c r="W765">
        <f t="shared" si="95"/>
        <v>-7.2396974913227155</v>
      </c>
      <c r="X765">
        <f t="shared" si="88"/>
        <v>52.413219765864419</v>
      </c>
    </row>
    <row r="766" spans="1:24" x14ac:dyDescent="0.3">
      <c r="A766" s="3">
        <v>764</v>
      </c>
      <c r="B766">
        <v>314</v>
      </c>
      <c r="C766" t="s">
        <v>8</v>
      </c>
      <c r="D766" t="s">
        <v>8</v>
      </c>
      <c r="E766">
        <v>20524</v>
      </c>
      <c r="F766">
        <v>21904</v>
      </c>
      <c r="G766">
        <v>1</v>
      </c>
      <c r="H766">
        <v>1</v>
      </c>
      <c r="I766">
        <v>82.164782285690308</v>
      </c>
      <c r="J766" s="4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_xlfn.XLOOKUP(B766,CoinPixels_Config2!A:A,CoinPixels_Config2!I:I)</f>
        <v>0.93699780861943027</v>
      </c>
      <c r="M766">
        <f t="shared" si="89"/>
        <v>19230.943024105189</v>
      </c>
      <c r="N766">
        <f t="shared" si="90"/>
        <v>20524</v>
      </c>
      <c r="O766">
        <f t="shared" si="91"/>
        <v>0</v>
      </c>
      <c r="P766">
        <f t="shared" si="92"/>
        <v>0</v>
      </c>
      <c r="Q766" s="9" cm="1">
        <f t="array" ref="Q766">IF(D766="",_xlfn.XLOOKUP(C766,ConfigSheet!$B$5:$H$5,_xlfn.XLOOKUP(G766,ConfigSheet!$A$6:$A$8,ConfigSheet!$B$6:$H$8)),_xlfn.XLOOKUP(D766,ConfigSheet!$B$5:$H$5,_xlfn.XLOOKUP(H766,ConfigSheet!$A$6:$A$8,ConfigSheet!$B$6:$H$8)))</f>
        <v>0</v>
      </c>
      <c r="R766">
        <f t="shared" si="93"/>
        <v>0</v>
      </c>
      <c r="S766" s="9">
        <f t="shared" si="94"/>
        <v>0</v>
      </c>
      <c r="W766">
        <f t="shared" si="95"/>
        <v>0</v>
      </c>
      <c r="X766">
        <f t="shared" si="88"/>
        <v>0</v>
      </c>
    </row>
    <row r="767" spans="1:24" x14ac:dyDescent="0.3">
      <c r="A767" s="3">
        <v>765</v>
      </c>
      <c r="B767">
        <v>314</v>
      </c>
      <c r="C767" t="s">
        <v>13</v>
      </c>
      <c r="D767" t="s">
        <v>13</v>
      </c>
      <c r="E767">
        <v>310063</v>
      </c>
      <c r="F767">
        <v>240911</v>
      </c>
      <c r="G767">
        <v>2</v>
      </c>
      <c r="H767">
        <v>2</v>
      </c>
      <c r="I767">
        <v>69.891631603240967</v>
      </c>
      <c r="J767" s="4">
        <f>ConfigSheet!$I$2</f>
        <v>3349.0920000000001</v>
      </c>
      <c r="K767">
        <f>IF(D767="",_xlfn.XLOOKUP(C767,ConfigSheet!$A$1:$H$1,ConfigSheet!$A$2:$H$2),_xlfn.XLOOKUP(D767,ConfigSheet!$A$1:$H$1,ConfigSheet!$A$2:$H$2))</f>
        <v>6.6983512218829002</v>
      </c>
      <c r="L767">
        <f>_xlfn.XLOOKUP(B767,CoinPixels_Config2!A:A,CoinPixels_Config2!I:I)</f>
        <v>0.93699780861943027</v>
      </c>
      <c r="M767">
        <f t="shared" si="89"/>
        <v>290528.35153396643</v>
      </c>
      <c r="N767">
        <f t="shared" si="90"/>
        <v>225733.07907231557</v>
      </c>
      <c r="O767">
        <f t="shared" si="91"/>
        <v>581.07120929767495</v>
      </c>
      <c r="P767">
        <f t="shared" si="92"/>
        <v>451.47742911315498</v>
      </c>
      <c r="Q767" s="9" cm="1">
        <f t="array" ref="Q767">IF(D767="",_xlfn.XLOOKUP(C767,ConfigSheet!$B$5:$H$5,_xlfn.XLOOKUP(G767,ConfigSheet!$A$6:$A$8,ConfigSheet!$B$6:$H$8)),_xlfn.XLOOKUP(D767,ConfigSheet!$B$5:$H$5,_xlfn.XLOOKUP(H767,ConfigSheet!$A$6:$A$8,ConfigSheet!$B$6:$H$8)))</f>
        <v>415.91</v>
      </c>
      <c r="R767">
        <f t="shared" si="93"/>
        <v>129.59378018451997</v>
      </c>
      <c r="S767" s="9">
        <f t="shared" si="94"/>
        <v>16794.547862513682</v>
      </c>
      <c r="W767">
        <f t="shared" si="95"/>
        <v>-35.567429113154958</v>
      </c>
      <c r="X767">
        <f t="shared" si="88"/>
        <v>1265.042013719303</v>
      </c>
    </row>
    <row r="768" spans="1:24" x14ac:dyDescent="0.3">
      <c r="A768" s="3">
        <v>766</v>
      </c>
      <c r="B768">
        <v>315</v>
      </c>
      <c r="C768" t="s">
        <v>8</v>
      </c>
      <c r="D768" t="s">
        <v>8</v>
      </c>
      <c r="E768">
        <v>21482</v>
      </c>
      <c r="F768">
        <v>29602</v>
      </c>
      <c r="G768">
        <v>1</v>
      </c>
      <c r="H768">
        <v>1</v>
      </c>
      <c r="I768">
        <v>71.302103996276855</v>
      </c>
      <c r="J768" s="4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_xlfn.XLOOKUP(B768,CoinPixels_Config2!A:A,CoinPixels_Config2!I:I)</f>
        <v>0.72569420985068578</v>
      </c>
      <c r="M768">
        <f t="shared" si="89"/>
        <v>15589.363016012432</v>
      </c>
      <c r="N768">
        <f t="shared" si="90"/>
        <v>21482</v>
      </c>
      <c r="O768">
        <f t="shared" si="91"/>
        <v>0</v>
      </c>
      <c r="P768">
        <f t="shared" si="92"/>
        <v>0</v>
      </c>
      <c r="Q768" s="9" cm="1">
        <f t="array" ref="Q768">IF(D768="",_xlfn.XLOOKUP(C768,ConfigSheet!$B$5:$H$5,_xlfn.XLOOKUP(G768,ConfigSheet!$A$6:$A$8,ConfigSheet!$B$6:$H$8)),_xlfn.XLOOKUP(D768,ConfigSheet!$B$5:$H$5,_xlfn.XLOOKUP(H768,ConfigSheet!$A$6:$A$8,ConfigSheet!$B$6:$H$8)))</f>
        <v>0</v>
      </c>
      <c r="R768">
        <f t="shared" si="93"/>
        <v>0</v>
      </c>
      <c r="S768" s="9">
        <f t="shared" si="94"/>
        <v>0</v>
      </c>
      <c r="W768">
        <f t="shared" si="95"/>
        <v>0</v>
      </c>
      <c r="X768">
        <f t="shared" si="88"/>
        <v>0</v>
      </c>
    </row>
    <row r="769" spans="1:24" x14ac:dyDescent="0.3">
      <c r="A769" s="3">
        <v>767</v>
      </c>
      <c r="B769">
        <v>315</v>
      </c>
      <c r="C769" t="s">
        <v>14</v>
      </c>
      <c r="D769" t="s">
        <v>14</v>
      </c>
      <c r="E769">
        <v>102744</v>
      </c>
      <c r="F769">
        <v>136372</v>
      </c>
      <c r="G769">
        <v>1</v>
      </c>
      <c r="H769">
        <v>1</v>
      </c>
      <c r="I769">
        <v>67.249071598052979</v>
      </c>
      <c r="J769" s="4">
        <f>ConfigSheet!$I$2</f>
        <v>3349.0920000000001</v>
      </c>
      <c r="K769">
        <f>IF(D769="",_xlfn.XLOOKUP(C769,ConfigSheet!$A$1:$H$1,ConfigSheet!$A$2:$H$2),_xlfn.XLOOKUP(D769,ConfigSheet!$A$1:$H$1,ConfigSheet!$A$2:$H$2))</f>
        <v>8.5265588246234003</v>
      </c>
      <c r="L769">
        <f>_xlfn.XLOOKUP(B769,CoinPixels_Config2!A:A,CoinPixels_Config2!I:I)</f>
        <v>0.72569420985068578</v>
      </c>
      <c r="M769">
        <f t="shared" si="89"/>
        <v>74560.725896898861</v>
      </c>
      <c r="N769">
        <f t="shared" si="90"/>
        <v>98964.370785757725</v>
      </c>
      <c r="O769">
        <f t="shared" si="91"/>
        <v>189.82650084456606</v>
      </c>
      <c r="P769">
        <f t="shared" si="92"/>
        <v>251.95650912145879</v>
      </c>
      <c r="Q769" s="9" cm="1">
        <f t="array" ref="Q769">IF(D769="",_xlfn.XLOOKUP(C769,ConfigSheet!$B$5:$H$5,_xlfn.XLOOKUP(G769,ConfigSheet!$A$6:$A$8,ConfigSheet!$B$6:$H$8)),_xlfn.XLOOKUP(D769,ConfigSheet!$B$5:$H$5,_xlfn.XLOOKUP(H769,ConfigSheet!$A$6:$A$8,ConfigSheet!$B$6:$H$8)))</f>
        <v>160.44</v>
      </c>
      <c r="R769">
        <f t="shared" si="93"/>
        <v>-62.130008276892738</v>
      </c>
      <c r="S769" s="9">
        <f t="shared" si="94"/>
        <v>3860.1379284867603</v>
      </c>
      <c r="W769">
        <f t="shared" si="95"/>
        <v>-91.516509121458796</v>
      </c>
      <c r="X769">
        <f t="shared" si="88"/>
        <v>8375.2714417780517</v>
      </c>
    </row>
    <row r="770" spans="1:24" x14ac:dyDescent="0.3">
      <c r="A770" s="3">
        <v>768</v>
      </c>
      <c r="B770">
        <v>315</v>
      </c>
      <c r="C770" t="s">
        <v>9</v>
      </c>
      <c r="D770" t="s">
        <v>9</v>
      </c>
      <c r="E770">
        <v>591860</v>
      </c>
      <c r="F770">
        <v>506448</v>
      </c>
      <c r="G770">
        <v>1</v>
      </c>
      <c r="H770">
        <v>1</v>
      </c>
      <c r="I770">
        <v>85.331839323043823</v>
      </c>
      <c r="J770" s="4">
        <f>ConfigSheet!$I$2</f>
        <v>3349.0920000000001</v>
      </c>
      <c r="K770">
        <f>IF(D770="",_xlfn.XLOOKUP(C770,ConfigSheet!$A$1:$H$1,ConfigSheet!$A$2:$H$2),_xlfn.XLOOKUP(D770,ConfigSheet!$A$1:$H$1,ConfigSheet!$A$2:$H$2))</f>
        <v>2.6304883652667002</v>
      </c>
      <c r="L770">
        <f>_xlfn.XLOOKUP(B770,CoinPixels_Config2!A:A,CoinPixels_Config2!I:I)</f>
        <v>0.72569420985068578</v>
      </c>
      <c r="M770">
        <f t="shared" si="89"/>
        <v>429509.37504222686</v>
      </c>
      <c r="N770">
        <f t="shared" si="90"/>
        <v>367526.38119046012</v>
      </c>
      <c r="O770">
        <f t="shared" si="91"/>
        <v>337.35096373033326</v>
      </c>
      <c r="P770">
        <f t="shared" si="92"/>
        <v>288.6674566270737</v>
      </c>
      <c r="Q770" s="9" cm="1">
        <f t="array" ref="Q770">IF(D770="",_xlfn.XLOOKUP(C770,ConfigSheet!$B$5:$H$5,_xlfn.XLOOKUP(G770,ConfigSheet!$A$6:$A$8,ConfigSheet!$B$6:$H$8)),_xlfn.XLOOKUP(D770,ConfigSheet!$B$5:$H$5,_xlfn.XLOOKUP(H770,ConfigSheet!$A$6:$A$8,ConfigSheet!$B$6:$H$8)))</f>
        <v>468.8</v>
      </c>
      <c r="R770">
        <f t="shared" si="93"/>
        <v>48.683507103259558</v>
      </c>
      <c r="S770" s="9">
        <f t="shared" si="94"/>
        <v>2370.0838638731238</v>
      </c>
      <c r="W770">
        <f t="shared" si="95"/>
        <v>180.13254337292631</v>
      </c>
      <c r="X770">
        <f t="shared" ref="X770:X833" si="96">W770*W770</f>
        <v>32447.733181999178</v>
      </c>
    </row>
    <row r="771" spans="1:24" x14ac:dyDescent="0.3">
      <c r="A771" s="3">
        <v>769</v>
      </c>
      <c r="B771">
        <v>315</v>
      </c>
      <c r="C771" t="s">
        <v>10</v>
      </c>
      <c r="D771" t="s">
        <v>10</v>
      </c>
      <c r="E771">
        <v>204959</v>
      </c>
      <c r="F771">
        <v>184405</v>
      </c>
      <c r="G771">
        <v>2</v>
      </c>
      <c r="H771">
        <v>2</v>
      </c>
      <c r="I771">
        <v>86.317592859268188</v>
      </c>
      <c r="J771" s="4">
        <f>ConfigSheet!$I$2</f>
        <v>3349.0920000000001</v>
      </c>
      <c r="K771">
        <f>IF(D771="",_xlfn.XLOOKUP(C771,ConfigSheet!$A$1:$H$1,ConfigSheet!$A$2:$H$2),_xlfn.XLOOKUP(D771,ConfigSheet!$A$1:$H$1,ConfigSheet!$A$2:$H$2))</f>
        <v>3.5680999999999998</v>
      </c>
      <c r="L771">
        <f>_xlfn.XLOOKUP(B771,CoinPixels_Config2!A:A,CoinPixels_Config2!I:I)</f>
        <v>0.72569420985068578</v>
      </c>
      <c r="M771">
        <f t="shared" ref="M771:M834" si="97">E771*L771</f>
        <v>148737.5595567867</v>
      </c>
      <c r="N771">
        <f t="shared" ref="N771:N834" si="98">L771*F771</f>
        <v>133821.64076751572</v>
      </c>
      <c r="O771">
        <f t="shared" ref="O771:O834" si="99">(M771/J771)*K771</f>
        <v>158.46399151010797</v>
      </c>
      <c r="P771">
        <f t="shared" ref="P771:P834" si="100">(N771/J771)*K771</f>
        <v>142.57267236091838</v>
      </c>
      <c r="Q771" s="9" cm="1">
        <f t="array" ref="Q771">IF(D771="",_xlfn.XLOOKUP(C771,ConfigSheet!$B$5:$H$5,_xlfn.XLOOKUP(G771,ConfigSheet!$A$6:$A$8,ConfigSheet!$B$6:$H$8)),_xlfn.XLOOKUP(D771,ConfigSheet!$B$5:$H$5,_xlfn.XLOOKUP(H771,ConfigSheet!$A$6:$A$8,ConfigSheet!$B$6:$H$8)))</f>
        <v>193.28</v>
      </c>
      <c r="R771">
        <f t="shared" ref="R771:R834" si="101">O771-P771</f>
        <v>15.891319149189599</v>
      </c>
      <c r="S771" s="9">
        <f t="shared" ref="S771:S834" si="102">R771*R771</f>
        <v>252.53402430140002</v>
      </c>
      <c r="W771">
        <f t="shared" ref="W771:W834" si="103">Q771-P771</f>
        <v>50.707327639081626</v>
      </c>
      <c r="X771">
        <f t="shared" si="96"/>
        <v>2571.2330762971715</v>
      </c>
    </row>
    <row r="772" spans="1:24" x14ac:dyDescent="0.3">
      <c r="A772" s="3">
        <v>770</v>
      </c>
      <c r="B772">
        <v>315</v>
      </c>
      <c r="C772" t="s">
        <v>11</v>
      </c>
      <c r="D772" t="s">
        <v>11</v>
      </c>
      <c r="E772">
        <v>245402</v>
      </c>
      <c r="F772">
        <v>160078</v>
      </c>
      <c r="G772">
        <v>1</v>
      </c>
      <c r="H772">
        <v>1</v>
      </c>
      <c r="I772">
        <v>65.230929851531982</v>
      </c>
      <c r="J772" s="4">
        <f>ConfigSheet!$I$2</f>
        <v>3349.0920000000001</v>
      </c>
      <c r="K772">
        <f>IF(D772="",_xlfn.XLOOKUP(C772,ConfigSheet!$A$1:$H$1,ConfigSheet!$A$2:$H$2),_xlfn.XLOOKUP(D772,ConfigSheet!$A$1:$H$1,ConfigSheet!$A$2:$H$2))</f>
        <v>5.6936084651916001</v>
      </c>
      <c r="L772">
        <f>_xlfn.XLOOKUP(B772,CoinPixels_Config2!A:A,CoinPixels_Config2!I:I)</f>
        <v>0.72569420985068578</v>
      </c>
      <c r="M772">
        <f t="shared" si="97"/>
        <v>178086.810485778</v>
      </c>
      <c r="N772">
        <f t="shared" si="98"/>
        <v>116167.67772447808</v>
      </c>
      <c r="O772">
        <f t="shared" si="99"/>
        <v>302.75566383986995</v>
      </c>
      <c r="P772">
        <f t="shared" si="100"/>
        <v>197.49032671355044</v>
      </c>
      <c r="Q772" s="9" cm="1">
        <f t="array" ref="Q772">IF(D772="",_xlfn.XLOOKUP(C772,ConfigSheet!$B$5:$H$5,_xlfn.XLOOKUP(G772,ConfigSheet!$A$6:$A$8,ConfigSheet!$B$6:$H$8)),_xlfn.XLOOKUP(D772,ConfigSheet!$B$5:$H$5,_xlfn.XLOOKUP(H772,ConfigSheet!$A$6:$A$8,ConfigSheet!$B$6:$H$8)))</f>
        <v>369.42666666666668</v>
      </c>
      <c r="R772">
        <f t="shared" si="101"/>
        <v>105.26533712631951</v>
      </c>
      <c r="S772" s="9">
        <f t="shared" si="102"/>
        <v>11080.791200317701</v>
      </c>
      <c r="W772">
        <f t="shared" si="103"/>
        <v>171.93633995311623</v>
      </c>
      <c r="X772">
        <f t="shared" si="96"/>
        <v>29562.104996473554</v>
      </c>
    </row>
    <row r="773" spans="1:24" x14ac:dyDescent="0.3">
      <c r="A773" s="3">
        <v>771</v>
      </c>
      <c r="B773">
        <v>315</v>
      </c>
      <c r="C773" t="s">
        <v>13</v>
      </c>
      <c r="D773" t="s">
        <v>13</v>
      </c>
      <c r="E773">
        <v>138542</v>
      </c>
      <c r="F773">
        <v>227410</v>
      </c>
      <c r="G773">
        <v>1</v>
      </c>
      <c r="H773">
        <v>2</v>
      </c>
      <c r="I773">
        <v>48.918686807155609</v>
      </c>
      <c r="J773" s="4">
        <f>ConfigSheet!$I$2</f>
        <v>3349.0920000000001</v>
      </c>
      <c r="K773">
        <f>IF(D773="",_xlfn.XLOOKUP(C773,ConfigSheet!$A$1:$H$1,ConfigSheet!$A$2:$H$2),_xlfn.XLOOKUP(D773,ConfigSheet!$A$1:$H$1,ConfigSheet!$A$2:$H$2))</f>
        <v>6.6983512218829002</v>
      </c>
      <c r="L773">
        <f>_xlfn.XLOOKUP(B773,CoinPixels_Config2!A:A,CoinPixels_Config2!I:I)</f>
        <v>0.72569420985068578</v>
      </c>
      <c r="M773">
        <f t="shared" si="97"/>
        <v>100539.12722113371</v>
      </c>
      <c r="N773">
        <f t="shared" si="98"/>
        <v>165030.12026214445</v>
      </c>
      <c r="O773">
        <f t="shared" si="99"/>
        <v>201.08327441250384</v>
      </c>
      <c r="P773">
        <f t="shared" si="100"/>
        <v>330.06848056291591</v>
      </c>
      <c r="Q773" s="9" cm="1">
        <f t="array" ref="Q773">IF(D773="",_xlfn.XLOOKUP(C773,ConfigSheet!$B$5:$H$5,_xlfn.XLOOKUP(G773,ConfigSheet!$A$6:$A$8,ConfigSheet!$B$6:$H$8)),_xlfn.XLOOKUP(D773,ConfigSheet!$B$5:$H$5,_xlfn.XLOOKUP(H773,ConfigSheet!$A$6:$A$8,ConfigSheet!$B$6:$H$8)))</f>
        <v>415.91</v>
      </c>
      <c r="R773">
        <f t="shared" si="101"/>
        <v>-128.98520615041207</v>
      </c>
      <c r="S773" s="9">
        <f t="shared" si="102"/>
        <v>16637.183405664298</v>
      </c>
      <c r="W773">
        <f t="shared" si="103"/>
        <v>85.841519437084116</v>
      </c>
      <c r="X773">
        <f t="shared" si="96"/>
        <v>7368.76645926729</v>
      </c>
    </row>
    <row r="774" spans="1:24" x14ac:dyDescent="0.3">
      <c r="A774" s="3">
        <v>772</v>
      </c>
      <c r="B774">
        <v>316</v>
      </c>
      <c r="C774" t="s">
        <v>8</v>
      </c>
      <c r="D774" t="s">
        <v>8</v>
      </c>
      <c r="E774">
        <v>16865</v>
      </c>
      <c r="F774">
        <v>22644</v>
      </c>
      <c r="G774">
        <v>1</v>
      </c>
      <c r="H774">
        <v>1</v>
      </c>
      <c r="I774">
        <v>74.478888511657715</v>
      </c>
      <c r="J774" s="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_xlfn.XLOOKUP(B774,CoinPixels_Config2!A:A,CoinPixels_Config2!I:I)</f>
        <v>0.74478890655361241</v>
      </c>
      <c r="M774">
        <f t="shared" si="97"/>
        <v>12560.864909026674</v>
      </c>
      <c r="N774">
        <f t="shared" si="98"/>
        <v>16865</v>
      </c>
      <c r="O774">
        <f t="shared" si="99"/>
        <v>0</v>
      </c>
      <c r="P774">
        <f t="shared" si="100"/>
        <v>0</v>
      </c>
      <c r="Q774" s="9" cm="1">
        <f t="array" ref="Q774">IF(D774="",_xlfn.XLOOKUP(C774,ConfigSheet!$B$5:$H$5,_xlfn.XLOOKUP(G774,ConfigSheet!$A$6:$A$8,ConfigSheet!$B$6:$H$8)),_xlfn.XLOOKUP(D774,ConfigSheet!$B$5:$H$5,_xlfn.XLOOKUP(H774,ConfigSheet!$A$6:$A$8,ConfigSheet!$B$6:$H$8)))</f>
        <v>0</v>
      </c>
      <c r="R774">
        <f t="shared" si="101"/>
        <v>0</v>
      </c>
      <c r="S774" s="9">
        <f t="shared" si="102"/>
        <v>0</v>
      </c>
      <c r="W774">
        <f t="shared" si="103"/>
        <v>0</v>
      </c>
      <c r="X774">
        <f t="shared" si="96"/>
        <v>0</v>
      </c>
    </row>
    <row r="775" spans="1:24" x14ac:dyDescent="0.3">
      <c r="A775" s="3">
        <v>773</v>
      </c>
      <c r="B775">
        <v>316</v>
      </c>
      <c r="C775" t="s">
        <v>9</v>
      </c>
      <c r="D775" t="s">
        <v>9</v>
      </c>
      <c r="E775">
        <v>579163</v>
      </c>
      <c r="F775">
        <v>523558</v>
      </c>
      <c r="G775">
        <v>1</v>
      </c>
      <c r="H775">
        <v>1</v>
      </c>
      <c r="I775">
        <v>89.970368146896362</v>
      </c>
      <c r="J775" s="4">
        <f>ConfigSheet!$I$2</f>
        <v>3349.0920000000001</v>
      </c>
      <c r="K775">
        <f>IF(D775="",_xlfn.XLOOKUP(C775,ConfigSheet!$A$1:$H$1,ConfigSheet!$A$2:$H$2),_xlfn.XLOOKUP(D775,ConfigSheet!$A$1:$H$1,ConfigSheet!$A$2:$H$2))</f>
        <v>2.6304883652667002</v>
      </c>
      <c r="L775">
        <f>_xlfn.XLOOKUP(B775,CoinPixels_Config2!A:A,CoinPixels_Config2!I:I)</f>
        <v>0.74478890655361241</v>
      </c>
      <c r="M775">
        <f t="shared" si="97"/>
        <v>431354.17748630984</v>
      </c>
      <c r="N775">
        <f t="shared" si="98"/>
        <v>389940.19033739623</v>
      </c>
      <c r="O775">
        <f t="shared" si="99"/>
        <v>338.79993299286053</v>
      </c>
      <c r="P775">
        <f t="shared" si="100"/>
        <v>306.27200860185485</v>
      </c>
      <c r="Q775" s="9" cm="1">
        <f t="array" ref="Q775">IF(D775="",_xlfn.XLOOKUP(C775,ConfigSheet!$B$5:$H$5,_xlfn.XLOOKUP(G775,ConfigSheet!$A$6:$A$8,ConfigSheet!$B$6:$H$8)),_xlfn.XLOOKUP(D775,ConfigSheet!$B$5:$H$5,_xlfn.XLOOKUP(H775,ConfigSheet!$A$6:$A$8,ConfigSheet!$B$6:$H$8)))</f>
        <v>468.8</v>
      </c>
      <c r="R775">
        <f t="shared" si="101"/>
        <v>32.527924391005683</v>
      </c>
      <c r="S775" s="9">
        <f t="shared" si="102"/>
        <v>1058.0658651869824</v>
      </c>
      <c r="W775">
        <f t="shared" si="103"/>
        <v>162.52799139814516</v>
      </c>
      <c r="X775">
        <f t="shared" si="96"/>
        <v>26415.347987915549</v>
      </c>
    </row>
    <row r="776" spans="1:24" x14ac:dyDescent="0.3">
      <c r="A776" s="3">
        <v>774</v>
      </c>
      <c r="B776">
        <v>316</v>
      </c>
      <c r="C776" t="s">
        <v>11</v>
      </c>
      <c r="D776" t="s">
        <v>11</v>
      </c>
      <c r="E776">
        <v>246634</v>
      </c>
      <c r="F776">
        <v>188909</v>
      </c>
      <c r="G776">
        <v>1</v>
      </c>
      <c r="H776">
        <v>1</v>
      </c>
      <c r="I776">
        <v>76.5891432762146</v>
      </c>
      <c r="J776" s="4">
        <f>ConfigSheet!$I$2</f>
        <v>3349.0920000000001</v>
      </c>
      <c r="K776">
        <f>IF(D776="",_xlfn.XLOOKUP(C776,ConfigSheet!$A$1:$H$1,ConfigSheet!$A$2:$H$2),_xlfn.XLOOKUP(D776,ConfigSheet!$A$1:$H$1,ConfigSheet!$A$2:$H$2))</f>
        <v>5.6936084651916001</v>
      </c>
      <c r="L776">
        <f>_xlfn.XLOOKUP(B776,CoinPixels_Config2!A:A,CoinPixels_Config2!I:I)</f>
        <v>0.74478890655361241</v>
      </c>
      <c r="M776">
        <f t="shared" si="97"/>
        <v>183690.26717894364</v>
      </c>
      <c r="N776">
        <f t="shared" si="98"/>
        <v>140697.32754813635</v>
      </c>
      <c r="O776">
        <f t="shared" si="99"/>
        <v>312.28179464264952</v>
      </c>
      <c r="P776">
        <f t="shared" si="100"/>
        <v>239.19184518009791</v>
      </c>
      <c r="Q776" s="9" cm="1">
        <f t="array" ref="Q776">IF(D776="",_xlfn.XLOOKUP(C776,ConfigSheet!$B$5:$H$5,_xlfn.XLOOKUP(G776,ConfigSheet!$A$6:$A$8,ConfigSheet!$B$6:$H$8)),_xlfn.XLOOKUP(D776,ConfigSheet!$B$5:$H$5,_xlfn.XLOOKUP(H776,ConfigSheet!$A$6:$A$8,ConfigSheet!$B$6:$H$8)))</f>
        <v>369.42666666666668</v>
      </c>
      <c r="R776">
        <f t="shared" si="101"/>
        <v>73.089949462551601</v>
      </c>
      <c r="S776" s="9">
        <f t="shared" si="102"/>
        <v>5342.1407124383468</v>
      </c>
      <c r="W776">
        <f t="shared" si="103"/>
        <v>130.23482148656876</v>
      </c>
      <c r="X776">
        <f t="shared" si="96"/>
        <v>16961.108727638431</v>
      </c>
    </row>
    <row r="777" spans="1:24" x14ac:dyDescent="0.3">
      <c r="A777" s="3">
        <v>775</v>
      </c>
      <c r="B777">
        <v>316</v>
      </c>
      <c r="C777" t="s">
        <v>13</v>
      </c>
      <c r="D777" t="s">
        <v>13</v>
      </c>
      <c r="E777">
        <v>161738</v>
      </c>
      <c r="F777">
        <v>98828</v>
      </c>
      <c r="G777">
        <v>1</v>
      </c>
      <c r="H777">
        <v>1</v>
      </c>
      <c r="I777">
        <v>60.390746593475342</v>
      </c>
      <c r="J777" s="4">
        <f>ConfigSheet!$I$2</f>
        <v>3349.0920000000001</v>
      </c>
      <c r="K777">
        <f>IF(D777="",_xlfn.XLOOKUP(C777,ConfigSheet!$A$1:$H$1,ConfigSheet!$A$2:$H$2),_xlfn.XLOOKUP(D777,ConfigSheet!$A$1:$H$1,ConfigSheet!$A$2:$H$2))</f>
        <v>6.6983512218829002</v>
      </c>
      <c r="L777">
        <f>_xlfn.XLOOKUP(B777,CoinPixels_Config2!A:A,CoinPixels_Config2!I:I)</f>
        <v>0.74478890655361241</v>
      </c>
      <c r="M777">
        <f t="shared" si="97"/>
        <v>120460.66816816817</v>
      </c>
      <c r="N777">
        <f t="shared" si="98"/>
        <v>73605.998056880402</v>
      </c>
      <c r="O777">
        <f t="shared" si="99"/>
        <v>240.92735099933944</v>
      </c>
      <c r="P777">
        <f t="shared" si="100"/>
        <v>147.21567129903127</v>
      </c>
      <c r="Q777" s="9" cm="1">
        <f t="array" ref="Q777">IF(D777="",_xlfn.XLOOKUP(C777,ConfigSheet!$B$5:$H$5,_xlfn.XLOOKUP(G777,ConfigSheet!$A$6:$A$8,ConfigSheet!$B$6:$H$8)),_xlfn.XLOOKUP(D777,ConfigSheet!$B$5:$H$5,_xlfn.XLOOKUP(H777,ConfigSheet!$A$6:$A$8,ConfigSheet!$B$6:$H$8)))</f>
        <v>207.95500000000001</v>
      </c>
      <c r="R777">
        <f t="shared" si="101"/>
        <v>93.711679700308167</v>
      </c>
      <c r="S777" s="9">
        <f t="shared" si="102"/>
        <v>8781.8789122531507</v>
      </c>
      <c r="W777">
        <f t="shared" si="103"/>
        <v>60.739328700968741</v>
      </c>
      <c r="X777">
        <f t="shared" si="96"/>
        <v>3689.2660510443252</v>
      </c>
    </row>
    <row r="778" spans="1:24" x14ac:dyDescent="0.3">
      <c r="A778" s="3">
        <v>776</v>
      </c>
      <c r="B778">
        <v>317</v>
      </c>
      <c r="C778" t="s">
        <v>8</v>
      </c>
      <c r="D778" t="s">
        <v>8</v>
      </c>
      <c r="E778">
        <v>18670</v>
      </c>
      <c r="F778">
        <v>22098</v>
      </c>
      <c r="G778">
        <v>1</v>
      </c>
      <c r="H778">
        <v>1</v>
      </c>
      <c r="I778">
        <v>81.110614538192749</v>
      </c>
      <c r="J778" s="4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_xlfn.XLOOKUP(B778,CoinPixels_Config2!A:A,CoinPixels_Config2!I:I)</f>
        <v>0.84487283917096567</v>
      </c>
      <c r="M778">
        <f t="shared" si="97"/>
        <v>15773.775907321929</v>
      </c>
      <c r="N778">
        <f t="shared" si="98"/>
        <v>18670</v>
      </c>
      <c r="O778">
        <f t="shared" si="99"/>
        <v>0</v>
      </c>
      <c r="P778">
        <f t="shared" si="100"/>
        <v>0</v>
      </c>
      <c r="Q778" s="9" cm="1">
        <f t="array" ref="Q778">IF(D778="",_xlfn.XLOOKUP(C778,ConfigSheet!$B$5:$H$5,_xlfn.XLOOKUP(G778,ConfigSheet!$A$6:$A$8,ConfigSheet!$B$6:$H$8)),_xlfn.XLOOKUP(D778,ConfigSheet!$B$5:$H$5,_xlfn.XLOOKUP(H778,ConfigSheet!$A$6:$A$8,ConfigSheet!$B$6:$H$8)))</f>
        <v>0</v>
      </c>
      <c r="R778">
        <f t="shared" si="101"/>
        <v>0</v>
      </c>
      <c r="S778" s="9">
        <f t="shared" si="102"/>
        <v>0</v>
      </c>
      <c r="W778">
        <f t="shared" si="103"/>
        <v>0</v>
      </c>
      <c r="X778">
        <f t="shared" si="96"/>
        <v>0</v>
      </c>
    </row>
    <row r="779" spans="1:24" x14ac:dyDescent="0.3">
      <c r="A779" s="3">
        <v>777</v>
      </c>
      <c r="B779">
        <v>317</v>
      </c>
      <c r="C779" t="s">
        <v>13</v>
      </c>
      <c r="D779" t="s">
        <v>13</v>
      </c>
      <c r="E779">
        <v>130819</v>
      </c>
      <c r="F779">
        <v>108491</v>
      </c>
      <c r="G779">
        <v>1</v>
      </c>
      <c r="H779">
        <v>1</v>
      </c>
      <c r="I779">
        <v>80.066365003585815</v>
      </c>
      <c r="J779" s="4">
        <f>ConfigSheet!$I$2</f>
        <v>3349.0920000000001</v>
      </c>
      <c r="K779">
        <f>IF(D779="",_xlfn.XLOOKUP(C779,ConfigSheet!$A$1:$H$1,ConfigSheet!$A$2:$H$2),_xlfn.XLOOKUP(D779,ConfigSheet!$A$1:$H$1,ConfigSheet!$A$2:$H$2))</f>
        <v>6.6983512218829002</v>
      </c>
      <c r="L779">
        <f>_xlfn.XLOOKUP(B779,CoinPixels_Config2!A:A,CoinPixels_Config2!I:I)</f>
        <v>0.84487283917096567</v>
      </c>
      <c r="M779">
        <f t="shared" si="97"/>
        <v>110525.41994750655</v>
      </c>
      <c r="N779">
        <f t="shared" si="98"/>
        <v>91661.099194497234</v>
      </c>
      <c r="O779">
        <f t="shared" si="99"/>
        <v>221.05635848597208</v>
      </c>
      <c r="P779">
        <f t="shared" si="100"/>
        <v>183.32677507473377</v>
      </c>
      <c r="Q779" s="9" cm="1">
        <f t="array" ref="Q779">IF(D779="",_xlfn.XLOOKUP(C779,ConfigSheet!$B$5:$H$5,_xlfn.XLOOKUP(G779,ConfigSheet!$A$6:$A$8,ConfigSheet!$B$6:$H$8)),_xlfn.XLOOKUP(D779,ConfigSheet!$B$5:$H$5,_xlfn.XLOOKUP(H779,ConfigSheet!$A$6:$A$8,ConfigSheet!$B$6:$H$8)))</f>
        <v>207.95500000000001</v>
      </c>
      <c r="R779">
        <f t="shared" si="101"/>
        <v>37.729583411238309</v>
      </c>
      <c r="S779" s="9">
        <f t="shared" si="102"/>
        <v>1423.5214643855891</v>
      </c>
      <c r="W779">
        <f t="shared" si="103"/>
        <v>24.628224925266238</v>
      </c>
      <c r="X779">
        <f t="shared" si="96"/>
        <v>606.54946296950516</v>
      </c>
    </row>
    <row r="780" spans="1:24" x14ac:dyDescent="0.3">
      <c r="A780" s="3">
        <v>778</v>
      </c>
      <c r="B780">
        <v>318</v>
      </c>
      <c r="C780" t="s">
        <v>8</v>
      </c>
      <c r="D780" t="s">
        <v>8</v>
      </c>
      <c r="E780">
        <v>15264</v>
      </c>
      <c r="F780">
        <v>17507</v>
      </c>
      <c r="G780">
        <v>1</v>
      </c>
      <c r="H780">
        <v>1</v>
      </c>
      <c r="I780">
        <v>80.070334672927856</v>
      </c>
      <c r="J780" s="4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_xlfn.XLOOKUP(B780,CoinPixels_Config2!A:A,CoinPixels_Config2!I:I)</f>
        <v>0.87187981950077109</v>
      </c>
      <c r="M780">
        <f t="shared" si="97"/>
        <v>13308.37356485977</v>
      </c>
      <c r="N780">
        <f t="shared" si="98"/>
        <v>15264</v>
      </c>
      <c r="O780">
        <f t="shared" si="99"/>
        <v>0</v>
      </c>
      <c r="P780">
        <f t="shared" si="100"/>
        <v>0</v>
      </c>
      <c r="Q780" s="9" cm="1">
        <f t="array" ref="Q780">IF(D780="",_xlfn.XLOOKUP(C780,ConfigSheet!$B$5:$H$5,_xlfn.XLOOKUP(G780,ConfigSheet!$A$6:$A$8,ConfigSheet!$B$6:$H$8)),_xlfn.XLOOKUP(D780,ConfigSheet!$B$5:$H$5,_xlfn.XLOOKUP(H780,ConfigSheet!$A$6:$A$8,ConfigSheet!$B$6:$H$8)))</f>
        <v>0</v>
      </c>
      <c r="R780">
        <f t="shared" si="101"/>
        <v>0</v>
      </c>
      <c r="S780" s="9">
        <f t="shared" si="102"/>
        <v>0</v>
      </c>
      <c r="W780">
        <f t="shared" si="103"/>
        <v>0</v>
      </c>
      <c r="X780">
        <f t="shared" si="96"/>
        <v>0</v>
      </c>
    </row>
    <row r="781" spans="1:24" x14ac:dyDescent="0.3">
      <c r="A781" s="3">
        <v>779</v>
      </c>
      <c r="B781">
        <v>318</v>
      </c>
      <c r="C781" t="s">
        <v>12</v>
      </c>
      <c r="D781" t="s">
        <v>12</v>
      </c>
      <c r="E781">
        <v>182380</v>
      </c>
      <c r="F781">
        <v>169508</v>
      </c>
      <c r="G781">
        <v>1</v>
      </c>
      <c r="H781">
        <v>1</v>
      </c>
      <c r="I781">
        <v>89.608108997344971</v>
      </c>
      <c r="J781" s="4">
        <f>ConfigSheet!$I$2</f>
        <v>3349.0920000000001</v>
      </c>
      <c r="K781">
        <f>IF(D781="",_xlfn.XLOOKUP(C781,ConfigSheet!$A$1:$H$1,ConfigSheet!$A$2:$H$2),_xlfn.XLOOKUP(D781,ConfigSheet!$A$1:$H$1,ConfigSheet!$A$2:$H$2))</f>
        <v>4.4826302470744004</v>
      </c>
      <c r="L781">
        <f>_xlfn.XLOOKUP(B781,CoinPixels_Config2!A:A,CoinPixels_Config2!I:I)</f>
        <v>0.87187981950077109</v>
      </c>
      <c r="M781">
        <f t="shared" si="97"/>
        <v>159013.44148055062</v>
      </c>
      <c r="N781">
        <f t="shared" si="98"/>
        <v>147790.6044439367</v>
      </c>
      <c r="O781">
        <f t="shared" si="99"/>
        <v>212.8333478065432</v>
      </c>
      <c r="P781">
        <f t="shared" si="100"/>
        <v>197.81201403658034</v>
      </c>
      <c r="Q781" s="9" cm="1">
        <f t="array" ref="Q781">IF(D781="",_xlfn.XLOOKUP(C781,ConfigSheet!$B$5:$H$5,_xlfn.XLOOKUP(G781,ConfigSheet!$A$6:$A$8,ConfigSheet!$B$6:$H$8)),_xlfn.XLOOKUP(D781,ConfigSheet!$B$5:$H$5,_xlfn.XLOOKUP(H781,ConfigSheet!$A$6:$A$8,ConfigSheet!$B$6:$H$8)))</f>
        <v>236.29999999999998</v>
      </c>
      <c r="R781">
        <f t="shared" si="101"/>
        <v>15.021333769962865</v>
      </c>
      <c r="S781" s="9">
        <f t="shared" si="102"/>
        <v>225.64046822862679</v>
      </c>
      <c r="W781">
        <f t="shared" si="103"/>
        <v>38.487985963419646</v>
      </c>
      <c r="X781">
        <f t="shared" si="96"/>
        <v>1481.3250635203876</v>
      </c>
    </row>
    <row r="782" spans="1:24" x14ac:dyDescent="0.3">
      <c r="A782" s="3">
        <v>780</v>
      </c>
      <c r="B782">
        <v>318</v>
      </c>
      <c r="C782" t="s">
        <v>13</v>
      </c>
      <c r="D782" t="s">
        <v>13</v>
      </c>
      <c r="E782">
        <v>117013</v>
      </c>
      <c r="F782">
        <v>61881</v>
      </c>
      <c r="G782">
        <v>1</v>
      </c>
      <c r="H782">
        <v>1</v>
      </c>
      <c r="I782">
        <v>38.160222768783569</v>
      </c>
      <c r="J782" s="4">
        <f>ConfigSheet!$I$2</f>
        <v>3349.0920000000001</v>
      </c>
      <c r="K782">
        <f>IF(D782="",_xlfn.XLOOKUP(C782,ConfigSheet!$A$1:$H$1,ConfigSheet!$A$2:$H$2),_xlfn.XLOOKUP(D782,ConfigSheet!$A$1:$H$1,ConfigSheet!$A$2:$H$2))</f>
        <v>6.6983512218829002</v>
      </c>
      <c r="L782">
        <f>_xlfn.XLOOKUP(B782,CoinPixels_Config2!A:A,CoinPixels_Config2!I:I)</f>
        <v>0.87187981950077109</v>
      </c>
      <c r="M782">
        <f t="shared" si="97"/>
        <v>102021.27331924373</v>
      </c>
      <c r="N782">
        <f t="shared" si="98"/>
        <v>53952.795110527215</v>
      </c>
      <c r="O782">
        <f t="shared" si="99"/>
        <v>204.04764061303945</v>
      </c>
      <c r="P782">
        <f t="shared" si="100"/>
        <v>107.90828411181231</v>
      </c>
      <c r="Q782" s="9" cm="1">
        <f t="array" ref="Q782">IF(D782="",_xlfn.XLOOKUP(C782,ConfigSheet!$B$5:$H$5,_xlfn.XLOOKUP(G782,ConfigSheet!$A$6:$A$8,ConfigSheet!$B$6:$H$8)),_xlfn.XLOOKUP(D782,ConfigSheet!$B$5:$H$5,_xlfn.XLOOKUP(H782,ConfigSheet!$A$6:$A$8,ConfigSheet!$B$6:$H$8)))</f>
        <v>207.95500000000001</v>
      </c>
      <c r="R782">
        <f t="shared" si="101"/>
        <v>96.139356501227141</v>
      </c>
      <c r="S782" s="9">
        <f t="shared" si="102"/>
        <v>9242.7758684700457</v>
      </c>
      <c r="W782">
        <f t="shared" si="103"/>
        <v>100.04671588818771</v>
      </c>
      <c r="X782">
        <f t="shared" si="96"/>
        <v>10009.34536001175</v>
      </c>
    </row>
    <row r="783" spans="1:24" x14ac:dyDescent="0.3">
      <c r="A783" s="3">
        <v>781</v>
      </c>
      <c r="B783">
        <v>319</v>
      </c>
      <c r="C783" t="s">
        <v>8</v>
      </c>
      <c r="D783" t="s">
        <v>8</v>
      </c>
      <c r="E783">
        <v>18666</v>
      </c>
      <c r="F783">
        <v>38696</v>
      </c>
      <c r="G783">
        <v>1</v>
      </c>
      <c r="H783">
        <v>2</v>
      </c>
      <c r="I783">
        <v>41.659927368164063</v>
      </c>
      <c r="J783" s="4">
        <f>ConfigSheet!$I$2</f>
        <v>3349.0920000000001</v>
      </c>
      <c r="K783">
        <f>IF(D783="",_xlfn.XLOOKUP(C783,ConfigSheet!$A$1:$H$1,ConfigSheet!$A$2:$H$2),_xlfn.XLOOKUP(D783,ConfigSheet!$A$1:$H$1,ConfigSheet!$A$2:$H$2))</f>
        <v>0</v>
      </c>
      <c r="L783">
        <f>_xlfn.XLOOKUP(B783,CoinPixels_Config2!A:A,CoinPixels_Config2!I:I)</f>
        <v>0.48237543932189375</v>
      </c>
      <c r="M783">
        <f t="shared" si="97"/>
        <v>9004.0199503824679</v>
      </c>
      <c r="N783">
        <f t="shared" si="98"/>
        <v>18666</v>
      </c>
      <c r="O783">
        <f t="shared" si="99"/>
        <v>0</v>
      </c>
      <c r="P783">
        <f t="shared" si="100"/>
        <v>0</v>
      </c>
      <c r="Q783" s="9" cm="1">
        <f t="array" ref="Q783">IF(D783="",_xlfn.XLOOKUP(C783,ConfigSheet!$B$5:$H$5,_xlfn.XLOOKUP(G783,ConfigSheet!$A$6:$A$8,ConfigSheet!$B$6:$H$8)),_xlfn.XLOOKUP(D783,ConfigSheet!$B$5:$H$5,_xlfn.XLOOKUP(H783,ConfigSheet!$A$6:$A$8,ConfigSheet!$B$6:$H$8)))</f>
        <v>0</v>
      </c>
      <c r="R783">
        <f t="shared" si="101"/>
        <v>0</v>
      </c>
      <c r="S783" s="9">
        <f t="shared" si="102"/>
        <v>0</v>
      </c>
      <c r="W783">
        <f t="shared" si="103"/>
        <v>0</v>
      </c>
      <c r="X783">
        <f t="shared" si="96"/>
        <v>0</v>
      </c>
    </row>
    <row r="784" spans="1:24" x14ac:dyDescent="0.3">
      <c r="A784" s="3">
        <v>782</v>
      </c>
      <c r="B784">
        <v>319</v>
      </c>
      <c r="C784" t="s">
        <v>14</v>
      </c>
      <c r="D784" t="s">
        <v>14</v>
      </c>
      <c r="E784">
        <v>102820</v>
      </c>
      <c r="F784">
        <v>168817</v>
      </c>
      <c r="G784">
        <v>1</v>
      </c>
      <c r="H784">
        <v>2</v>
      </c>
      <c r="I784">
        <v>45.735287666320801</v>
      </c>
      <c r="J784" s="4">
        <f>ConfigSheet!$I$2</f>
        <v>3349.0920000000001</v>
      </c>
      <c r="K784">
        <f>IF(D784="",_xlfn.XLOOKUP(C784,ConfigSheet!$A$1:$H$1,ConfigSheet!$A$2:$H$2),_xlfn.XLOOKUP(D784,ConfigSheet!$A$1:$H$1,ConfigSheet!$A$2:$H$2))</f>
        <v>8.5265588246234003</v>
      </c>
      <c r="L784">
        <f>_xlfn.XLOOKUP(B784,CoinPixels_Config2!A:A,CoinPixels_Config2!I:I)</f>
        <v>0.48237543932189375</v>
      </c>
      <c r="M784">
        <f t="shared" si="97"/>
        <v>49597.842671077116</v>
      </c>
      <c r="N784">
        <f t="shared" si="98"/>
        <v>81433.17454000414</v>
      </c>
      <c r="O784">
        <f t="shared" si="99"/>
        <v>126.27271006868597</v>
      </c>
      <c r="P784">
        <f t="shared" si="100"/>
        <v>207.32328433831316</v>
      </c>
      <c r="Q784" s="9" cm="1">
        <f t="array" ref="Q784">IF(D784="",_xlfn.XLOOKUP(C784,ConfigSheet!$B$5:$H$5,_xlfn.XLOOKUP(G784,ConfigSheet!$A$6:$A$8,ConfigSheet!$B$6:$H$8)),_xlfn.XLOOKUP(D784,ConfigSheet!$B$5:$H$5,_xlfn.XLOOKUP(H784,ConfigSheet!$A$6:$A$8,ConfigSheet!$B$6:$H$8)))</f>
        <v>320.88</v>
      </c>
      <c r="R784">
        <f t="shared" si="101"/>
        <v>-81.050574269627191</v>
      </c>
      <c r="S784" s="9">
        <f t="shared" si="102"/>
        <v>6569.1955894363537</v>
      </c>
      <c r="W784">
        <f t="shared" si="103"/>
        <v>113.55671566168684</v>
      </c>
      <c r="X784">
        <f t="shared" si="96"/>
        <v>12895.127671869193</v>
      </c>
    </row>
    <row r="785" spans="1:24" x14ac:dyDescent="0.3">
      <c r="A785" s="3">
        <v>783</v>
      </c>
      <c r="B785">
        <v>320</v>
      </c>
      <c r="C785" t="s">
        <v>8</v>
      </c>
      <c r="D785" t="s">
        <v>8</v>
      </c>
      <c r="E785">
        <v>15966</v>
      </c>
      <c r="F785">
        <v>18489</v>
      </c>
      <c r="G785">
        <v>1</v>
      </c>
      <c r="H785">
        <v>1</v>
      </c>
      <c r="I785">
        <v>80.524992942810059</v>
      </c>
      <c r="J785" s="4">
        <f>ConfigSheet!$I$2</f>
        <v>3349.0920000000001</v>
      </c>
      <c r="K785">
        <f>IF(D785="",_xlfn.XLOOKUP(C785,ConfigSheet!$A$1:$H$1,ConfigSheet!$A$2:$H$2),_xlfn.XLOOKUP(D785,ConfigSheet!$A$1:$H$1,ConfigSheet!$A$2:$H$2))</f>
        <v>0</v>
      </c>
      <c r="L785">
        <f>_xlfn.XLOOKUP(B785,CoinPixels_Config2!A:A,CoinPixels_Config2!I:I)</f>
        <v>0.86354048353074797</v>
      </c>
      <c r="M785">
        <f t="shared" si="97"/>
        <v>13787.287360051921</v>
      </c>
      <c r="N785">
        <f t="shared" si="98"/>
        <v>15966</v>
      </c>
      <c r="O785">
        <f t="shared" si="99"/>
        <v>0</v>
      </c>
      <c r="P785">
        <f t="shared" si="100"/>
        <v>0</v>
      </c>
      <c r="Q785" s="9" cm="1">
        <f t="array" ref="Q785">IF(D785="",_xlfn.XLOOKUP(C785,ConfigSheet!$B$5:$H$5,_xlfn.XLOOKUP(G785,ConfigSheet!$A$6:$A$8,ConfigSheet!$B$6:$H$8)),_xlfn.XLOOKUP(D785,ConfigSheet!$B$5:$H$5,_xlfn.XLOOKUP(H785,ConfigSheet!$A$6:$A$8,ConfigSheet!$B$6:$H$8)))</f>
        <v>0</v>
      </c>
      <c r="R785">
        <f t="shared" si="101"/>
        <v>0</v>
      </c>
      <c r="S785" s="9">
        <f t="shared" si="102"/>
        <v>0</v>
      </c>
      <c r="W785">
        <f t="shared" si="103"/>
        <v>0</v>
      </c>
      <c r="X785">
        <f t="shared" si="96"/>
        <v>0</v>
      </c>
    </row>
    <row r="786" spans="1:24" x14ac:dyDescent="0.3">
      <c r="A786" s="3">
        <v>784</v>
      </c>
      <c r="B786">
        <v>320</v>
      </c>
      <c r="C786" t="s">
        <v>10</v>
      </c>
      <c r="D786" t="s">
        <v>10</v>
      </c>
      <c r="E786">
        <v>203729</v>
      </c>
      <c r="F786">
        <v>265402</v>
      </c>
      <c r="G786">
        <v>2</v>
      </c>
      <c r="H786">
        <v>3</v>
      </c>
      <c r="I786">
        <v>62.405941883722939</v>
      </c>
      <c r="J786" s="4">
        <f>ConfigSheet!$I$2</f>
        <v>3349.0920000000001</v>
      </c>
      <c r="K786">
        <f>IF(D786="",_xlfn.XLOOKUP(C786,ConfigSheet!$A$1:$H$1,ConfigSheet!$A$2:$H$2),_xlfn.XLOOKUP(D786,ConfigSheet!$A$1:$H$1,ConfigSheet!$A$2:$H$2))</f>
        <v>3.5680999999999998</v>
      </c>
      <c r="L786">
        <f>_xlfn.XLOOKUP(B786,CoinPixels_Config2!A:A,CoinPixels_Config2!I:I)</f>
        <v>0.86354048353074797</v>
      </c>
      <c r="M786">
        <f t="shared" si="97"/>
        <v>175928.23916923575</v>
      </c>
      <c r="N786">
        <f t="shared" si="98"/>
        <v>229185.37141002758</v>
      </c>
      <c r="O786">
        <f t="shared" si="99"/>
        <v>187.43275794745264</v>
      </c>
      <c r="P786">
        <f t="shared" si="100"/>
        <v>244.17254698530809</v>
      </c>
      <c r="Q786" s="9" cm="1">
        <f t="array" ref="Q786">IF(D786="",_xlfn.XLOOKUP(C786,ConfigSheet!$B$5:$H$5,_xlfn.XLOOKUP(G786,ConfigSheet!$A$6:$A$8,ConfigSheet!$B$6:$H$8)),_xlfn.XLOOKUP(D786,ConfigSheet!$B$5:$H$5,_xlfn.XLOOKUP(H786,ConfigSheet!$A$6:$A$8,ConfigSheet!$B$6:$H$8)))</f>
        <v>289.92</v>
      </c>
      <c r="R786">
        <f t="shared" si="101"/>
        <v>-56.739789037855445</v>
      </c>
      <c r="S786" s="9">
        <f t="shared" si="102"/>
        <v>3219.4036600603408</v>
      </c>
      <c r="W786">
        <f t="shared" si="103"/>
        <v>45.747453014691928</v>
      </c>
      <c r="X786">
        <f t="shared" si="96"/>
        <v>2092.8294573314456</v>
      </c>
    </row>
    <row r="787" spans="1:24" x14ac:dyDescent="0.3">
      <c r="A787" s="3">
        <v>785</v>
      </c>
      <c r="B787">
        <v>321</v>
      </c>
      <c r="C787" t="s">
        <v>8</v>
      </c>
      <c r="D787" t="s">
        <v>8</v>
      </c>
      <c r="E787">
        <v>19228</v>
      </c>
      <c r="F787">
        <v>38138</v>
      </c>
      <c r="G787">
        <v>1</v>
      </c>
      <c r="H787">
        <v>2</v>
      </c>
      <c r="I787">
        <v>40.00384509563446</v>
      </c>
      <c r="J787" s="4">
        <f>ConfigSheet!$I$2</f>
        <v>3349.0920000000001</v>
      </c>
      <c r="K787">
        <f>IF(D787="",_xlfn.XLOOKUP(C787,ConfigSheet!$A$1:$H$1,ConfigSheet!$A$2:$H$2),_xlfn.XLOOKUP(D787,ConfigSheet!$A$1:$H$1,ConfigSheet!$A$2:$H$2))</f>
        <v>0</v>
      </c>
      <c r="L787">
        <f>_xlfn.XLOOKUP(B787,CoinPixels_Config2!A:A,CoinPixels_Config2!I:I)</f>
        <v>0.50416907021867952</v>
      </c>
      <c r="M787">
        <f t="shared" si="97"/>
        <v>9694.1628821647701</v>
      </c>
      <c r="N787">
        <f t="shared" si="98"/>
        <v>19228</v>
      </c>
      <c r="O787">
        <f t="shared" si="99"/>
        <v>0</v>
      </c>
      <c r="P787">
        <f t="shared" si="100"/>
        <v>0</v>
      </c>
      <c r="Q787" s="9" cm="1">
        <f t="array" ref="Q787">IF(D787="",_xlfn.XLOOKUP(C787,ConfigSheet!$B$5:$H$5,_xlfn.XLOOKUP(G787,ConfigSheet!$A$6:$A$8,ConfigSheet!$B$6:$H$8)),_xlfn.XLOOKUP(D787,ConfigSheet!$B$5:$H$5,_xlfn.XLOOKUP(H787,ConfigSheet!$A$6:$A$8,ConfigSheet!$B$6:$H$8)))</f>
        <v>0</v>
      </c>
      <c r="R787">
        <f t="shared" si="101"/>
        <v>0</v>
      </c>
      <c r="S787" s="9">
        <f t="shared" si="102"/>
        <v>0</v>
      </c>
      <c r="W787">
        <f t="shared" si="103"/>
        <v>0</v>
      </c>
      <c r="X787">
        <f t="shared" si="96"/>
        <v>0</v>
      </c>
    </row>
    <row r="788" spans="1:24" x14ac:dyDescent="0.3">
      <c r="A788" s="3">
        <v>786</v>
      </c>
      <c r="B788">
        <v>322</v>
      </c>
      <c r="C788" t="s">
        <v>8</v>
      </c>
      <c r="D788" t="s">
        <v>8</v>
      </c>
      <c r="E788">
        <v>15653</v>
      </c>
      <c r="F788">
        <v>19498</v>
      </c>
      <c r="G788">
        <v>1</v>
      </c>
      <c r="H788">
        <v>1</v>
      </c>
      <c r="I788">
        <v>79.131633043289185</v>
      </c>
      <c r="J788" s="4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_xlfn.XLOOKUP(B788,CoinPixels_Config2!A:A,CoinPixels_Config2!I:I)</f>
        <v>0.80280028720894447</v>
      </c>
      <c r="M788">
        <f t="shared" si="97"/>
        <v>12566.232895681607</v>
      </c>
      <c r="N788">
        <f t="shared" si="98"/>
        <v>15653</v>
      </c>
      <c r="O788">
        <f t="shared" si="99"/>
        <v>0</v>
      </c>
      <c r="P788">
        <f t="shared" si="100"/>
        <v>0</v>
      </c>
      <c r="Q788" s="9" cm="1">
        <f t="array" ref="Q788">IF(D788="",_xlfn.XLOOKUP(C788,ConfigSheet!$B$5:$H$5,_xlfn.XLOOKUP(G788,ConfigSheet!$A$6:$A$8,ConfigSheet!$B$6:$H$8)),_xlfn.XLOOKUP(D788,ConfigSheet!$B$5:$H$5,_xlfn.XLOOKUP(H788,ConfigSheet!$A$6:$A$8,ConfigSheet!$B$6:$H$8)))</f>
        <v>0</v>
      </c>
      <c r="R788">
        <f t="shared" si="101"/>
        <v>0</v>
      </c>
      <c r="S788" s="9">
        <f t="shared" si="102"/>
        <v>0</v>
      </c>
      <c r="W788">
        <f t="shared" si="103"/>
        <v>0</v>
      </c>
      <c r="X788">
        <f t="shared" si="96"/>
        <v>0</v>
      </c>
    </row>
    <row r="789" spans="1:24" x14ac:dyDescent="0.3">
      <c r="A789" s="3">
        <v>787</v>
      </c>
      <c r="B789">
        <v>322</v>
      </c>
      <c r="C789" t="s">
        <v>12</v>
      </c>
      <c r="D789" t="s">
        <v>12</v>
      </c>
      <c r="E789">
        <v>199626</v>
      </c>
      <c r="F789">
        <v>340621</v>
      </c>
      <c r="G789">
        <v>1</v>
      </c>
      <c r="H789">
        <v>2</v>
      </c>
      <c r="I789">
        <v>45.305436849594123</v>
      </c>
      <c r="J789" s="4">
        <f>ConfigSheet!$I$2</f>
        <v>3349.0920000000001</v>
      </c>
      <c r="K789">
        <f>IF(D789="",_xlfn.XLOOKUP(C789,ConfigSheet!$A$1:$H$1,ConfigSheet!$A$2:$H$2),_xlfn.XLOOKUP(D789,ConfigSheet!$A$1:$H$1,ConfigSheet!$A$2:$H$2))</f>
        <v>4.4826302470744004</v>
      </c>
      <c r="L789">
        <f>_xlfn.XLOOKUP(B789,CoinPixels_Config2!A:A,CoinPixels_Config2!I:I)</f>
        <v>0.80280028720894447</v>
      </c>
      <c r="M789">
        <f t="shared" si="97"/>
        <v>160259.81013437276</v>
      </c>
      <c r="N789">
        <f t="shared" si="98"/>
        <v>273450.63662939786</v>
      </c>
      <c r="O789">
        <f t="shared" si="99"/>
        <v>214.50156409520545</v>
      </c>
      <c r="P789">
        <f t="shared" si="100"/>
        <v>366.00311213806305</v>
      </c>
      <c r="Q789" s="9" cm="1">
        <f t="array" ref="Q789">IF(D789="",_xlfn.XLOOKUP(C789,ConfigSheet!$B$5:$H$5,_xlfn.XLOOKUP(G789,ConfigSheet!$A$6:$A$8,ConfigSheet!$B$6:$H$8)),_xlfn.XLOOKUP(D789,ConfigSheet!$B$5:$H$5,_xlfn.XLOOKUP(H789,ConfigSheet!$A$6:$A$8,ConfigSheet!$B$6:$H$8)))</f>
        <v>472.59999999999997</v>
      </c>
      <c r="R789">
        <f t="shared" si="101"/>
        <v>-151.50154804285759</v>
      </c>
      <c r="S789" s="9">
        <f t="shared" si="102"/>
        <v>22952.719059382289</v>
      </c>
      <c r="W789">
        <f t="shared" si="103"/>
        <v>106.59688786193692</v>
      </c>
      <c r="X789">
        <f t="shared" si="96"/>
        <v>11362.896501850355</v>
      </c>
    </row>
    <row r="790" spans="1:24" x14ac:dyDescent="0.3">
      <c r="A790" s="3">
        <v>788</v>
      </c>
      <c r="B790">
        <v>322</v>
      </c>
      <c r="C790" t="s">
        <v>11</v>
      </c>
      <c r="D790" t="s">
        <v>11</v>
      </c>
      <c r="E790">
        <v>232282</v>
      </c>
      <c r="F790">
        <v>170732</v>
      </c>
      <c r="G790">
        <v>1</v>
      </c>
      <c r="H790">
        <v>1</v>
      </c>
      <c r="I790">
        <v>73.49083423614502</v>
      </c>
      <c r="J790" s="4">
        <f>ConfigSheet!$I$2</f>
        <v>3349.0920000000001</v>
      </c>
      <c r="K790">
        <f>IF(D790="",_xlfn.XLOOKUP(C790,ConfigSheet!$A$1:$H$1,ConfigSheet!$A$2:$H$2),_xlfn.XLOOKUP(D790,ConfigSheet!$A$1:$H$1,ConfigSheet!$A$2:$H$2))</f>
        <v>5.6936084651916001</v>
      </c>
      <c r="L790">
        <f>_xlfn.XLOOKUP(B790,CoinPixels_Config2!A:A,CoinPixels_Config2!I:I)</f>
        <v>0.80280028720894447</v>
      </c>
      <c r="M790">
        <f t="shared" si="97"/>
        <v>186476.05631346803</v>
      </c>
      <c r="N790">
        <f t="shared" si="98"/>
        <v>137063.69863575752</v>
      </c>
      <c r="O790">
        <f t="shared" si="99"/>
        <v>317.01776265982153</v>
      </c>
      <c r="P790">
        <f t="shared" si="100"/>
        <v>233.01451104449185</v>
      </c>
      <c r="Q790" s="9" cm="1">
        <f t="array" ref="Q790">IF(D790="",_xlfn.XLOOKUP(C790,ConfigSheet!$B$5:$H$5,_xlfn.XLOOKUP(G790,ConfigSheet!$A$6:$A$8,ConfigSheet!$B$6:$H$8)),_xlfn.XLOOKUP(D790,ConfigSheet!$B$5:$H$5,_xlfn.XLOOKUP(H790,ConfigSheet!$A$6:$A$8,ConfigSheet!$B$6:$H$8)))</f>
        <v>369.42666666666668</v>
      </c>
      <c r="R790">
        <f t="shared" si="101"/>
        <v>84.003251615329674</v>
      </c>
      <c r="S790" s="9">
        <f t="shared" si="102"/>
        <v>7056.5462819483873</v>
      </c>
      <c r="W790">
        <f t="shared" si="103"/>
        <v>136.41215562217482</v>
      </c>
      <c r="X790">
        <f t="shared" si="96"/>
        <v>18608.276201488443</v>
      </c>
    </row>
    <row r="791" spans="1:24" x14ac:dyDescent="0.3">
      <c r="A791" s="3">
        <v>789</v>
      </c>
      <c r="B791">
        <v>323</v>
      </c>
      <c r="C791" t="s">
        <v>8</v>
      </c>
      <c r="D791" t="s">
        <v>8</v>
      </c>
      <c r="E791">
        <v>14772</v>
      </c>
      <c r="F791">
        <v>17250</v>
      </c>
      <c r="G791">
        <v>1</v>
      </c>
      <c r="H791">
        <v>1</v>
      </c>
      <c r="I791">
        <v>80.476808547973633</v>
      </c>
      <c r="J791" s="4">
        <f>ConfigSheet!$I$2</f>
        <v>3349.0920000000001</v>
      </c>
      <c r="K791">
        <f>IF(D791="",_xlfn.XLOOKUP(C791,ConfigSheet!$A$1:$H$1,ConfigSheet!$A$2:$H$2),_xlfn.XLOOKUP(D791,ConfigSheet!$A$1:$H$1,ConfigSheet!$A$2:$H$2))</f>
        <v>0</v>
      </c>
      <c r="L791">
        <f>_xlfn.XLOOKUP(B791,CoinPixels_Config2!A:A,CoinPixels_Config2!I:I)</f>
        <v>0.85634782608695648</v>
      </c>
      <c r="M791">
        <f t="shared" si="97"/>
        <v>12649.97008695652</v>
      </c>
      <c r="N791">
        <f t="shared" si="98"/>
        <v>14772</v>
      </c>
      <c r="O791">
        <f t="shared" si="99"/>
        <v>0</v>
      </c>
      <c r="P791">
        <f t="shared" si="100"/>
        <v>0</v>
      </c>
      <c r="Q791" s="9" cm="1">
        <f t="array" ref="Q791">IF(D791="",_xlfn.XLOOKUP(C791,ConfigSheet!$B$5:$H$5,_xlfn.XLOOKUP(G791,ConfigSheet!$A$6:$A$8,ConfigSheet!$B$6:$H$8)),_xlfn.XLOOKUP(D791,ConfigSheet!$B$5:$H$5,_xlfn.XLOOKUP(H791,ConfigSheet!$A$6:$A$8,ConfigSheet!$B$6:$H$8)))</f>
        <v>0</v>
      </c>
      <c r="R791">
        <f t="shared" si="101"/>
        <v>0</v>
      </c>
      <c r="S791" s="9">
        <f t="shared" si="102"/>
        <v>0</v>
      </c>
      <c r="W791">
        <f t="shared" si="103"/>
        <v>0</v>
      </c>
      <c r="X791">
        <f t="shared" si="96"/>
        <v>0</v>
      </c>
    </row>
    <row r="792" spans="1:24" x14ac:dyDescent="0.3">
      <c r="A792" s="3">
        <v>790</v>
      </c>
      <c r="B792">
        <v>323</v>
      </c>
      <c r="C792" t="s">
        <v>12</v>
      </c>
      <c r="D792" t="s">
        <v>12</v>
      </c>
      <c r="E792">
        <v>168143</v>
      </c>
      <c r="F792">
        <v>153182</v>
      </c>
      <c r="G792">
        <v>1</v>
      </c>
      <c r="H792">
        <v>1</v>
      </c>
      <c r="I792">
        <v>89.452677965164185</v>
      </c>
      <c r="J792" s="4">
        <f>ConfigSheet!$I$2</f>
        <v>3349.0920000000001</v>
      </c>
      <c r="K792">
        <f>IF(D792="",_xlfn.XLOOKUP(C792,ConfigSheet!$A$1:$H$1,ConfigSheet!$A$2:$H$2),_xlfn.XLOOKUP(D792,ConfigSheet!$A$1:$H$1,ConfigSheet!$A$2:$H$2))</f>
        <v>4.4826302470744004</v>
      </c>
      <c r="L792">
        <f>_xlfn.XLOOKUP(B792,CoinPixels_Config2!A:A,CoinPixels_Config2!I:I)</f>
        <v>0.85634782608695648</v>
      </c>
      <c r="M792">
        <f t="shared" si="97"/>
        <v>143988.89252173912</v>
      </c>
      <c r="N792">
        <f t="shared" si="98"/>
        <v>131177.07269565217</v>
      </c>
      <c r="O792">
        <f t="shared" si="99"/>
        <v>192.72356951098769</v>
      </c>
      <c r="P792">
        <f t="shared" si="100"/>
        <v>175.57544366897292</v>
      </c>
      <c r="Q792" s="9" cm="1">
        <f t="array" ref="Q792">IF(D792="",_xlfn.XLOOKUP(C792,ConfigSheet!$B$5:$H$5,_xlfn.XLOOKUP(G792,ConfigSheet!$A$6:$A$8,ConfigSheet!$B$6:$H$8)),_xlfn.XLOOKUP(D792,ConfigSheet!$B$5:$H$5,_xlfn.XLOOKUP(H792,ConfigSheet!$A$6:$A$8,ConfigSheet!$B$6:$H$8)))</f>
        <v>236.29999999999998</v>
      </c>
      <c r="R792">
        <f t="shared" si="101"/>
        <v>17.148125842014764</v>
      </c>
      <c r="S792" s="9">
        <f t="shared" si="102"/>
        <v>294.05821989357457</v>
      </c>
      <c r="W792">
        <f t="shared" si="103"/>
        <v>60.72455633102706</v>
      </c>
      <c r="X792">
        <f t="shared" si="96"/>
        <v>3687.4717416000785</v>
      </c>
    </row>
    <row r="793" spans="1:24" x14ac:dyDescent="0.3">
      <c r="A793" s="3">
        <v>791</v>
      </c>
      <c r="B793">
        <v>323</v>
      </c>
      <c r="C793" t="s">
        <v>11</v>
      </c>
      <c r="D793" t="s">
        <v>11</v>
      </c>
      <c r="E793">
        <v>187211</v>
      </c>
      <c r="F793">
        <v>164617</v>
      </c>
      <c r="G793">
        <v>1</v>
      </c>
      <c r="H793">
        <v>1</v>
      </c>
      <c r="I793">
        <v>87.928253412246704</v>
      </c>
      <c r="J793" s="4">
        <f>ConfigSheet!$I$2</f>
        <v>3349.0920000000001</v>
      </c>
      <c r="K793">
        <f>IF(D793="",_xlfn.XLOOKUP(C793,ConfigSheet!$A$1:$H$1,ConfigSheet!$A$2:$H$2),_xlfn.XLOOKUP(D793,ConfigSheet!$A$1:$H$1,ConfigSheet!$A$2:$H$2))</f>
        <v>5.6936084651916001</v>
      </c>
      <c r="L793">
        <f>_xlfn.XLOOKUP(B793,CoinPixels_Config2!A:A,CoinPixels_Config2!I:I)</f>
        <v>0.85634782608695648</v>
      </c>
      <c r="M793">
        <f t="shared" si="97"/>
        <v>160317.7328695652</v>
      </c>
      <c r="N793">
        <f t="shared" si="98"/>
        <v>140969.41008695652</v>
      </c>
      <c r="O793">
        <f t="shared" si="99"/>
        <v>272.54742508909339</v>
      </c>
      <c r="P793">
        <f t="shared" si="100"/>
        <v>239.65439784997301</v>
      </c>
      <c r="Q793" s="9" cm="1">
        <f t="array" ref="Q793">IF(D793="",_xlfn.XLOOKUP(C793,ConfigSheet!$B$5:$H$5,_xlfn.XLOOKUP(G793,ConfigSheet!$A$6:$A$8,ConfigSheet!$B$6:$H$8)),_xlfn.XLOOKUP(D793,ConfigSheet!$B$5:$H$5,_xlfn.XLOOKUP(H793,ConfigSheet!$A$6:$A$8,ConfigSheet!$B$6:$H$8)))</f>
        <v>369.42666666666668</v>
      </c>
      <c r="R793">
        <f t="shared" si="101"/>
        <v>32.893027239120386</v>
      </c>
      <c r="S793" s="9">
        <f t="shared" si="102"/>
        <v>1081.9512409535157</v>
      </c>
      <c r="W793">
        <f t="shared" si="103"/>
        <v>129.77226881669367</v>
      </c>
      <c r="X793">
        <f t="shared" si="96"/>
        <v>16840.841753832203</v>
      </c>
    </row>
    <row r="794" spans="1:24" x14ac:dyDescent="0.3">
      <c r="A794" s="3">
        <v>792</v>
      </c>
      <c r="B794">
        <v>324</v>
      </c>
      <c r="C794" t="s">
        <v>8</v>
      </c>
      <c r="D794" t="s">
        <v>8</v>
      </c>
      <c r="E794">
        <v>17429</v>
      </c>
      <c r="F794">
        <v>21393</v>
      </c>
      <c r="G794">
        <v>1</v>
      </c>
      <c r="H794">
        <v>1</v>
      </c>
      <c r="I794">
        <v>78.960955142974854</v>
      </c>
      <c r="J794" s="4">
        <f>ConfigSheet!$I$2</f>
        <v>3349.0920000000001</v>
      </c>
      <c r="K794">
        <f>IF(D794="",_xlfn.XLOOKUP(C794,ConfigSheet!$A$1:$H$1,ConfigSheet!$A$2:$H$2),_xlfn.XLOOKUP(D794,ConfigSheet!$A$1:$H$1,ConfigSheet!$A$2:$H$2))</f>
        <v>0</v>
      </c>
      <c r="L794">
        <f>_xlfn.XLOOKUP(B794,CoinPixels_Config2!A:A,CoinPixels_Config2!I:I)</f>
        <v>0.81470574486981728</v>
      </c>
      <c r="M794">
        <f t="shared" si="97"/>
        <v>14199.506427336046</v>
      </c>
      <c r="N794">
        <f t="shared" si="98"/>
        <v>17429</v>
      </c>
      <c r="O794">
        <f t="shared" si="99"/>
        <v>0</v>
      </c>
      <c r="P794">
        <f t="shared" si="100"/>
        <v>0</v>
      </c>
      <c r="Q794" s="9" cm="1">
        <f t="array" ref="Q794">IF(D794="",_xlfn.XLOOKUP(C794,ConfigSheet!$B$5:$H$5,_xlfn.XLOOKUP(G794,ConfigSheet!$A$6:$A$8,ConfigSheet!$B$6:$H$8)),_xlfn.XLOOKUP(D794,ConfigSheet!$B$5:$H$5,_xlfn.XLOOKUP(H794,ConfigSheet!$A$6:$A$8,ConfigSheet!$B$6:$H$8)))</f>
        <v>0</v>
      </c>
      <c r="R794">
        <f t="shared" si="101"/>
        <v>0</v>
      </c>
      <c r="S794" s="9">
        <f t="shared" si="102"/>
        <v>0</v>
      </c>
      <c r="W794">
        <f t="shared" si="103"/>
        <v>0</v>
      </c>
      <c r="X794">
        <f t="shared" si="96"/>
        <v>0</v>
      </c>
    </row>
    <row r="795" spans="1:24" x14ac:dyDescent="0.3">
      <c r="A795" s="3">
        <v>793</v>
      </c>
      <c r="B795">
        <v>324</v>
      </c>
      <c r="C795" t="s">
        <v>9</v>
      </c>
      <c r="D795" t="s">
        <v>9</v>
      </c>
      <c r="E795">
        <v>530827</v>
      </c>
      <c r="F795">
        <v>468751</v>
      </c>
      <c r="G795">
        <v>1</v>
      </c>
      <c r="H795">
        <v>1</v>
      </c>
      <c r="I795">
        <v>87.977170944213867</v>
      </c>
      <c r="J795" s="4">
        <f>ConfigSheet!$I$2</f>
        <v>3349.0920000000001</v>
      </c>
      <c r="K795">
        <f>IF(D795="",_xlfn.XLOOKUP(C795,ConfigSheet!$A$1:$H$1,ConfigSheet!$A$2:$H$2),_xlfn.XLOOKUP(D795,ConfigSheet!$A$1:$H$1,ConfigSheet!$A$2:$H$2))</f>
        <v>2.6304883652667002</v>
      </c>
      <c r="L795">
        <f>_xlfn.XLOOKUP(B795,CoinPixels_Config2!A:A,CoinPixels_Config2!I:I)</f>
        <v>0.81470574486981728</v>
      </c>
      <c r="M795">
        <f t="shared" si="97"/>
        <v>432467.80643201049</v>
      </c>
      <c r="N795">
        <f t="shared" si="98"/>
        <v>381894.13261347171</v>
      </c>
      <c r="O795">
        <f t="shared" si="99"/>
        <v>339.67461424523867</v>
      </c>
      <c r="P795">
        <f t="shared" si="100"/>
        <v>299.95236697091497</v>
      </c>
      <c r="Q795" s="9" cm="1">
        <f t="array" ref="Q795">IF(D795="",_xlfn.XLOOKUP(C795,ConfigSheet!$B$5:$H$5,_xlfn.XLOOKUP(G795,ConfigSheet!$A$6:$A$8,ConfigSheet!$B$6:$H$8)),_xlfn.XLOOKUP(D795,ConfigSheet!$B$5:$H$5,_xlfn.XLOOKUP(H795,ConfigSheet!$A$6:$A$8,ConfigSheet!$B$6:$H$8)))</f>
        <v>468.8</v>
      </c>
      <c r="R795">
        <f t="shared" si="101"/>
        <v>39.722247274323706</v>
      </c>
      <c r="S795" s="9">
        <f t="shared" si="102"/>
        <v>1577.8569285225171</v>
      </c>
      <c r="W795">
        <f t="shared" si="103"/>
        <v>168.84763302908505</v>
      </c>
      <c r="X795">
        <f t="shared" si="96"/>
        <v>28509.523179524571</v>
      </c>
    </row>
    <row r="796" spans="1:24" x14ac:dyDescent="0.3">
      <c r="A796" s="3">
        <v>794</v>
      </c>
      <c r="B796">
        <v>325</v>
      </c>
      <c r="C796" t="s">
        <v>8</v>
      </c>
      <c r="D796" t="s">
        <v>8</v>
      </c>
      <c r="E796">
        <v>14812</v>
      </c>
      <c r="F796">
        <v>19331</v>
      </c>
      <c r="G796">
        <v>1</v>
      </c>
      <c r="H796">
        <v>1</v>
      </c>
      <c r="I796">
        <v>76.623040437698364</v>
      </c>
      <c r="J796" s="4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_xlfn.XLOOKUP(B796,CoinPixels_Config2!A:A,CoinPixels_Config2!I:I)</f>
        <v>0.76623040711810042</v>
      </c>
      <c r="M796">
        <f t="shared" si="97"/>
        <v>11349.404790233304</v>
      </c>
      <c r="N796">
        <f t="shared" si="98"/>
        <v>14812</v>
      </c>
      <c r="O796">
        <f t="shared" si="99"/>
        <v>0</v>
      </c>
      <c r="P796">
        <f t="shared" si="100"/>
        <v>0</v>
      </c>
      <c r="Q796" s="9" cm="1">
        <f t="array" ref="Q796">IF(D796="",_xlfn.XLOOKUP(C796,ConfigSheet!$B$5:$H$5,_xlfn.XLOOKUP(G796,ConfigSheet!$A$6:$A$8,ConfigSheet!$B$6:$H$8)),_xlfn.XLOOKUP(D796,ConfigSheet!$B$5:$H$5,_xlfn.XLOOKUP(H796,ConfigSheet!$A$6:$A$8,ConfigSheet!$B$6:$H$8)))</f>
        <v>0</v>
      </c>
      <c r="R796">
        <f t="shared" si="101"/>
        <v>0</v>
      </c>
      <c r="S796" s="9">
        <f t="shared" si="102"/>
        <v>0</v>
      </c>
      <c r="W796">
        <f t="shared" si="103"/>
        <v>0</v>
      </c>
      <c r="X796">
        <f t="shared" si="96"/>
        <v>0</v>
      </c>
    </row>
    <row r="797" spans="1:24" x14ac:dyDescent="0.3">
      <c r="A797" s="3">
        <v>795</v>
      </c>
      <c r="B797">
        <v>325</v>
      </c>
      <c r="C797" t="s">
        <v>10</v>
      </c>
      <c r="D797" t="s">
        <v>10</v>
      </c>
      <c r="E797">
        <v>88410</v>
      </c>
      <c r="F797">
        <v>79793</v>
      </c>
      <c r="G797">
        <v>1</v>
      </c>
      <c r="H797">
        <v>1</v>
      </c>
      <c r="I797">
        <v>87.839770317077637</v>
      </c>
      <c r="J797" s="4">
        <f>ConfigSheet!$I$2</f>
        <v>3349.0920000000001</v>
      </c>
      <c r="K797">
        <f>IF(D797="",_xlfn.XLOOKUP(C797,ConfigSheet!$A$1:$H$1,ConfigSheet!$A$2:$H$2),_xlfn.XLOOKUP(D797,ConfigSheet!$A$1:$H$1,ConfigSheet!$A$2:$H$2))</f>
        <v>3.5680999999999998</v>
      </c>
      <c r="L797">
        <f>_xlfn.XLOOKUP(B797,CoinPixels_Config2!A:A,CoinPixels_Config2!I:I)</f>
        <v>0.76623040711810042</v>
      </c>
      <c r="M797">
        <f t="shared" si="97"/>
        <v>67742.430293311263</v>
      </c>
      <c r="N797">
        <f t="shared" si="98"/>
        <v>61139.822875174585</v>
      </c>
      <c r="O797">
        <f t="shared" si="99"/>
        <v>72.172327762140881</v>
      </c>
      <c r="P797">
        <f t="shared" si="100"/>
        <v>65.137954407018498</v>
      </c>
      <c r="Q797" s="9" cm="1">
        <f t="array" ref="Q797">IF(D797="",_xlfn.XLOOKUP(C797,ConfigSheet!$B$5:$H$5,_xlfn.XLOOKUP(G797,ConfigSheet!$A$6:$A$8,ConfigSheet!$B$6:$H$8)),_xlfn.XLOOKUP(D797,ConfigSheet!$B$5:$H$5,_xlfn.XLOOKUP(H797,ConfigSheet!$A$6:$A$8,ConfigSheet!$B$6:$H$8)))</f>
        <v>96.64</v>
      </c>
      <c r="R797">
        <f t="shared" si="101"/>
        <v>7.0343733551223835</v>
      </c>
      <c r="S797" s="9">
        <f t="shared" si="102"/>
        <v>49.48240849925574</v>
      </c>
      <c r="W797">
        <f t="shared" si="103"/>
        <v>31.502045592981503</v>
      </c>
      <c r="X797">
        <f t="shared" si="96"/>
        <v>992.3788765422853</v>
      </c>
    </row>
    <row r="798" spans="1:24" x14ac:dyDescent="0.3">
      <c r="A798" s="3">
        <v>796</v>
      </c>
      <c r="B798">
        <v>326</v>
      </c>
      <c r="C798" t="s">
        <v>8</v>
      </c>
      <c r="D798" t="s">
        <v>8</v>
      </c>
      <c r="E798">
        <v>14401</v>
      </c>
      <c r="F798">
        <v>17694</v>
      </c>
      <c r="G798">
        <v>1</v>
      </c>
      <c r="H798">
        <v>1</v>
      </c>
      <c r="I798">
        <v>79.793846607208252</v>
      </c>
      <c r="J798" s="4">
        <f>ConfigSheet!$I$2</f>
        <v>3349.0920000000001</v>
      </c>
      <c r="K798">
        <f>IF(D798="",_xlfn.XLOOKUP(C798,ConfigSheet!$A$1:$H$1,ConfigSheet!$A$2:$H$2),_xlfn.XLOOKUP(D798,ConfigSheet!$A$1:$H$1,ConfigSheet!$A$2:$H$2))</f>
        <v>0</v>
      </c>
      <c r="L798">
        <f>_xlfn.XLOOKUP(B798,CoinPixels_Config2!A:A,CoinPixels_Config2!I:I)</f>
        <v>0.81389171470554988</v>
      </c>
      <c r="M798">
        <f t="shared" si="97"/>
        <v>11720.854583474624</v>
      </c>
      <c r="N798">
        <f t="shared" si="98"/>
        <v>14401</v>
      </c>
      <c r="O798">
        <f t="shared" si="99"/>
        <v>0</v>
      </c>
      <c r="P798">
        <f t="shared" si="100"/>
        <v>0</v>
      </c>
      <c r="Q798" s="9" cm="1">
        <f t="array" ref="Q798">IF(D798="",_xlfn.XLOOKUP(C798,ConfigSheet!$B$5:$H$5,_xlfn.XLOOKUP(G798,ConfigSheet!$A$6:$A$8,ConfigSheet!$B$6:$H$8)),_xlfn.XLOOKUP(D798,ConfigSheet!$B$5:$H$5,_xlfn.XLOOKUP(H798,ConfigSheet!$A$6:$A$8,ConfigSheet!$B$6:$H$8)))</f>
        <v>0</v>
      </c>
      <c r="R798">
        <f t="shared" si="101"/>
        <v>0</v>
      </c>
      <c r="S798" s="9">
        <f t="shared" si="102"/>
        <v>0</v>
      </c>
      <c r="W798">
        <f t="shared" si="103"/>
        <v>0</v>
      </c>
      <c r="X798">
        <f t="shared" si="96"/>
        <v>0</v>
      </c>
    </row>
    <row r="799" spans="1:24" x14ac:dyDescent="0.3">
      <c r="A799" s="3">
        <v>797</v>
      </c>
      <c r="B799">
        <v>326</v>
      </c>
      <c r="C799" t="s">
        <v>10</v>
      </c>
      <c r="D799" t="s">
        <v>10</v>
      </c>
      <c r="E799">
        <v>90872</v>
      </c>
      <c r="F799">
        <v>87379</v>
      </c>
      <c r="G799">
        <v>1</v>
      </c>
      <c r="H799">
        <v>1</v>
      </c>
      <c r="I799">
        <v>94.686430692672729</v>
      </c>
      <c r="J799" s="4">
        <f>ConfigSheet!$I$2</f>
        <v>3349.0920000000001</v>
      </c>
      <c r="K799">
        <f>IF(D799="",_xlfn.XLOOKUP(C799,ConfigSheet!$A$1:$H$1,ConfigSheet!$A$2:$H$2),_xlfn.XLOOKUP(D799,ConfigSheet!$A$1:$H$1,ConfigSheet!$A$2:$H$2))</f>
        <v>3.5680999999999998</v>
      </c>
      <c r="L799">
        <f>_xlfn.XLOOKUP(B799,CoinPixels_Config2!A:A,CoinPixels_Config2!I:I)</f>
        <v>0.81389171470554988</v>
      </c>
      <c r="M799">
        <f t="shared" si="97"/>
        <v>73959.967898722723</v>
      </c>
      <c r="N799">
        <f t="shared" si="98"/>
        <v>71117.04413925625</v>
      </c>
      <c r="O799">
        <f t="shared" si="99"/>
        <v>78.796450339206132</v>
      </c>
      <c r="P799">
        <f t="shared" si="100"/>
        <v>75.767618564458729</v>
      </c>
      <c r="Q799" s="9" cm="1">
        <f t="array" ref="Q799">IF(D799="",_xlfn.XLOOKUP(C799,ConfigSheet!$B$5:$H$5,_xlfn.XLOOKUP(G799,ConfigSheet!$A$6:$A$8,ConfigSheet!$B$6:$H$8)),_xlfn.XLOOKUP(D799,ConfigSheet!$B$5:$H$5,_xlfn.XLOOKUP(H799,ConfigSheet!$A$6:$A$8,ConfigSheet!$B$6:$H$8)))</f>
        <v>96.64</v>
      </c>
      <c r="R799">
        <f t="shared" si="101"/>
        <v>3.0288317747474025</v>
      </c>
      <c r="S799" s="9">
        <f t="shared" si="102"/>
        <v>9.1738219197195008</v>
      </c>
      <c r="W799">
        <f t="shared" si="103"/>
        <v>20.872381435541271</v>
      </c>
      <c r="X799">
        <f t="shared" si="96"/>
        <v>435.65630679072791</v>
      </c>
    </row>
    <row r="800" spans="1:24" x14ac:dyDescent="0.3">
      <c r="A800" s="3">
        <v>798</v>
      </c>
      <c r="B800">
        <v>327</v>
      </c>
      <c r="C800" t="s">
        <v>8</v>
      </c>
      <c r="D800" t="s">
        <v>8</v>
      </c>
      <c r="E800">
        <v>13449</v>
      </c>
      <c r="F800">
        <v>14905</v>
      </c>
      <c r="G800">
        <v>1</v>
      </c>
      <c r="H800">
        <v>1</v>
      </c>
      <c r="I800">
        <v>82.799303531646729</v>
      </c>
      <c r="J800" s="4">
        <f>ConfigSheet!$I$2</f>
        <v>3349.0920000000001</v>
      </c>
      <c r="K800">
        <f>IF(D800="",_xlfn.XLOOKUP(C800,ConfigSheet!$A$1:$H$1,ConfigSheet!$A$2:$H$2),_xlfn.XLOOKUP(D800,ConfigSheet!$A$1:$H$1,ConfigSheet!$A$2:$H$2))</f>
        <v>0</v>
      </c>
      <c r="L800">
        <f>_xlfn.XLOOKUP(B800,CoinPixels_Config2!A:A,CoinPixels_Config2!I:I)</f>
        <v>0.90231465951023149</v>
      </c>
      <c r="M800">
        <f t="shared" si="97"/>
        <v>12135.229855753103</v>
      </c>
      <c r="N800">
        <f t="shared" si="98"/>
        <v>13449</v>
      </c>
      <c r="O800">
        <f t="shared" si="99"/>
        <v>0</v>
      </c>
      <c r="P800">
        <f t="shared" si="100"/>
        <v>0</v>
      </c>
      <c r="Q800" s="9" cm="1">
        <f t="array" ref="Q800">IF(D800="",_xlfn.XLOOKUP(C800,ConfigSheet!$B$5:$H$5,_xlfn.XLOOKUP(G800,ConfigSheet!$A$6:$A$8,ConfigSheet!$B$6:$H$8)),_xlfn.XLOOKUP(D800,ConfigSheet!$B$5:$H$5,_xlfn.XLOOKUP(H800,ConfigSheet!$A$6:$A$8,ConfigSheet!$B$6:$H$8)))</f>
        <v>0</v>
      </c>
      <c r="R800">
        <f t="shared" si="101"/>
        <v>0</v>
      </c>
      <c r="S800" s="9">
        <f t="shared" si="102"/>
        <v>0</v>
      </c>
      <c r="W800">
        <f t="shared" si="103"/>
        <v>0</v>
      </c>
      <c r="X800">
        <f t="shared" si="96"/>
        <v>0</v>
      </c>
    </row>
    <row r="801" spans="1:24" x14ac:dyDescent="0.3">
      <c r="A801" s="3">
        <v>799</v>
      </c>
      <c r="B801">
        <v>327</v>
      </c>
      <c r="C801" t="s">
        <v>11</v>
      </c>
      <c r="D801" t="s">
        <v>11</v>
      </c>
      <c r="E801">
        <v>331189</v>
      </c>
      <c r="F801">
        <v>271976</v>
      </c>
      <c r="G801">
        <v>2</v>
      </c>
      <c r="H801">
        <v>2</v>
      </c>
      <c r="I801">
        <v>81.957313418388367</v>
      </c>
      <c r="J801" s="4">
        <f>ConfigSheet!$I$2</f>
        <v>3349.0920000000001</v>
      </c>
      <c r="K801">
        <f>IF(D801="",_xlfn.XLOOKUP(C801,ConfigSheet!$A$1:$H$1,ConfigSheet!$A$2:$H$2),_xlfn.XLOOKUP(D801,ConfigSheet!$A$1:$H$1,ConfigSheet!$A$2:$H$2))</f>
        <v>5.6936084651916001</v>
      </c>
      <c r="L801">
        <f>_xlfn.XLOOKUP(B801,CoinPixels_Config2!A:A,CoinPixels_Config2!I:I)</f>
        <v>0.90231465951023149</v>
      </c>
      <c r="M801">
        <f t="shared" si="97"/>
        <v>298836.68976853404</v>
      </c>
      <c r="N801">
        <f t="shared" si="98"/>
        <v>245407.93183495471</v>
      </c>
      <c r="O801">
        <f t="shared" si="99"/>
        <v>508.03594125690228</v>
      </c>
      <c r="P801">
        <f t="shared" si="100"/>
        <v>417.20462684233854</v>
      </c>
      <c r="Q801" s="9" cm="1">
        <f t="array" ref="Q801">IF(D801="",_xlfn.XLOOKUP(C801,ConfigSheet!$B$5:$H$5,_xlfn.XLOOKUP(G801,ConfigSheet!$A$6:$A$8,ConfigSheet!$B$6:$H$8)),_xlfn.XLOOKUP(D801,ConfigSheet!$B$5:$H$5,_xlfn.XLOOKUP(H801,ConfigSheet!$A$6:$A$8,ConfigSheet!$B$6:$H$8)))</f>
        <v>738.85333333333335</v>
      </c>
      <c r="R801">
        <f t="shared" si="101"/>
        <v>90.831314414563735</v>
      </c>
      <c r="S801" s="9">
        <f t="shared" si="102"/>
        <v>8250.3276782773337</v>
      </c>
      <c r="W801">
        <f t="shared" si="103"/>
        <v>321.64870649099481</v>
      </c>
      <c r="X801">
        <f t="shared" si="96"/>
        <v>103457.89038733013</v>
      </c>
    </row>
    <row r="802" spans="1:24" x14ac:dyDescent="0.3">
      <c r="A802" s="3">
        <v>800</v>
      </c>
      <c r="B802">
        <v>328</v>
      </c>
      <c r="C802" t="s">
        <v>8</v>
      </c>
      <c r="D802" t="s">
        <v>8</v>
      </c>
      <c r="E802">
        <v>13440</v>
      </c>
      <c r="F802">
        <v>16383</v>
      </c>
      <c r="G802">
        <v>1</v>
      </c>
      <c r="H802">
        <v>1</v>
      </c>
      <c r="I802">
        <v>77.28569507598877</v>
      </c>
      <c r="J802" s="4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_xlfn.XLOOKUP(B802,CoinPixels_Config2!A:A,CoinPixels_Config2!I:I)</f>
        <v>0.82036257095770004</v>
      </c>
      <c r="M802">
        <f t="shared" si="97"/>
        <v>11025.672953671488</v>
      </c>
      <c r="N802">
        <f t="shared" si="98"/>
        <v>13440</v>
      </c>
      <c r="O802">
        <f t="shared" si="99"/>
        <v>0</v>
      </c>
      <c r="P802">
        <f t="shared" si="100"/>
        <v>0</v>
      </c>
      <c r="Q802" s="9" cm="1">
        <f t="array" ref="Q802">IF(D802="",_xlfn.XLOOKUP(C802,ConfigSheet!$B$5:$H$5,_xlfn.XLOOKUP(G802,ConfigSheet!$A$6:$A$8,ConfigSheet!$B$6:$H$8)),_xlfn.XLOOKUP(D802,ConfigSheet!$B$5:$H$5,_xlfn.XLOOKUP(H802,ConfigSheet!$A$6:$A$8,ConfigSheet!$B$6:$H$8)))</f>
        <v>0</v>
      </c>
      <c r="R802">
        <f t="shared" si="101"/>
        <v>0</v>
      </c>
      <c r="S802" s="9">
        <f t="shared" si="102"/>
        <v>0</v>
      </c>
      <c r="W802">
        <f t="shared" si="103"/>
        <v>0</v>
      </c>
      <c r="X802">
        <f t="shared" si="96"/>
        <v>0</v>
      </c>
    </row>
    <row r="803" spans="1:24" x14ac:dyDescent="0.3">
      <c r="A803" s="3">
        <v>801</v>
      </c>
      <c r="B803">
        <v>328</v>
      </c>
      <c r="C803" t="s">
        <v>11</v>
      </c>
      <c r="D803" t="s">
        <v>11</v>
      </c>
      <c r="E803">
        <v>355429</v>
      </c>
      <c r="F803">
        <v>274867</v>
      </c>
      <c r="G803">
        <v>2</v>
      </c>
      <c r="H803">
        <v>2</v>
      </c>
      <c r="I803">
        <v>77.319702506065369</v>
      </c>
      <c r="J803" s="4">
        <f>ConfigSheet!$I$2</f>
        <v>3349.0920000000001</v>
      </c>
      <c r="K803">
        <f>IF(D803="",_xlfn.XLOOKUP(C803,ConfigSheet!$A$1:$H$1,ConfigSheet!$A$2:$H$2),_xlfn.XLOOKUP(D803,ConfigSheet!$A$1:$H$1,ConfigSheet!$A$2:$H$2))</f>
        <v>5.6936084651916001</v>
      </c>
      <c r="L803">
        <f>_xlfn.XLOOKUP(B803,CoinPixels_Config2!A:A,CoinPixels_Config2!I:I)</f>
        <v>0.82036257095770004</v>
      </c>
      <c r="M803">
        <f t="shared" si="97"/>
        <v>291580.64823292434</v>
      </c>
      <c r="N803">
        <f t="shared" si="98"/>
        <v>225490.59879143015</v>
      </c>
      <c r="O803">
        <f t="shared" si="99"/>
        <v>495.70034118651631</v>
      </c>
      <c r="P803">
        <f t="shared" si="100"/>
        <v>383.34425632380635</v>
      </c>
      <c r="Q803" s="9" cm="1">
        <f t="array" ref="Q803">IF(D803="",_xlfn.XLOOKUP(C803,ConfigSheet!$B$5:$H$5,_xlfn.XLOOKUP(G803,ConfigSheet!$A$6:$A$8,ConfigSheet!$B$6:$H$8)),_xlfn.XLOOKUP(D803,ConfigSheet!$B$5:$H$5,_xlfn.XLOOKUP(H803,ConfigSheet!$A$6:$A$8,ConfigSheet!$B$6:$H$8)))</f>
        <v>738.85333333333335</v>
      </c>
      <c r="R803">
        <f t="shared" si="101"/>
        <v>112.35608486270996</v>
      </c>
      <c r="S803" s="9">
        <f t="shared" si="102"/>
        <v>12623.889805676483</v>
      </c>
      <c r="W803">
        <f t="shared" si="103"/>
        <v>355.509077009527</v>
      </c>
      <c r="X803">
        <f t="shared" si="96"/>
        <v>126386.70383616581</v>
      </c>
    </row>
    <row r="804" spans="1:24" x14ac:dyDescent="0.3">
      <c r="A804" s="3">
        <v>802</v>
      </c>
      <c r="B804">
        <v>329</v>
      </c>
      <c r="C804" t="s">
        <v>8</v>
      </c>
      <c r="D804" t="s">
        <v>8</v>
      </c>
      <c r="E804">
        <v>16702</v>
      </c>
      <c r="F804">
        <v>21722</v>
      </c>
      <c r="G804">
        <v>1</v>
      </c>
      <c r="H804">
        <v>1</v>
      </c>
      <c r="I804">
        <v>76.66206955909729</v>
      </c>
      <c r="J804" s="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_xlfn.XLOOKUP(B804,CoinPixels_Config2!A:A,CoinPixels_Config2!I:I)</f>
        <v>0.76889789153853239</v>
      </c>
      <c r="M804">
        <f t="shared" si="97"/>
        <v>12842.132584476569</v>
      </c>
      <c r="N804">
        <f t="shared" si="98"/>
        <v>16702</v>
      </c>
      <c r="O804">
        <f t="shared" si="99"/>
        <v>0</v>
      </c>
      <c r="P804">
        <f t="shared" si="100"/>
        <v>0</v>
      </c>
      <c r="Q804" s="9" cm="1">
        <f t="array" ref="Q804">IF(D804="",_xlfn.XLOOKUP(C804,ConfigSheet!$B$5:$H$5,_xlfn.XLOOKUP(G804,ConfigSheet!$A$6:$A$8,ConfigSheet!$B$6:$H$8)),_xlfn.XLOOKUP(D804,ConfigSheet!$B$5:$H$5,_xlfn.XLOOKUP(H804,ConfigSheet!$A$6:$A$8,ConfigSheet!$B$6:$H$8)))</f>
        <v>0</v>
      </c>
      <c r="R804">
        <f t="shared" si="101"/>
        <v>0</v>
      </c>
      <c r="S804" s="9">
        <f t="shared" si="102"/>
        <v>0</v>
      </c>
      <c r="W804">
        <f t="shared" si="103"/>
        <v>0</v>
      </c>
      <c r="X804">
        <f t="shared" si="96"/>
        <v>0</v>
      </c>
    </row>
    <row r="805" spans="1:24" x14ac:dyDescent="0.3">
      <c r="A805" s="3">
        <v>803</v>
      </c>
      <c r="B805">
        <v>329</v>
      </c>
      <c r="C805" t="s">
        <v>12</v>
      </c>
      <c r="D805" t="s">
        <v>12</v>
      </c>
      <c r="E805">
        <v>386862</v>
      </c>
      <c r="F805">
        <v>357726</v>
      </c>
      <c r="G805">
        <v>2</v>
      </c>
      <c r="H805">
        <v>2</v>
      </c>
      <c r="I805">
        <v>91.151022911071777</v>
      </c>
      <c r="J805" s="4">
        <f>ConfigSheet!$I$2</f>
        <v>3349.0920000000001</v>
      </c>
      <c r="K805">
        <f>IF(D805="",_xlfn.XLOOKUP(C805,ConfigSheet!$A$1:$H$1,ConfigSheet!$A$2:$H$2),_xlfn.XLOOKUP(D805,ConfigSheet!$A$1:$H$1,ConfigSheet!$A$2:$H$2))</f>
        <v>4.4826302470744004</v>
      </c>
      <c r="L805">
        <f>_xlfn.XLOOKUP(B805,CoinPixels_Config2!A:A,CoinPixels_Config2!I:I)</f>
        <v>0.76889789153853239</v>
      </c>
      <c r="M805">
        <f t="shared" si="97"/>
        <v>297457.37611637969</v>
      </c>
      <c r="N805">
        <f t="shared" si="98"/>
        <v>275054.76714851306</v>
      </c>
      <c r="O805">
        <f t="shared" si="99"/>
        <v>398.13520542125144</v>
      </c>
      <c r="P805">
        <f t="shared" si="100"/>
        <v>368.15017886099594</v>
      </c>
      <c r="Q805" s="9" cm="1">
        <f t="array" ref="Q805">IF(D805="",_xlfn.XLOOKUP(C805,ConfigSheet!$B$5:$H$5,_xlfn.XLOOKUP(G805,ConfigSheet!$A$6:$A$8,ConfigSheet!$B$6:$H$8)),_xlfn.XLOOKUP(D805,ConfigSheet!$B$5:$H$5,_xlfn.XLOOKUP(H805,ConfigSheet!$A$6:$A$8,ConfigSheet!$B$6:$H$8)))</f>
        <v>472.59999999999997</v>
      </c>
      <c r="R805">
        <f t="shared" si="101"/>
        <v>29.985026560255506</v>
      </c>
      <c r="S805" s="9">
        <f t="shared" si="102"/>
        <v>899.10181781922813</v>
      </c>
      <c r="W805">
        <f t="shared" si="103"/>
        <v>104.44982113900403</v>
      </c>
      <c r="X805">
        <f t="shared" si="96"/>
        <v>10909.765135969934</v>
      </c>
    </row>
    <row r="806" spans="1:24" x14ac:dyDescent="0.3">
      <c r="A806" s="3">
        <v>804</v>
      </c>
      <c r="B806">
        <v>330</v>
      </c>
      <c r="C806" t="s">
        <v>8</v>
      </c>
      <c r="D806" t="s">
        <v>8</v>
      </c>
      <c r="E806">
        <v>17967</v>
      </c>
      <c r="F806">
        <v>22692</v>
      </c>
      <c r="G806">
        <v>1</v>
      </c>
      <c r="H806">
        <v>1</v>
      </c>
      <c r="I806">
        <v>77.759802341461182</v>
      </c>
      <c r="J806" s="4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_xlfn.XLOOKUP(B806,CoinPixels_Config2!A:A,CoinPixels_Config2!I:I)</f>
        <v>0.79177683765203599</v>
      </c>
      <c r="M806">
        <f t="shared" si="97"/>
        <v>14225.854442094131</v>
      </c>
      <c r="N806">
        <f t="shared" si="98"/>
        <v>17967</v>
      </c>
      <c r="O806">
        <f t="shared" si="99"/>
        <v>0</v>
      </c>
      <c r="P806">
        <f t="shared" si="100"/>
        <v>0</v>
      </c>
      <c r="Q806" s="9" cm="1">
        <f t="array" ref="Q806">IF(D806="",_xlfn.XLOOKUP(C806,ConfigSheet!$B$5:$H$5,_xlfn.XLOOKUP(G806,ConfigSheet!$A$6:$A$8,ConfigSheet!$B$6:$H$8)),_xlfn.XLOOKUP(D806,ConfigSheet!$B$5:$H$5,_xlfn.XLOOKUP(H806,ConfigSheet!$A$6:$A$8,ConfigSheet!$B$6:$H$8)))</f>
        <v>0</v>
      </c>
      <c r="R806">
        <f t="shared" si="101"/>
        <v>0</v>
      </c>
      <c r="S806" s="9">
        <f t="shared" si="102"/>
        <v>0</v>
      </c>
      <c r="W806">
        <f t="shared" si="103"/>
        <v>0</v>
      </c>
      <c r="X806">
        <f t="shared" si="96"/>
        <v>0</v>
      </c>
    </row>
    <row r="807" spans="1:24" x14ac:dyDescent="0.3">
      <c r="A807" s="3">
        <v>805</v>
      </c>
      <c r="B807">
        <v>330</v>
      </c>
      <c r="C807" t="s">
        <v>14</v>
      </c>
      <c r="D807" t="s">
        <v>14</v>
      </c>
      <c r="E807">
        <v>110216</v>
      </c>
      <c r="F807">
        <v>105082</v>
      </c>
      <c r="G807">
        <v>1</v>
      </c>
      <c r="H807">
        <v>1</v>
      </c>
      <c r="I807">
        <v>95.16834020614624</v>
      </c>
      <c r="J807" s="4">
        <f>ConfigSheet!$I$2</f>
        <v>3349.0920000000001</v>
      </c>
      <c r="K807">
        <f>IF(D807="",_xlfn.XLOOKUP(C807,ConfigSheet!$A$1:$H$1,ConfigSheet!$A$2:$H$2),_xlfn.XLOOKUP(D807,ConfigSheet!$A$1:$H$1,ConfigSheet!$A$2:$H$2))</f>
        <v>8.5265588246234003</v>
      </c>
      <c r="L807">
        <f>_xlfn.XLOOKUP(B807,CoinPixels_Config2!A:A,CoinPixels_Config2!I:I)</f>
        <v>0.79177683765203599</v>
      </c>
      <c r="M807">
        <f t="shared" si="97"/>
        <v>87266.475938656804</v>
      </c>
      <c r="N807">
        <f t="shared" si="98"/>
        <v>83201.493654151243</v>
      </c>
      <c r="O807">
        <f t="shared" si="99"/>
        <v>222.17447012758674</v>
      </c>
      <c r="P807">
        <f t="shared" si="100"/>
        <v>211.82530367593696</v>
      </c>
      <c r="Q807" s="9" cm="1">
        <f t="array" ref="Q807">IF(D807="",_xlfn.XLOOKUP(C807,ConfigSheet!$B$5:$H$5,_xlfn.XLOOKUP(G807,ConfigSheet!$A$6:$A$8,ConfigSheet!$B$6:$H$8)),_xlfn.XLOOKUP(D807,ConfigSheet!$B$5:$H$5,_xlfn.XLOOKUP(H807,ConfigSheet!$A$6:$A$8,ConfigSheet!$B$6:$H$8)))</f>
        <v>160.44</v>
      </c>
      <c r="R807">
        <f t="shared" si="101"/>
        <v>10.349166451649779</v>
      </c>
      <c r="S807" s="9">
        <f t="shared" si="102"/>
        <v>107.10524624395329</v>
      </c>
      <c r="W807">
        <f t="shared" si="103"/>
        <v>-51.385303675936967</v>
      </c>
      <c r="X807">
        <f t="shared" si="96"/>
        <v>2640.4494338682612</v>
      </c>
    </row>
    <row r="808" spans="1:24" x14ac:dyDescent="0.3">
      <c r="A808" s="3">
        <v>806</v>
      </c>
      <c r="B808">
        <v>331</v>
      </c>
      <c r="C808" t="s">
        <v>8</v>
      </c>
      <c r="D808" t="s">
        <v>8</v>
      </c>
      <c r="E808">
        <v>14634</v>
      </c>
      <c r="F808">
        <v>17940</v>
      </c>
      <c r="G808">
        <v>1</v>
      </c>
      <c r="H808">
        <v>1</v>
      </c>
      <c r="I808">
        <v>79.807907342910767</v>
      </c>
      <c r="J808" s="4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_xlfn.XLOOKUP(B808,CoinPixels_Config2!A:A,CoinPixels_Config2!I:I)</f>
        <v>0.81571906354515045</v>
      </c>
      <c r="M808">
        <f t="shared" si="97"/>
        <v>11937.232775919732</v>
      </c>
      <c r="N808">
        <f t="shared" si="98"/>
        <v>14633.999999999998</v>
      </c>
      <c r="O808">
        <f t="shared" si="99"/>
        <v>0</v>
      </c>
      <c r="P808">
        <f t="shared" si="100"/>
        <v>0</v>
      </c>
      <c r="Q808" s="9" cm="1">
        <f t="array" ref="Q808">IF(D808="",_xlfn.XLOOKUP(C808,ConfigSheet!$B$5:$H$5,_xlfn.XLOOKUP(G808,ConfigSheet!$A$6:$A$8,ConfigSheet!$B$6:$H$8)),_xlfn.XLOOKUP(D808,ConfigSheet!$B$5:$H$5,_xlfn.XLOOKUP(H808,ConfigSheet!$A$6:$A$8,ConfigSheet!$B$6:$H$8)))</f>
        <v>0</v>
      </c>
      <c r="R808">
        <f t="shared" si="101"/>
        <v>0</v>
      </c>
      <c r="S808" s="9">
        <f t="shared" si="102"/>
        <v>0</v>
      </c>
      <c r="W808">
        <f t="shared" si="103"/>
        <v>0</v>
      </c>
      <c r="X808">
        <f t="shared" si="96"/>
        <v>0</v>
      </c>
    </row>
    <row r="809" spans="1:24" x14ac:dyDescent="0.3">
      <c r="A809" s="3">
        <v>807</v>
      </c>
      <c r="B809">
        <v>331</v>
      </c>
      <c r="C809" t="s">
        <v>14</v>
      </c>
      <c r="D809" t="s">
        <v>14</v>
      </c>
      <c r="E809">
        <v>86448</v>
      </c>
      <c r="F809">
        <v>81759</v>
      </c>
      <c r="G809">
        <v>1</v>
      </c>
      <c r="H809">
        <v>1</v>
      </c>
      <c r="I809">
        <v>93.974584341049194</v>
      </c>
      <c r="J809" s="4">
        <f>ConfigSheet!$I$2</f>
        <v>3349.0920000000001</v>
      </c>
      <c r="K809">
        <f>IF(D809="",_xlfn.XLOOKUP(C809,ConfigSheet!$A$1:$H$1,ConfigSheet!$A$2:$H$2),_xlfn.XLOOKUP(D809,ConfigSheet!$A$1:$H$1,ConfigSheet!$A$2:$H$2))</f>
        <v>8.5265588246234003</v>
      </c>
      <c r="L809">
        <f>_xlfn.XLOOKUP(B809,CoinPixels_Config2!A:A,CoinPixels_Config2!I:I)</f>
        <v>0.81571906354515045</v>
      </c>
      <c r="M809">
        <f t="shared" si="97"/>
        <v>70517.281605351163</v>
      </c>
      <c r="N809">
        <f t="shared" si="98"/>
        <v>66692.374916387955</v>
      </c>
      <c r="O809">
        <f t="shared" si="99"/>
        <v>179.53216864766938</v>
      </c>
      <c r="P809">
        <f t="shared" si="100"/>
        <v>169.79421821748102</v>
      </c>
      <c r="Q809" s="9" cm="1">
        <f t="array" ref="Q809">IF(D809="",_xlfn.XLOOKUP(C809,ConfigSheet!$B$5:$H$5,_xlfn.XLOOKUP(G809,ConfigSheet!$A$6:$A$8,ConfigSheet!$B$6:$H$8)),_xlfn.XLOOKUP(D809,ConfigSheet!$B$5:$H$5,_xlfn.XLOOKUP(H809,ConfigSheet!$A$6:$A$8,ConfigSheet!$B$6:$H$8)))</f>
        <v>160.44</v>
      </c>
      <c r="R809">
        <f t="shared" si="101"/>
        <v>9.7379504301883628</v>
      </c>
      <c r="S809" s="9">
        <f t="shared" si="102"/>
        <v>94.827678580805724</v>
      </c>
      <c r="W809">
        <f t="shared" si="103"/>
        <v>-9.3542182174810193</v>
      </c>
      <c r="X809">
        <f t="shared" si="96"/>
        <v>87.501398460253782</v>
      </c>
    </row>
    <row r="810" spans="1:24" x14ac:dyDescent="0.3">
      <c r="A810" s="3">
        <v>808</v>
      </c>
      <c r="B810">
        <v>332</v>
      </c>
      <c r="C810" t="s">
        <v>8</v>
      </c>
      <c r="D810" t="s">
        <v>8</v>
      </c>
      <c r="E810">
        <v>20540</v>
      </c>
      <c r="F810">
        <v>23712</v>
      </c>
      <c r="G810">
        <v>1</v>
      </c>
      <c r="H810">
        <v>1</v>
      </c>
      <c r="I810">
        <v>80.923175811767578</v>
      </c>
      <c r="J810" s="4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_xlfn.XLOOKUP(B810,CoinPixels_Config2!A:A,CoinPixels_Config2!I:I)</f>
        <v>0.86622807017543857</v>
      </c>
      <c r="M810">
        <f t="shared" si="97"/>
        <v>17792.324561403508</v>
      </c>
      <c r="N810">
        <f t="shared" si="98"/>
        <v>20540</v>
      </c>
      <c r="O810">
        <f t="shared" si="99"/>
        <v>0</v>
      </c>
      <c r="P810">
        <f t="shared" si="100"/>
        <v>0</v>
      </c>
      <c r="Q810" s="9" cm="1">
        <f t="array" ref="Q810">IF(D810="",_xlfn.XLOOKUP(C810,ConfigSheet!$B$5:$H$5,_xlfn.XLOOKUP(G810,ConfigSheet!$A$6:$A$8,ConfigSheet!$B$6:$H$8)),_xlfn.XLOOKUP(D810,ConfigSheet!$B$5:$H$5,_xlfn.XLOOKUP(H810,ConfigSheet!$A$6:$A$8,ConfigSheet!$B$6:$H$8)))</f>
        <v>0</v>
      </c>
      <c r="R810">
        <f t="shared" si="101"/>
        <v>0</v>
      </c>
      <c r="S810" s="9">
        <f t="shared" si="102"/>
        <v>0</v>
      </c>
      <c r="W810">
        <f t="shared" si="103"/>
        <v>0</v>
      </c>
      <c r="X810">
        <f t="shared" si="96"/>
        <v>0</v>
      </c>
    </row>
    <row r="811" spans="1:24" x14ac:dyDescent="0.3">
      <c r="A811" s="3">
        <v>809</v>
      </c>
      <c r="B811">
        <v>332</v>
      </c>
      <c r="C811" t="s">
        <v>13</v>
      </c>
      <c r="D811" t="s">
        <v>13</v>
      </c>
      <c r="E811">
        <v>310433</v>
      </c>
      <c r="F811">
        <v>241808</v>
      </c>
      <c r="G811">
        <v>2</v>
      </c>
      <c r="H811">
        <v>2</v>
      </c>
      <c r="I811">
        <v>74.174362421035767</v>
      </c>
      <c r="J811" s="4">
        <f>ConfigSheet!$I$2</f>
        <v>3349.0920000000001</v>
      </c>
      <c r="K811">
        <f>IF(D811="",_xlfn.XLOOKUP(C811,ConfigSheet!$A$1:$H$1,ConfigSheet!$A$2:$H$2),_xlfn.XLOOKUP(D811,ConfigSheet!$A$1:$H$1,ConfigSheet!$A$2:$H$2))</f>
        <v>6.6983512218829002</v>
      </c>
      <c r="L811">
        <f>_xlfn.XLOOKUP(B811,CoinPixels_Config2!A:A,CoinPixels_Config2!I:I)</f>
        <v>0.86622807017543857</v>
      </c>
      <c r="M811">
        <f t="shared" si="97"/>
        <v>268905.77850877191</v>
      </c>
      <c r="N811">
        <f t="shared" si="98"/>
        <v>209460.87719298244</v>
      </c>
      <c r="O811">
        <f t="shared" si="99"/>
        <v>537.82498362111426</v>
      </c>
      <c r="P811">
        <f t="shared" si="100"/>
        <v>418.9322128750951</v>
      </c>
      <c r="Q811" s="9" cm="1">
        <f t="array" ref="Q811">IF(D811="",_xlfn.XLOOKUP(C811,ConfigSheet!$B$5:$H$5,_xlfn.XLOOKUP(G811,ConfigSheet!$A$6:$A$8,ConfigSheet!$B$6:$H$8)),_xlfn.XLOOKUP(D811,ConfigSheet!$B$5:$H$5,_xlfn.XLOOKUP(H811,ConfigSheet!$A$6:$A$8,ConfigSheet!$B$6:$H$8)))</f>
        <v>415.91</v>
      </c>
      <c r="R811">
        <f t="shared" si="101"/>
        <v>118.89277074601915</v>
      </c>
      <c r="S811" s="9">
        <f t="shared" si="102"/>
        <v>14135.490935665468</v>
      </c>
      <c r="W811">
        <f t="shared" si="103"/>
        <v>-3.0222128750950787</v>
      </c>
      <c r="X811">
        <f t="shared" si="96"/>
        <v>9.1337706623904626</v>
      </c>
    </row>
    <row r="812" spans="1:24" x14ac:dyDescent="0.3">
      <c r="A812" s="3">
        <v>810</v>
      </c>
      <c r="B812">
        <v>333</v>
      </c>
      <c r="C812" t="s">
        <v>8</v>
      </c>
      <c r="D812" t="s">
        <v>8</v>
      </c>
      <c r="E812">
        <v>21479</v>
      </c>
      <c r="F812">
        <v>30491</v>
      </c>
      <c r="G812">
        <v>1</v>
      </c>
      <c r="H812">
        <v>1</v>
      </c>
      <c r="I812">
        <v>70.443737506866455</v>
      </c>
      <c r="J812" s="4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_xlfn.XLOOKUP(B812,CoinPixels_Config2!A:A,CoinPixels_Config2!I:I)</f>
        <v>0.70443737496310388</v>
      </c>
      <c r="M812">
        <f t="shared" si="97"/>
        <v>15130.610376832508</v>
      </c>
      <c r="N812">
        <f t="shared" si="98"/>
        <v>21479</v>
      </c>
      <c r="O812">
        <f t="shared" si="99"/>
        <v>0</v>
      </c>
      <c r="P812">
        <f t="shared" si="100"/>
        <v>0</v>
      </c>
      <c r="Q812" s="9" cm="1">
        <f t="array" ref="Q812">IF(D812="",_xlfn.XLOOKUP(C812,ConfigSheet!$B$5:$H$5,_xlfn.XLOOKUP(G812,ConfigSheet!$A$6:$A$8,ConfigSheet!$B$6:$H$8)),_xlfn.XLOOKUP(D812,ConfigSheet!$B$5:$H$5,_xlfn.XLOOKUP(H812,ConfigSheet!$A$6:$A$8,ConfigSheet!$B$6:$H$8)))</f>
        <v>0</v>
      </c>
      <c r="R812">
        <f t="shared" si="101"/>
        <v>0</v>
      </c>
      <c r="S812" s="9">
        <f t="shared" si="102"/>
        <v>0</v>
      </c>
      <c r="W812">
        <f t="shared" si="103"/>
        <v>0</v>
      </c>
      <c r="X812">
        <f t="shared" si="96"/>
        <v>0</v>
      </c>
    </row>
    <row r="813" spans="1:24" x14ac:dyDescent="0.3">
      <c r="A813" s="3">
        <v>811</v>
      </c>
      <c r="B813">
        <v>333</v>
      </c>
      <c r="C813" t="s">
        <v>14</v>
      </c>
      <c r="D813" t="s">
        <v>14</v>
      </c>
      <c r="E813">
        <v>102764</v>
      </c>
      <c r="F813">
        <v>154218</v>
      </c>
      <c r="G813">
        <v>1</v>
      </c>
      <c r="H813">
        <v>1</v>
      </c>
      <c r="I813">
        <v>59.930050373077393</v>
      </c>
      <c r="J813" s="4">
        <f>ConfigSheet!$I$2</f>
        <v>3349.0920000000001</v>
      </c>
      <c r="K813">
        <f>IF(D813="",_xlfn.XLOOKUP(C813,ConfigSheet!$A$1:$H$1,ConfigSheet!$A$2:$H$2),_xlfn.XLOOKUP(D813,ConfigSheet!$A$1:$H$1,ConfigSheet!$A$2:$H$2))</f>
        <v>8.5265588246234003</v>
      </c>
      <c r="L813">
        <f>_xlfn.XLOOKUP(B813,CoinPixels_Config2!A:A,CoinPixels_Config2!I:I)</f>
        <v>0.70443737496310388</v>
      </c>
      <c r="M813">
        <f t="shared" si="97"/>
        <v>72390.802400708402</v>
      </c>
      <c r="N813">
        <f t="shared" si="98"/>
        <v>108636.92309205995</v>
      </c>
      <c r="O813">
        <f t="shared" si="99"/>
        <v>184.30202425950947</v>
      </c>
      <c r="P813">
        <f t="shared" si="100"/>
        <v>276.58216473914047</v>
      </c>
      <c r="Q813" s="9" cm="1">
        <f t="array" ref="Q813">IF(D813="",_xlfn.XLOOKUP(C813,ConfigSheet!$B$5:$H$5,_xlfn.XLOOKUP(G813,ConfigSheet!$A$6:$A$8,ConfigSheet!$B$6:$H$8)),_xlfn.XLOOKUP(D813,ConfigSheet!$B$5:$H$5,_xlfn.XLOOKUP(H813,ConfigSheet!$A$6:$A$8,ConfigSheet!$B$6:$H$8)))</f>
        <v>160.44</v>
      </c>
      <c r="R813">
        <f t="shared" si="101"/>
        <v>-92.280140479631001</v>
      </c>
      <c r="S813" s="9">
        <f t="shared" si="102"/>
        <v>8515.6243269404313</v>
      </c>
      <c r="W813">
        <f t="shared" si="103"/>
        <v>-116.14216473914047</v>
      </c>
      <c r="X813">
        <f t="shared" si="96"/>
        <v>13489.002430293644</v>
      </c>
    </row>
    <row r="814" spans="1:24" x14ac:dyDescent="0.3">
      <c r="A814" s="3">
        <v>812</v>
      </c>
      <c r="B814">
        <v>333</v>
      </c>
      <c r="C814" t="s">
        <v>9</v>
      </c>
      <c r="D814" t="s">
        <v>9</v>
      </c>
      <c r="E814">
        <v>591970</v>
      </c>
      <c r="F814">
        <v>520321</v>
      </c>
      <c r="G814">
        <v>1</v>
      </c>
      <c r="H814">
        <v>1</v>
      </c>
      <c r="I814">
        <v>87.261945009231567</v>
      </c>
      <c r="J814" s="4">
        <f>ConfigSheet!$I$2</f>
        <v>3349.0920000000001</v>
      </c>
      <c r="K814">
        <f>IF(D814="",_xlfn.XLOOKUP(C814,ConfigSheet!$A$1:$H$1,ConfigSheet!$A$2:$H$2),_xlfn.XLOOKUP(D814,ConfigSheet!$A$1:$H$1,ConfigSheet!$A$2:$H$2))</f>
        <v>2.6304883652667002</v>
      </c>
      <c r="L814">
        <f>_xlfn.XLOOKUP(B814,CoinPixels_Config2!A:A,CoinPixels_Config2!I:I)</f>
        <v>0.70443737496310388</v>
      </c>
      <c r="M814">
        <f t="shared" si="97"/>
        <v>417005.79285690858</v>
      </c>
      <c r="N814">
        <f t="shared" si="98"/>
        <v>366533.55937817716</v>
      </c>
      <c r="O814">
        <f t="shared" si="99"/>
        <v>327.53023397354076</v>
      </c>
      <c r="P814">
        <f t="shared" si="100"/>
        <v>287.88766131957146</v>
      </c>
      <c r="Q814" s="9" cm="1">
        <f t="array" ref="Q814">IF(D814="",_xlfn.XLOOKUP(C814,ConfigSheet!$B$5:$H$5,_xlfn.XLOOKUP(G814,ConfigSheet!$A$6:$A$8,ConfigSheet!$B$6:$H$8)),_xlfn.XLOOKUP(D814,ConfigSheet!$B$5:$H$5,_xlfn.XLOOKUP(H814,ConfigSheet!$A$6:$A$8,ConfigSheet!$B$6:$H$8)))</f>
        <v>468.8</v>
      </c>
      <c r="R814">
        <f t="shared" si="101"/>
        <v>39.642572653969296</v>
      </c>
      <c r="S814" s="9">
        <f t="shared" si="102"/>
        <v>1571.5335666252342</v>
      </c>
      <c r="W814">
        <f t="shared" si="103"/>
        <v>180.91233868042855</v>
      </c>
      <c r="X814">
        <f t="shared" si="96"/>
        <v>32729.274286822085</v>
      </c>
    </row>
    <row r="815" spans="1:24" x14ac:dyDescent="0.3">
      <c r="A815" s="3">
        <v>813</v>
      </c>
      <c r="B815">
        <v>333</v>
      </c>
      <c r="C815" t="s">
        <v>10</v>
      </c>
      <c r="D815" t="s">
        <v>10</v>
      </c>
      <c r="E815">
        <v>205082</v>
      </c>
      <c r="F815">
        <v>195394</v>
      </c>
      <c r="G815">
        <v>2</v>
      </c>
      <c r="H815">
        <v>2</v>
      </c>
      <c r="I815">
        <v>90.105521678924561</v>
      </c>
      <c r="J815" s="4">
        <f>ConfigSheet!$I$2</f>
        <v>3349.0920000000001</v>
      </c>
      <c r="K815">
        <f>IF(D815="",_xlfn.XLOOKUP(C815,ConfigSheet!$A$1:$H$1,ConfigSheet!$A$2:$H$2),_xlfn.XLOOKUP(D815,ConfigSheet!$A$1:$H$1,ConfigSheet!$A$2:$H$2))</f>
        <v>3.5680999999999998</v>
      </c>
      <c r="L815">
        <f>_xlfn.XLOOKUP(B815,CoinPixels_Config2!A:A,CoinPixels_Config2!I:I)</f>
        <v>0.70443737496310388</v>
      </c>
      <c r="M815">
        <f t="shared" si="97"/>
        <v>144467.42573218327</v>
      </c>
      <c r="N815">
        <f t="shared" si="98"/>
        <v>137642.83644354073</v>
      </c>
      <c r="O815">
        <f t="shared" si="99"/>
        <v>153.91461977007592</v>
      </c>
      <c r="P815">
        <f t="shared" si="100"/>
        <v>146.64374842918548</v>
      </c>
      <c r="Q815" s="9" cm="1">
        <f t="array" ref="Q815">IF(D815="",_xlfn.XLOOKUP(C815,ConfigSheet!$B$5:$H$5,_xlfn.XLOOKUP(G815,ConfigSheet!$A$6:$A$8,ConfigSheet!$B$6:$H$8)),_xlfn.XLOOKUP(D815,ConfigSheet!$B$5:$H$5,_xlfn.XLOOKUP(H815,ConfigSheet!$A$6:$A$8,ConfigSheet!$B$6:$H$8)))</f>
        <v>193.28</v>
      </c>
      <c r="R815">
        <f t="shared" si="101"/>
        <v>7.2708713408904373</v>
      </c>
      <c r="S815" s="9">
        <f t="shared" si="102"/>
        <v>52.865570055781909</v>
      </c>
      <c r="W815">
        <f t="shared" si="103"/>
        <v>46.636251570814522</v>
      </c>
      <c r="X815">
        <f t="shared" si="96"/>
        <v>2174.9399605763001</v>
      </c>
    </row>
    <row r="816" spans="1:24" x14ac:dyDescent="0.3">
      <c r="A816" s="3">
        <v>814</v>
      </c>
      <c r="B816">
        <v>333</v>
      </c>
      <c r="C816" t="s">
        <v>11</v>
      </c>
      <c r="D816" t="s">
        <v>11</v>
      </c>
      <c r="E816">
        <v>245545</v>
      </c>
      <c r="F816">
        <v>139371</v>
      </c>
      <c r="G816">
        <v>1</v>
      </c>
      <c r="H816">
        <v>1</v>
      </c>
      <c r="I816">
        <v>56.759858131408691</v>
      </c>
      <c r="J816" s="4">
        <f>ConfigSheet!$I$2</f>
        <v>3349.0920000000001</v>
      </c>
      <c r="K816">
        <f>IF(D816="",_xlfn.XLOOKUP(C816,ConfigSheet!$A$1:$H$1,ConfigSheet!$A$2:$H$2),_xlfn.XLOOKUP(D816,ConfigSheet!$A$1:$H$1,ConfigSheet!$A$2:$H$2))</f>
        <v>5.6936084651916001</v>
      </c>
      <c r="L816">
        <f>_xlfn.XLOOKUP(B816,CoinPixels_Config2!A:A,CoinPixels_Config2!I:I)</f>
        <v>0.70443737496310388</v>
      </c>
      <c r="M816">
        <f t="shared" si="97"/>
        <v>172971.07523531534</v>
      </c>
      <c r="N816">
        <f t="shared" si="98"/>
        <v>98178.141385982744</v>
      </c>
      <c r="O816">
        <f t="shared" si="99"/>
        <v>294.05868163462952</v>
      </c>
      <c r="P816">
        <f t="shared" si="100"/>
        <v>166.90729812498705</v>
      </c>
      <c r="Q816" s="9" cm="1">
        <f t="array" ref="Q816">IF(D816="",_xlfn.XLOOKUP(C816,ConfigSheet!$B$5:$H$5,_xlfn.XLOOKUP(G816,ConfigSheet!$A$6:$A$8,ConfigSheet!$B$6:$H$8)),_xlfn.XLOOKUP(D816,ConfigSheet!$B$5:$H$5,_xlfn.XLOOKUP(H816,ConfigSheet!$A$6:$A$8,ConfigSheet!$B$6:$H$8)))</f>
        <v>369.42666666666668</v>
      </c>
      <c r="R816">
        <f t="shared" si="101"/>
        <v>127.15138350964247</v>
      </c>
      <c r="S816" s="9">
        <f t="shared" si="102"/>
        <v>16167.47432841618</v>
      </c>
      <c r="W816">
        <f t="shared" si="103"/>
        <v>202.51936854167963</v>
      </c>
      <c r="X816">
        <f t="shared" si="96"/>
        <v>41014.094634520654</v>
      </c>
    </row>
    <row r="817" spans="1:24" x14ac:dyDescent="0.3">
      <c r="A817" s="3">
        <v>815</v>
      </c>
      <c r="B817">
        <v>333</v>
      </c>
      <c r="C817" t="s">
        <v>13</v>
      </c>
      <c r="D817" t="s">
        <v>13</v>
      </c>
      <c r="E817">
        <v>138392</v>
      </c>
      <c r="F817">
        <v>129571</v>
      </c>
      <c r="G817">
        <v>1</v>
      </c>
      <c r="H817">
        <v>1</v>
      </c>
      <c r="I817">
        <v>43.544262647628777</v>
      </c>
      <c r="J817" s="4">
        <f>ConfigSheet!$I$2</f>
        <v>3349.0920000000001</v>
      </c>
      <c r="K817">
        <f>IF(D817="",_xlfn.XLOOKUP(C817,ConfigSheet!$A$1:$H$1,ConfigSheet!$A$2:$H$2),_xlfn.XLOOKUP(D817,ConfigSheet!$A$1:$H$1,ConfigSheet!$A$2:$H$2))</f>
        <v>6.6983512218829002</v>
      </c>
      <c r="L817">
        <f>_xlfn.XLOOKUP(B817,CoinPixels_Config2!A:A,CoinPixels_Config2!I:I)</f>
        <v>0.70443737496310388</v>
      </c>
      <c r="M817">
        <f t="shared" si="97"/>
        <v>97488.49719589387</v>
      </c>
      <c r="N817">
        <f t="shared" si="98"/>
        <v>91274.655111344327</v>
      </c>
      <c r="O817">
        <f t="shared" si="99"/>
        <v>194.98186204250086</v>
      </c>
      <c r="P817">
        <f t="shared" si="100"/>
        <v>182.55386761307648</v>
      </c>
      <c r="Q817" s="9" cm="1">
        <f t="array" ref="Q817">IF(D817="",_xlfn.XLOOKUP(C817,ConfigSheet!$B$5:$H$5,_xlfn.XLOOKUP(G817,ConfigSheet!$A$6:$A$8,ConfigSheet!$B$6:$H$8)),_xlfn.XLOOKUP(D817,ConfigSheet!$B$5:$H$5,_xlfn.XLOOKUP(H817,ConfigSheet!$A$6:$A$8,ConfigSheet!$B$6:$H$8)))</f>
        <v>207.95500000000001</v>
      </c>
      <c r="R817">
        <f t="shared" si="101"/>
        <v>12.427994429424388</v>
      </c>
      <c r="S817" s="9">
        <f t="shared" si="102"/>
        <v>154.45504553780361</v>
      </c>
      <c r="W817">
        <f t="shared" si="103"/>
        <v>25.401132386923535</v>
      </c>
      <c r="X817">
        <f t="shared" si="96"/>
        <v>645.2175265380157</v>
      </c>
    </row>
    <row r="818" spans="1:24" x14ac:dyDescent="0.3">
      <c r="A818" s="3">
        <v>816</v>
      </c>
      <c r="B818">
        <v>334</v>
      </c>
      <c r="C818" t="s">
        <v>8</v>
      </c>
      <c r="D818" t="s">
        <v>8</v>
      </c>
      <c r="E818">
        <v>16875</v>
      </c>
      <c r="F818">
        <v>24300</v>
      </c>
      <c r="G818">
        <v>1</v>
      </c>
      <c r="H818">
        <v>1</v>
      </c>
      <c r="I818">
        <v>69.444441795349121</v>
      </c>
      <c r="J818" s="4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_xlfn.XLOOKUP(B818,CoinPixels_Config2!A:A,CoinPixels_Config2!I:I)</f>
        <v>0.69444444444444442</v>
      </c>
      <c r="M818">
        <f t="shared" si="97"/>
        <v>11718.75</v>
      </c>
      <c r="N818">
        <f t="shared" si="98"/>
        <v>16875</v>
      </c>
      <c r="O818">
        <f t="shared" si="99"/>
        <v>0</v>
      </c>
      <c r="P818">
        <f t="shared" si="100"/>
        <v>0</v>
      </c>
      <c r="Q818" s="9" cm="1">
        <f t="array" ref="Q818">IF(D818="",_xlfn.XLOOKUP(C818,ConfigSheet!$B$5:$H$5,_xlfn.XLOOKUP(G818,ConfigSheet!$A$6:$A$8,ConfigSheet!$B$6:$H$8)),_xlfn.XLOOKUP(D818,ConfigSheet!$B$5:$H$5,_xlfn.XLOOKUP(H818,ConfigSheet!$A$6:$A$8,ConfigSheet!$B$6:$H$8)))</f>
        <v>0</v>
      </c>
      <c r="R818">
        <f t="shared" si="101"/>
        <v>0</v>
      </c>
      <c r="S818" s="9">
        <f t="shared" si="102"/>
        <v>0</v>
      </c>
      <c r="W818">
        <f t="shared" si="103"/>
        <v>0</v>
      </c>
      <c r="X818">
        <f t="shared" si="96"/>
        <v>0</v>
      </c>
    </row>
    <row r="819" spans="1:24" x14ac:dyDescent="0.3">
      <c r="A819" s="3">
        <v>817</v>
      </c>
      <c r="B819">
        <v>334</v>
      </c>
      <c r="C819" t="s">
        <v>9</v>
      </c>
      <c r="D819" t="s">
        <v>9</v>
      </c>
      <c r="E819">
        <v>579078</v>
      </c>
      <c r="F819">
        <v>523431</v>
      </c>
      <c r="G819">
        <v>1</v>
      </c>
      <c r="H819">
        <v>1</v>
      </c>
      <c r="I819">
        <v>89.834427833557129</v>
      </c>
      <c r="J819" s="4">
        <f>ConfigSheet!$I$2</f>
        <v>3349.0920000000001</v>
      </c>
      <c r="K819">
        <f>IF(D819="",_xlfn.XLOOKUP(C819,ConfigSheet!$A$1:$H$1,ConfigSheet!$A$2:$H$2),_xlfn.XLOOKUP(D819,ConfigSheet!$A$1:$H$1,ConfigSheet!$A$2:$H$2))</f>
        <v>2.6304883652667002</v>
      </c>
      <c r="L819">
        <f>_xlfn.XLOOKUP(B819,CoinPixels_Config2!A:A,CoinPixels_Config2!I:I)</f>
        <v>0.69444444444444442</v>
      </c>
      <c r="M819">
        <f t="shared" si="97"/>
        <v>402137.5</v>
      </c>
      <c r="N819">
        <f t="shared" si="98"/>
        <v>363493.75</v>
      </c>
      <c r="O819">
        <f t="shared" si="99"/>
        <v>315.8521817219227</v>
      </c>
      <c r="P819">
        <f t="shared" si="100"/>
        <v>285.50009382309071</v>
      </c>
      <c r="Q819" s="9" cm="1">
        <f t="array" ref="Q819">IF(D819="",_xlfn.XLOOKUP(C819,ConfigSheet!$B$5:$H$5,_xlfn.XLOOKUP(G819,ConfigSheet!$A$6:$A$8,ConfigSheet!$B$6:$H$8)),_xlfn.XLOOKUP(D819,ConfigSheet!$B$5:$H$5,_xlfn.XLOOKUP(H819,ConfigSheet!$A$6:$A$8,ConfigSheet!$B$6:$H$8)))</f>
        <v>468.8</v>
      </c>
      <c r="R819">
        <f t="shared" si="101"/>
        <v>30.352087898831996</v>
      </c>
      <c r="S819" s="9">
        <f t="shared" si="102"/>
        <v>921.24923981842369</v>
      </c>
      <c r="W819">
        <f t="shared" si="103"/>
        <v>183.2999061769093</v>
      </c>
      <c r="X819">
        <f t="shared" si="96"/>
        <v>33598.855604463752</v>
      </c>
    </row>
    <row r="820" spans="1:24" x14ac:dyDescent="0.3">
      <c r="A820" s="3">
        <v>818</v>
      </c>
      <c r="B820">
        <v>334</v>
      </c>
      <c r="C820" t="s">
        <v>11</v>
      </c>
      <c r="D820" t="s">
        <v>11</v>
      </c>
      <c r="E820">
        <v>246388</v>
      </c>
      <c r="F820">
        <v>194971</v>
      </c>
      <c r="G820">
        <v>1</v>
      </c>
      <c r="H820">
        <v>1</v>
      </c>
      <c r="I820">
        <v>79.13169264793396</v>
      </c>
      <c r="J820" s="4">
        <f>ConfigSheet!$I$2</f>
        <v>3349.0920000000001</v>
      </c>
      <c r="K820">
        <f>IF(D820="",_xlfn.XLOOKUP(C820,ConfigSheet!$A$1:$H$1,ConfigSheet!$A$2:$H$2),_xlfn.XLOOKUP(D820,ConfigSheet!$A$1:$H$1,ConfigSheet!$A$2:$H$2))</f>
        <v>5.6936084651916001</v>
      </c>
      <c r="L820">
        <f>_xlfn.XLOOKUP(B820,CoinPixels_Config2!A:A,CoinPixels_Config2!I:I)</f>
        <v>0.69444444444444442</v>
      </c>
      <c r="M820">
        <f t="shared" si="97"/>
        <v>171102.77777777778</v>
      </c>
      <c r="N820">
        <f t="shared" si="98"/>
        <v>135396.52777777778</v>
      </c>
      <c r="O820">
        <f t="shared" si="99"/>
        <v>290.88249112695405</v>
      </c>
      <c r="P820">
        <f t="shared" si="100"/>
        <v>230.1802448881981</v>
      </c>
      <c r="Q820" s="9" cm="1">
        <f t="array" ref="Q820">IF(D820="",_xlfn.XLOOKUP(C820,ConfigSheet!$B$5:$H$5,_xlfn.XLOOKUP(G820,ConfigSheet!$A$6:$A$8,ConfigSheet!$B$6:$H$8)),_xlfn.XLOOKUP(D820,ConfigSheet!$B$5:$H$5,_xlfn.XLOOKUP(H820,ConfigSheet!$A$6:$A$8,ConfigSheet!$B$6:$H$8)))</f>
        <v>369.42666666666668</v>
      </c>
      <c r="R820">
        <f t="shared" si="101"/>
        <v>60.702246238755947</v>
      </c>
      <c r="S820" s="9">
        <f t="shared" si="102"/>
        <v>3684.7626984305607</v>
      </c>
      <c r="W820">
        <f t="shared" si="103"/>
        <v>139.24642177846857</v>
      </c>
      <c r="X820">
        <f t="shared" si="96"/>
        <v>19389.565978107166</v>
      </c>
    </row>
    <row r="821" spans="1:24" x14ac:dyDescent="0.3">
      <c r="A821" s="3">
        <v>819</v>
      </c>
      <c r="B821">
        <v>334</v>
      </c>
      <c r="C821" t="s">
        <v>13</v>
      </c>
      <c r="D821" t="s">
        <v>13</v>
      </c>
      <c r="E821">
        <v>161805</v>
      </c>
      <c r="F821">
        <v>91836</v>
      </c>
      <c r="G821">
        <v>1</v>
      </c>
      <c r="H821">
        <v>1</v>
      </c>
      <c r="I821">
        <v>55.952411890029907</v>
      </c>
      <c r="J821" s="4">
        <f>ConfigSheet!$I$2</f>
        <v>3349.0920000000001</v>
      </c>
      <c r="K821">
        <f>IF(D821="",_xlfn.XLOOKUP(C821,ConfigSheet!$A$1:$H$1,ConfigSheet!$A$2:$H$2),_xlfn.XLOOKUP(D821,ConfigSheet!$A$1:$H$1,ConfigSheet!$A$2:$H$2))</f>
        <v>6.6983512218829002</v>
      </c>
      <c r="L821">
        <f>_xlfn.XLOOKUP(B821,CoinPixels_Config2!A:A,CoinPixels_Config2!I:I)</f>
        <v>0.69444444444444442</v>
      </c>
      <c r="M821">
        <f t="shared" si="97"/>
        <v>112364.58333333333</v>
      </c>
      <c r="N821">
        <f t="shared" si="98"/>
        <v>63775</v>
      </c>
      <c r="O821">
        <f t="shared" si="99"/>
        <v>224.73477708799768</v>
      </c>
      <c r="P821">
        <f t="shared" si="100"/>
        <v>127.55318431849048</v>
      </c>
      <c r="Q821" s="9" cm="1">
        <f t="array" ref="Q821">IF(D821="",_xlfn.XLOOKUP(C821,ConfigSheet!$B$5:$H$5,_xlfn.XLOOKUP(G821,ConfigSheet!$A$6:$A$8,ConfigSheet!$B$6:$H$8)),_xlfn.XLOOKUP(D821,ConfigSheet!$B$5:$H$5,_xlfn.XLOOKUP(H821,ConfigSheet!$A$6:$A$8,ConfigSheet!$B$6:$H$8)))</f>
        <v>207.95500000000001</v>
      </c>
      <c r="R821">
        <f t="shared" si="101"/>
        <v>97.181592769507205</v>
      </c>
      <c r="S821" s="9">
        <f t="shared" si="102"/>
        <v>9444.2619732183357</v>
      </c>
      <c r="W821">
        <f t="shared" si="103"/>
        <v>80.401815681509532</v>
      </c>
      <c r="X821">
        <f t="shared" si="96"/>
        <v>6464.4519648834321</v>
      </c>
    </row>
    <row r="822" spans="1:24" x14ac:dyDescent="0.3">
      <c r="A822" s="3">
        <v>820</v>
      </c>
      <c r="B822">
        <v>335</v>
      </c>
      <c r="C822" t="s">
        <v>8</v>
      </c>
      <c r="D822" t="s">
        <v>8</v>
      </c>
      <c r="E822">
        <v>18642</v>
      </c>
      <c r="F822">
        <v>22218</v>
      </c>
      <c r="G822">
        <v>1</v>
      </c>
      <c r="H822">
        <v>1</v>
      </c>
      <c r="I822">
        <v>81.253606081008911</v>
      </c>
      <c r="J822" s="4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_xlfn.XLOOKUP(B822,CoinPixels_Config2!A:A,CoinPixels_Config2!I:I)</f>
        <v>0.83904941938968403</v>
      </c>
      <c r="M822">
        <f t="shared" si="97"/>
        <v>15641.559276262489</v>
      </c>
      <c r="N822">
        <f t="shared" si="98"/>
        <v>18642</v>
      </c>
      <c r="O822">
        <f t="shared" si="99"/>
        <v>0</v>
      </c>
      <c r="P822">
        <f t="shared" si="100"/>
        <v>0</v>
      </c>
      <c r="Q822" s="9" cm="1">
        <f t="array" ref="Q822">IF(D822="",_xlfn.XLOOKUP(C822,ConfigSheet!$B$5:$H$5,_xlfn.XLOOKUP(G822,ConfigSheet!$A$6:$A$8,ConfigSheet!$B$6:$H$8)),_xlfn.XLOOKUP(D822,ConfigSheet!$B$5:$H$5,_xlfn.XLOOKUP(H822,ConfigSheet!$A$6:$A$8,ConfigSheet!$B$6:$H$8)))</f>
        <v>0</v>
      </c>
      <c r="R822">
        <f t="shared" si="101"/>
        <v>0</v>
      </c>
      <c r="S822" s="9">
        <f t="shared" si="102"/>
        <v>0</v>
      </c>
      <c r="W822">
        <f t="shared" si="103"/>
        <v>0</v>
      </c>
      <c r="X822">
        <f t="shared" si="96"/>
        <v>0</v>
      </c>
    </row>
    <row r="823" spans="1:24" x14ac:dyDescent="0.3">
      <c r="A823" s="3">
        <v>821</v>
      </c>
      <c r="B823">
        <v>335</v>
      </c>
      <c r="C823" t="s">
        <v>13</v>
      </c>
      <c r="D823" t="s">
        <v>13</v>
      </c>
      <c r="E823">
        <v>130688</v>
      </c>
      <c r="F823">
        <v>108860</v>
      </c>
      <c r="G823">
        <v>1</v>
      </c>
      <c r="H823">
        <v>1</v>
      </c>
      <c r="I823">
        <v>79.059809446334839</v>
      </c>
      <c r="J823" s="4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_xlfn.XLOOKUP(B823,CoinPixels_Config2!A:A,CoinPixels_Config2!I:I)</f>
        <v>0.83904941938968403</v>
      </c>
      <c r="M823">
        <f t="shared" si="97"/>
        <v>109653.69052119902</v>
      </c>
      <c r="N823">
        <f t="shared" si="98"/>
        <v>91338.919794761008</v>
      </c>
      <c r="O823">
        <f t="shared" si="99"/>
        <v>219.31285610745923</v>
      </c>
      <c r="P823">
        <f t="shared" si="100"/>
        <v>182.68240018867849</v>
      </c>
      <c r="Q823" s="9" cm="1">
        <f t="array" ref="Q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R823">
        <f t="shared" si="101"/>
        <v>36.63045591878074</v>
      </c>
      <c r="S823" s="9">
        <f t="shared" si="102"/>
        <v>1341.7903008177389</v>
      </c>
      <c r="W823">
        <f t="shared" si="103"/>
        <v>25.272599811321527</v>
      </c>
      <c r="X823">
        <f t="shared" si="96"/>
        <v>638.70430122320886</v>
      </c>
    </row>
    <row r="824" spans="1:24" x14ac:dyDescent="0.3">
      <c r="A824" s="3">
        <v>822</v>
      </c>
      <c r="B824">
        <v>336</v>
      </c>
      <c r="C824" t="s">
        <v>8</v>
      </c>
      <c r="D824" t="s">
        <v>8</v>
      </c>
      <c r="E824">
        <v>15280</v>
      </c>
      <c r="F824">
        <v>17561</v>
      </c>
      <c r="G824">
        <v>1</v>
      </c>
      <c r="H824">
        <v>1</v>
      </c>
      <c r="I824">
        <v>80.832552909851074</v>
      </c>
      <c r="J824" s="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_xlfn.XLOOKUP(B824,CoinPixels_Config2!A:A,CoinPixels_Config2!I:I)</f>
        <v>0.87010990262513521</v>
      </c>
      <c r="M824">
        <f t="shared" si="97"/>
        <v>13295.279312112067</v>
      </c>
      <c r="N824">
        <f t="shared" si="98"/>
        <v>15280</v>
      </c>
      <c r="O824">
        <f t="shared" si="99"/>
        <v>0</v>
      </c>
      <c r="P824">
        <f t="shared" si="100"/>
        <v>0</v>
      </c>
      <c r="Q824" s="9" cm="1">
        <f t="array" ref="Q824">IF(D824="",_xlfn.XLOOKUP(C824,ConfigSheet!$B$5:$H$5,_xlfn.XLOOKUP(G824,ConfigSheet!$A$6:$A$8,ConfigSheet!$B$6:$H$8)),_xlfn.XLOOKUP(D824,ConfigSheet!$B$5:$H$5,_xlfn.XLOOKUP(H824,ConfigSheet!$A$6:$A$8,ConfigSheet!$B$6:$H$8)))</f>
        <v>0</v>
      </c>
      <c r="R824">
        <f t="shared" si="101"/>
        <v>0</v>
      </c>
      <c r="S824" s="9">
        <f t="shared" si="102"/>
        <v>0</v>
      </c>
      <c r="W824">
        <f t="shared" si="103"/>
        <v>0</v>
      </c>
      <c r="X824">
        <f t="shared" si="96"/>
        <v>0</v>
      </c>
    </row>
    <row r="825" spans="1:24" x14ac:dyDescent="0.3">
      <c r="A825" s="3">
        <v>823</v>
      </c>
      <c r="B825">
        <v>336</v>
      </c>
      <c r="C825" t="s">
        <v>12</v>
      </c>
      <c r="D825" t="s">
        <v>12</v>
      </c>
      <c r="E825">
        <v>182518</v>
      </c>
      <c r="F825">
        <v>173600</v>
      </c>
      <c r="G825">
        <v>1</v>
      </c>
      <c r="H825">
        <v>1</v>
      </c>
      <c r="I825">
        <v>89.547473192214966</v>
      </c>
      <c r="J825" s="4">
        <f>ConfigSheet!$I$2</f>
        <v>3349.0920000000001</v>
      </c>
      <c r="K825">
        <f>IF(D825="",_xlfn.XLOOKUP(C825,ConfigSheet!$A$1:$H$1,ConfigSheet!$A$2:$H$2),_xlfn.XLOOKUP(D825,ConfigSheet!$A$1:$H$1,ConfigSheet!$A$2:$H$2))</f>
        <v>4.4826302470744004</v>
      </c>
      <c r="L825">
        <f>_xlfn.XLOOKUP(B825,CoinPixels_Config2!A:A,CoinPixels_Config2!I:I)</f>
        <v>0.87010990262513521</v>
      </c>
      <c r="M825">
        <f t="shared" si="97"/>
        <v>158810.71920733442</v>
      </c>
      <c r="N825">
        <f t="shared" si="98"/>
        <v>151051.07909572349</v>
      </c>
      <c r="O825">
        <f t="shared" si="99"/>
        <v>212.56201187618515</v>
      </c>
      <c r="P825">
        <f t="shared" si="100"/>
        <v>202.17603338687553</v>
      </c>
      <c r="Q825" s="9" cm="1">
        <f t="array" ref="Q825">IF(D825="",_xlfn.XLOOKUP(C825,ConfigSheet!$B$5:$H$5,_xlfn.XLOOKUP(G825,ConfigSheet!$A$6:$A$8,ConfigSheet!$B$6:$H$8)),_xlfn.XLOOKUP(D825,ConfigSheet!$B$5:$H$5,_xlfn.XLOOKUP(H825,ConfigSheet!$A$6:$A$8,ConfigSheet!$B$6:$H$8)))</f>
        <v>236.29999999999998</v>
      </c>
      <c r="R825">
        <f t="shared" si="101"/>
        <v>10.385978489309622</v>
      </c>
      <c r="S825" s="9">
        <f t="shared" si="102"/>
        <v>107.86854918040217</v>
      </c>
      <c r="W825">
        <f t="shared" si="103"/>
        <v>34.123966613124452</v>
      </c>
      <c r="X825">
        <f t="shared" si="96"/>
        <v>1164.4450974136323</v>
      </c>
    </row>
    <row r="826" spans="1:24" x14ac:dyDescent="0.3">
      <c r="A826" s="3">
        <v>824</v>
      </c>
      <c r="B826">
        <v>336</v>
      </c>
      <c r="C826" t="s">
        <v>13</v>
      </c>
      <c r="D826" t="s">
        <v>13</v>
      </c>
      <c r="E826">
        <v>116865</v>
      </c>
      <c r="F826">
        <v>67022</v>
      </c>
      <c r="G826">
        <v>1</v>
      </c>
      <c r="H826">
        <v>1</v>
      </c>
      <c r="I826">
        <v>26.677092909812931</v>
      </c>
      <c r="J826" s="4">
        <f>ConfigSheet!$I$2</f>
        <v>3349.0920000000001</v>
      </c>
      <c r="K826">
        <f>IF(D826="",_xlfn.XLOOKUP(C826,ConfigSheet!$A$1:$H$1,ConfigSheet!$A$2:$H$2),_xlfn.XLOOKUP(D826,ConfigSheet!$A$1:$H$1,ConfigSheet!$A$2:$H$2))</f>
        <v>6.6983512218829002</v>
      </c>
      <c r="L826">
        <f>_xlfn.XLOOKUP(B826,CoinPixels_Config2!A:A,CoinPixels_Config2!I:I)</f>
        <v>0.87010990262513521</v>
      </c>
      <c r="M826">
        <f t="shared" si="97"/>
        <v>101685.39377028642</v>
      </c>
      <c r="N826">
        <f t="shared" si="98"/>
        <v>58316.505893741814</v>
      </c>
      <c r="O826">
        <f t="shared" si="99"/>
        <v>203.37586474448653</v>
      </c>
      <c r="P826">
        <f t="shared" si="100"/>
        <v>116.63592356056114</v>
      </c>
      <c r="Q826" s="9" cm="1">
        <f t="array" ref="Q826">IF(D826="",_xlfn.XLOOKUP(C826,ConfigSheet!$B$5:$H$5,_xlfn.XLOOKUP(G826,ConfigSheet!$A$6:$A$8,ConfigSheet!$B$6:$H$8)),_xlfn.XLOOKUP(D826,ConfigSheet!$B$5:$H$5,_xlfn.XLOOKUP(H826,ConfigSheet!$A$6:$A$8,ConfigSheet!$B$6:$H$8)))</f>
        <v>207.95500000000001</v>
      </c>
      <c r="R826">
        <f t="shared" si="101"/>
        <v>86.739941183925396</v>
      </c>
      <c r="S826" s="9">
        <f t="shared" si="102"/>
        <v>7523.8173965908372</v>
      </c>
      <c r="W826">
        <f t="shared" si="103"/>
        <v>91.319076439438874</v>
      </c>
      <c r="X826">
        <f t="shared" si="96"/>
        <v>8339.1737217520804</v>
      </c>
    </row>
    <row r="827" spans="1:24" x14ac:dyDescent="0.3">
      <c r="A827" s="3">
        <v>825</v>
      </c>
      <c r="B827">
        <v>337</v>
      </c>
      <c r="C827" t="s">
        <v>8</v>
      </c>
      <c r="D827" t="s">
        <v>8</v>
      </c>
      <c r="E827">
        <v>18656</v>
      </c>
      <c r="F827">
        <v>19782</v>
      </c>
      <c r="G827">
        <v>1</v>
      </c>
      <c r="H827">
        <v>1</v>
      </c>
      <c r="I827">
        <v>84.363758563995361</v>
      </c>
      <c r="J827" s="4">
        <f>ConfigSheet!$I$2</f>
        <v>3349.0920000000001</v>
      </c>
      <c r="K827">
        <f>IF(D827="",_xlfn.XLOOKUP(C827,ConfigSheet!$A$1:$H$1,ConfigSheet!$A$2:$H$2),_xlfn.XLOOKUP(D827,ConfigSheet!$A$1:$H$1,ConfigSheet!$A$2:$H$2))</f>
        <v>0</v>
      </c>
      <c r="L827">
        <f>_xlfn.XLOOKUP(B827,CoinPixels_Config2!A:A,CoinPixels_Config2!I:I)</f>
        <v>0.94307956728338893</v>
      </c>
      <c r="M827">
        <f t="shared" si="97"/>
        <v>17594.092407238903</v>
      </c>
      <c r="N827">
        <f t="shared" si="98"/>
        <v>18656</v>
      </c>
      <c r="O827">
        <f t="shared" si="99"/>
        <v>0</v>
      </c>
      <c r="P827">
        <f t="shared" si="100"/>
        <v>0</v>
      </c>
      <c r="Q827" s="9" cm="1">
        <f t="array" ref="Q827">IF(D827="",_xlfn.XLOOKUP(C827,ConfigSheet!$B$5:$H$5,_xlfn.XLOOKUP(G827,ConfigSheet!$A$6:$A$8,ConfigSheet!$B$6:$H$8)),_xlfn.XLOOKUP(D827,ConfigSheet!$B$5:$H$5,_xlfn.XLOOKUP(H827,ConfigSheet!$A$6:$A$8,ConfigSheet!$B$6:$H$8)))</f>
        <v>0</v>
      </c>
      <c r="R827">
        <f t="shared" si="101"/>
        <v>0</v>
      </c>
      <c r="S827" s="9">
        <f t="shared" si="102"/>
        <v>0</v>
      </c>
      <c r="W827">
        <f t="shared" si="103"/>
        <v>0</v>
      </c>
      <c r="X827">
        <f t="shared" si="96"/>
        <v>0</v>
      </c>
    </row>
    <row r="828" spans="1:24" x14ac:dyDescent="0.3">
      <c r="A828" s="3">
        <v>826</v>
      </c>
      <c r="B828">
        <v>337</v>
      </c>
      <c r="C828" t="s">
        <v>14</v>
      </c>
      <c r="D828" t="s">
        <v>14</v>
      </c>
      <c r="E828">
        <v>102770</v>
      </c>
      <c r="F828">
        <v>168700</v>
      </c>
      <c r="G828">
        <v>1</v>
      </c>
      <c r="H828">
        <v>2</v>
      </c>
      <c r="I828">
        <v>45.71385383605957</v>
      </c>
      <c r="J828" s="4">
        <f>ConfigSheet!$I$2</f>
        <v>3349.0920000000001</v>
      </c>
      <c r="K828">
        <f>IF(D828="",_xlfn.XLOOKUP(C828,ConfigSheet!$A$1:$H$1,ConfigSheet!$A$2:$H$2),_xlfn.XLOOKUP(D828,ConfigSheet!$A$1:$H$1,ConfigSheet!$A$2:$H$2))</f>
        <v>8.5265588246234003</v>
      </c>
      <c r="L828">
        <f>_xlfn.XLOOKUP(B828,CoinPixels_Config2!A:A,CoinPixels_Config2!I:I)</f>
        <v>0.94307956728338893</v>
      </c>
      <c r="M828">
        <f t="shared" si="97"/>
        <v>96920.287129713877</v>
      </c>
      <c r="N828">
        <f t="shared" si="98"/>
        <v>159097.5230007077</v>
      </c>
      <c r="O828">
        <f t="shared" si="99"/>
        <v>246.75241214959027</v>
      </c>
      <c r="P828">
        <f t="shared" si="100"/>
        <v>405.05139563720815</v>
      </c>
      <c r="Q828" s="9" cm="1">
        <f t="array" ref="Q828">IF(D828="",_xlfn.XLOOKUP(C828,ConfigSheet!$B$5:$H$5,_xlfn.XLOOKUP(G828,ConfigSheet!$A$6:$A$8,ConfigSheet!$B$6:$H$8)),_xlfn.XLOOKUP(D828,ConfigSheet!$B$5:$H$5,_xlfn.XLOOKUP(H828,ConfigSheet!$A$6:$A$8,ConfigSheet!$B$6:$H$8)))</f>
        <v>320.88</v>
      </c>
      <c r="R828">
        <f t="shared" si="101"/>
        <v>-158.29898348761787</v>
      </c>
      <c r="S828" s="9">
        <f t="shared" si="102"/>
        <v>25058.568173213116</v>
      </c>
      <c r="W828">
        <f t="shared" si="103"/>
        <v>-84.17139563720815</v>
      </c>
      <c r="X828">
        <f t="shared" si="96"/>
        <v>7084.8238435154235</v>
      </c>
    </row>
    <row r="829" spans="1:24" x14ac:dyDescent="0.3">
      <c r="A829" s="3">
        <v>827</v>
      </c>
      <c r="B829">
        <v>338</v>
      </c>
      <c r="C829" t="s">
        <v>8</v>
      </c>
      <c r="D829" t="s">
        <v>8</v>
      </c>
      <c r="E829">
        <v>15970</v>
      </c>
      <c r="F829">
        <v>19295</v>
      </c>
      <c r="G829">
        <v>1</v>
      </c>
      <c r="H829">
        <v>1</v>
      </c>
      <c r="I829">
        <v>80.116450786590576</v>
      </c>
      <c r="J829" s="4">
        <f>ConfigSheet!$I$2</f>
        <v>3349.0920000000001</v>
      </c>
      <c r="K829">
        <f>IF(D829="",_xlfn.XLOOKUP(C829,ConfigSheet!$A$1:$H$1,ConfigSheet!$A$2:$H$2),_xlfn.XLOOKUP(D829,ConfigSheet!$A$1:$H$1,ConfigSheet!$A$2:$H$2))</f>
        <v>0</v>
      </c>
      <c r="L829">
        <f>_xlfn.XLOOKUP(B829,CoinPixels_Config2!A:A,CoinPixels_Config2!I:I)</f>
        <v>0.82767556361751748</v>
      </c>
      <c r="M829">
        <f t="shared" si="97"/>
        <v>13217.978750971753</v>
      </c>
      <c r="N829">
        <f t="shared" si="98"/>
        <v>15970</v>
      </c>
      <c r="O829">
        <f t="shared" si="99"/>
        <v>0</v>
      </c>
      <c r="P829">
        <f t="shared" si="100"/>
        <v>0</v>
      </c>
      <c r="Q829" s="9" cm="1">
        <f t="array" ref="Q829">IF(D829="",_xlfn.XLOOKUP(C829,ConfigSheet!$B$5:$H$5,_xlfn.XLOOKUP(G829,ConfigSheet!$A$6:$A$8,ConfigSheet!$B$6:$H$8)),_xlfn.XLOOKUP(D829,ConfigSheet!$B$5:$H$5,_xlfn.XLOOKUP(H829,ConfigSheet!$A$6:$A$8,ConfigSheet!$B$6:$H$8)))</f>
        <v>0</v>
      </c>
      <c r="R829">
        <f t="shared" si="101"/>
        <v>0</v>
      </c>
      <c r="S829" s="9">
        <f t="shared" si="102"/>
        <v>0</v>
      </c>
      <c r="W829">
        <f t="shared" si="103"/>
        <v>0</v>
      </c>
      <c r="X829">
        <f t="shared" si="96"/>
        <v>0</v>
      </c>
    </row>
    <row r="830" spans="1:24" x14ac:dyDescent="0.3">
      <c r="A830" s="3">
        <v>828</v>
      </c>
      <c r="B830">
        <v>338</v>
      </c>
      <c r="C830" t="s">
        <v>10</v>
      </c>
      <c r="D830" t="s">
        <v>10</v>
      </c>
      <c r="E830">
        <v>203827</v>
      </c>
      <c r="F830">
        <v>262380</v>
      </c>
      <c r="G830">
        <v>2</v>
      </c>
      <c r="H830">
        <v>3</v>
      </c>
      <c r="I830">
        <v>61.679925521214813</v>
      </c>
      <c r="J830" s="4">
        <f>ConfigSheet!$I$2</f>
        <v>3349.0920000000001</v>
      </c>
      <c r="K830">
        <f>IF(D830="",_xlfn.XLOOKUP(C830,ConfigSheet!$A$1:$H$1,ConfigSheet!$A$2:$H$2),_xlfn.XLOOKUP(D830,ConfigSheet!$A$1:$H$1,ConfigSheet!$A$2:$H$2))</f>
        <v>3.5680999999999998</v>
      </c>
      <c r="L830">
        <f>_xlfn.XLOOKUP(B830,CoinPixels_Config2!A:A,CoinPixels_Config2!I:I)</f>
        <v>0.82767556361751748</v>
      </c>
      <c r="M830">
        <f t="shared" si="97"/>
        <v>168702.62710546775</v>
      </c>
      <c r="N830">
        <f t="shared" si="98"/>
        <v>217165.51438196423</v>
      </c>
      <c r="O830">
        <f t="shared" si="99"/>
        <v>179.73463965009603</v>
      </c>
      <c r="P830">
        <f t="shared" si="100"/>
        <v>231.36667247907386</v>
      </c>
      <c r="Q830" s="9" cm="1">
        <f t="array" ref="Q830">IF(D830="",_xlfn.XLOOKUP(C830,ConfigSheet!$B$5:$H$5,_xlfn.XLOOKUP(G830,ConfigSheet!$A$6:$A$8,ConfigSheet!$B$6:$H$8)),_xlfn.XLOOKUP(D830,ConfigSheet!$B$5:$H$5,_xlfn.XLOOKUP(H830,ConfigSheet!$A$6:$A$8,ConfigSheet!$B$6:$H$8)))</f>
        <v>289.92</v>
      </c>
      <c r="R830">
        <f t="shared" si="101"/>
        <v>-51.632032828977827</v>
      </c>
      <c r="S830" s="9">
        <f t="shared" si="102"/>
        <v>2665.8668140526443</v>
      </c>
      <c r="W830">
        <f t="shared" si="103"/>
        <v>58.55332752092616</v>
      </c>
      <c r="X830">
        <f t="shared" si="96"/>
        <v>3428.4921637728489</v>
      </c>
    </row>
    <row r="831" spans="1:24" x14ac:dyDescent="0.3">
      <c r="A831" s="3">
        <v>829</v>
      </c>
      <c r="B831">
        <v>339</v>
      </c>
      <c r="C831" t="s">
        <v>8</v>
      </c>
      <c r="D831" t="s">
        <v>8</v>
      </c>
      <c r="E831">
        <v>19232</v>
      </c>
      <c r="F831">
        <v>54816</v>
      </c>
      <c r="G831">
        <v>1</v>
      </c>
      <c r="H831">
        <v>3</v>
      </c>
      <c r="I831">
        <v>26.67088508605957</v>
      </c>
      <c r="J831" s="4">
        <f>ConfigSheet!$I$2</f>
        <v>3349.0920000000001</v>
      </c>
      <c r="K831">
        <f>IF(D831="",_xlfn.XLOOKUP(C831,ConfigSheet!$A$1:$H$1,ConfigSheet!$A$2:$H$2),_xlfn.XLOOKUP(D831,ConfigSheet!$A$1:$H$1,ConfigSheet!$A$2:$H$2))</f>
        <v>0</v>
      </c>
      <c r="L831">
        <f>_xlfn.XLOOKUP(B831,CoinPixels_Config2!A:A,CoinPixels_Config2!I:I)</f>
        <v>0.35084646818447168</v>
      </c>
      <c r="M831">
        <f t="shared" si="97"/>
        <v>6747.4792761237595</v>
      </c>
      <c r="N831">
        <f t="shared" si="98"/>
        <v>19232</v>
      </c>
      <c r="O831">
        <f t="shared" si="99"/>
        <v>0</v>
      </c>
      <c r="P831">
        <f t="shared" si="100"/>
        <v>0</v>
      </c>
      <c r="Q831" s="9" cm="1">
        <f t="array" ref="Q831">IF(D831="",_xlfn.XLOOKUP(C831,ConfigSheet!$B$5:$H$5,_xlfn.XLOOKUP(G831,ConfigSheet!$A$6:$A$8,ConfigSheet!$B$6:$H$8)),_xlfn.XLOOKUP(D831,ConfigSheet!$B$5:$H$5,_xlfn.XLOOKUP(H831,ConfigSheet!$A$6:$A$8,ConfigSheet!$B$6:$H$8)))</f>
        <v>0</v>
      </c>
      <c r="R831">
        <f t="shared" si="101"/>
        <v>0</v>
      </c>
      <c r="S831" s="9">
        <f t="shared" si="102"/>
        <v>0</v>
      </c>
      <c r="W831">
        <f t="shared" si="103"/>
        <v>0</v>
      </c>
      <c r="X831">
        <f t="shared" si="96"/>
        <v>0</v>
      </c>
    </row>
    <row r="832" spans="1:24" x14ac:dyDescent="0.3">
      <c r="A832" s="3">
        <v>830</v>
      </c>
      <c r="B832">
        <v>340</v>
      </c>
      <c r="C832" t="s">
        <v>8</v>
      </c>
      <c r="D832" t="s">
        <v>8</v>
      </c>
      <c r="E832">
        <v>15663</v>
      </c>
      <c r="F832">
        <v>19876</v>
      </c>
      <c r="G832">
        <v>1</v>
      </c>
      <c r="H832">
        <v>1</v>
      </c>
      <c r="I832">
        <v>78.80358099937439</v>
      </c>
      <c r="J832" s="4">
        <f>ConfigSheet!$I$2</f>
        <v>3349.0920000000001</v>
      </c>
      <c r="K832">
        <f>IF(D832="",_xlfn.XLOOKUP(C832,ConfigSheet!$A$1:$H$1,ConfigSheet!$A$2:$H$2),_xlfn.XLOOKUP(D832,ConfigSheet!$A$1:$H$1,ConfigSheet!$A$2:$H$2))</f>
        <v>0</v>
      </c>
      <c r="L832">
        <f>_xlfn.XLOOKUP(B832,CoinPixels_Config2!A:A,CoinPixels_Config2!I:I)</f>
        <v>0.7880358220970014</v>
      </c>
      <c r="M832">
        <f t="shared" si="97"/>
        <v>12343.005081505333</v>
      </c>
      <c r="N832">
        <f t="shared" si="98"/>
        <v>15663</v>
      </c>
      <c r="O832">
        <f t="shared" si="99"/>
        <v>0</v>
      </c>
      <c r="P832">
        <f t="shared" si="100"/>
        <v>0</v>
      </c>
      <c r="Q832" s="9" cm="1">
        <f t="array" ref="Q832">IF(D832="",_xlfn.XLOOKUP(C832,ConfigSheet!$B$5:$H$5,_xlfn.XLOOKUP(G832,ConfigSheet!$A$6:$A$8,ConfigSheet!$B$6:$H$8)),_xlfn.XLOOKUP(D832,ConfigSheet!$B$5:$H$5,_xlfn.XLOOKUP(H832,ConfigSheet!$A$6:$A$8,ConfigSheet!$B$6:$H$8)))</f>
        <v>0</v>
      </c>
      <c r="R832">
        <f t="shared" si="101"/>
        <v>0</v>
      </c>
      <c r="S832" s="9">
        <f t="shared" si="102"/>
        <v>0</v>
      </c>
      <c r="W832">
        <f t="shared" si="103"/>
        <v>0</v>
      </c>
      <c r="X832">
        <f t="shared" si="96"/>
        <v>0</v>
      </c>
    </row>
    <row r="833" spans="1:24" x14ac:dyDescent="0.3">
      <c r="A833" s="3">
        <v>831</v>
      </c>
      <c r="B833">
        <v>340</v>
      </c>
      <c r="C833" t="s">
        <v>12</v>
      </c>
      <c r="D833" t="s">
        <v>12</v>
      </c>
      <c r="E833">
        <v>199556</v>
      </c>
      <c r="F833">
        <v>338098</v>
      </c>
      <c r="G833">
        <v>1</v>
      </c>
      <c r="H833">
        <v>2</v>
      </c>
      <c r="I833">
        <v>44.385048747062683</v>
      </c>
      <c r="J833" s="4">
        <f>ConfigSheet!$I$2</f>
        <v>3349.0920000000001</v>
      </c>
      <c r="K833">
        <f>IF(D833="",_xlfn.XLOOKUP(C833,ConfigSheet!$A$1:$H$1,ConfigSheet!$A$2:$H$2),_xlfn.XLOOKUP(D833,ConfigSheet!$A$1:$H$1,ConfigSheet!$A$2:$H$2))</f>
        <v>4.4826302470744004</v>
      </c>
      <c r="L833">
        <f>_xlfn.XLOOKUP(B833,CoinPixels_Config2!A:A,CoinPixels_Config2!I:I)</f>
        <v>0.7880358220970014</v>
      </c>
      <c r="M833">
        <f t="shared" si="97"/>
        <v>157257.2765143892</v>
      </c>
      <c r="N833">
        <f t="shared" si="98"/>
        <v>266433.33537935198</v>
      </c>
      <c r="O833">
        <f t="shared" si="99"/>
        <v>210.48278885021486</v>
      </c>
      <c r="P833">
        <f t="shared" si="100"/>
        <v>356.61072553408542</v>
      </c>
      <c r="Q833" s="9" cm="1">
        <f t="array" ref="Q833">IF(D833="",_xlfn.XLOOKUP(C833,ConfigSheet!$B$5:$H$5,_xlfn.XLOOKUP(G833,ConfigSheet!$A$6:$A$8,ConfigSheet!$B$6:$H$8)),_xlfn.XLOOKUP(D833,ConfigSheet!$B$5:$H$5,_xlfn.XLOOKUP(H833,ConfigSheet!$A$6:$A$8,ConfigSheet!$B$6:$H$8)))</f>
        <v>472.59999999999997</v>
      </c>
      <c r="R833">
        <f t="shared" si="101"/>
        <v>-146.12793668387056</v>
      </c>
      <c r="S833" s="9">
        <f t="shared" si="102"/>
        <v>21353.373879485283</v>
      </c>
      <c r="W833">
        <f t="shared" si="103"/>
        <v>115.98927446591455</v>
      </c>
      <c r="X833">
        <f t="shared" si="96"/>
        <v>13453.511791129256</v>
      </c>
    </row>
    <row r="834" spans="1:24" x14ac:dyDescent="0.3">
      <c r="A834" s="3">
        <v>832</v>
      </c>
      <c r="B834">
        <v>340</v>
      </c>
      <c r="C834" t="s">
        <v>11</v>
      </c>
      <c r="D834" t="s">
        <v>11</v>
      </c>
      <c r="E834">
        <v>232368</v>
      </c>
      <c r="F834">
        <v>183115</v>
      </c>
      <c r="G834">
        <v>1</v>
      </c>
      <c r="H834">
        <v>1</v>
      </c>
      <c r="I834">
        <v>78.803879022598267</v>
      </c>
      <c r="J834" s="4">
        <f>ConfigSheet!$I$2</f>
        <v>3349.0920000000001</v>
      </c>
      <c r="K834">
        <f>IF(D834="",_xlfn.XLOOKUP(C834,ConfigSheet!$A$1:$H$1,ConfigSheet!$A$2:$H$2),_xlfn.XLOOKUP(D834,ConfigSheet!$A$1:$H$1,ConfigSheet!$A$2:$H$2))</f>
        <v>5.6936084651916001</v>
      </c>
      <c r="L834">
        <f>_xlfn.XLOOKUP(B834,CoinPixels_Config2!A:A,CoinPixels_Config2!I:I)</f>
        <v>0.7880358220970014</v>
      </c>
      <c r="M834">
        <f t="shared" si="97"/>
        <v>183114.30790903603</v>
      </c>
      <c r="N834">
        <f t="shared" si="98"/>
        <v>144301.17956329242</v>
      </c>
      <c r="O834">
        <f t="shared" si="99"/>
        <v>311.30263773243274</v>
      </c>
      <c r="P834">
        <f t="shared" si="100"/>
        <v>245.31855723840815</v>
      </c>
      <c r="Q834" s="9" cm="1">
        <f t="array" ref="Q834">IF(D834="",_xlfn.XLOOKUP(C834,ConfigSheet!$B$5:$H$5,_xlfn.XLOOKUP(G834,ConfigSheet!$A$6:$A$8,ConfigSheet!$B$6:$H$8)),_xlfn.XLOOKUP(D834,ConfigSheet!$B$5:$H$5,_xlfn.XLOOKUP(H834,ConfigSheet!$A$6:$A$8,ConfigSheet!$B$6:$H$8)))</f>
        <v>369.42666666666668</v>
      </c>
      <c r="R834">
        <f t="shared" si="101"/>
        <v>65.984080494024596</v>
      </c>
      <c r="S834" s="9">
        <f t="shared" si="102"/>
        <v>4353.8988786419168</v>
      </c>
      <c r="W834">
        <f t="shared" si="103"/>
        <v>124.10810942825853</v>
      </c>
      <c r="X834">
        <f t="shared" ref="X834:X897" si="104">W834*W834</f>
        <v>15402.822825856594</v>
      </c>
    </row>
    <row r="835" spans="1:24" x14ac:dyDescent="0.3">
      <c r="A835" s="3">
        <v>833</v>
      </c>
      <c r="B835">
        <v>341</v>
      </c>
      <c r="C835" t="s">
        <v>8</v>
      </c>
      <c r="D835" t="s">
        <v>8</v>
      </c>
      <c r="E835">
        <v>14736</v>
      </c>
      <c r="F835">
        <v>17497</v>
      </c>
      <c r="G835">
        <v>1</v>
      </c>
      <c r="H835">
        <v>1</v>
      </c>
      <c r="I835">
        <v>79.24150824546814</v>
      </c>
      <c r="J835" s="4">
        <f>ConfigSheet!$I$2</f>
        <v>3349.0920000000001</v>
      </c>
      <c r="K835">
        <f>IF(D835="",_xlfn.XLOOKUP(C835,ConfigSheet!$A$1:$H$1,ConfigSheet!$A$2:$H$2),_xlfn.XLOOKUP(D835,ConfigSheet!$A$1:$H$1,ConfigSheet!$A$2:$H$2))</f>
        <v>0</v>
      </c>
      <c r="L835">
        <f>_xlfn.XLOOKUP(B835,CoinPixels_Config2!A:A,CoinPixels_Config2!I:I)</f>
        <v>0.84220152026061612</v>
      </c>
      <c r="M835">
        <f t="shared" ref="M835:M898" si="105">E835*L835</f>
        <v>12410.681602560438</v>
      </c>
      <c r="N835">
        <f t="shared" ref="N835:N898" si="106">L835*F835</f>
        <v>14736</v>
      </c>
      <c r="O835">
        <f t="shared" ref="O835:O898" si="107">(M835/J835)*K835</f>
        <v>0</v>
      </c>
      <c r="P835">
        <f t="shared" ref="P835:P898" si="108">(N835/J835)*K835</f>
        <v>0</v>
      </c>
      <c r="Q835" s="9" cm="1">
        <f t="array" ref="Q835">IF(D835="",_xlfn.XLOOKUP(C835,ConfigSheet!$B$5:$H$5,_xlfn.XLOOKUP(G835,ConfigSheet!$A$6:$A$8,ConfigSheet!$B$6:$H$8)),_xlfn.XLOOKUP(D835,ConfigSheet!$B$5:$H$5,_xlfn.XLOOKUP(H835,ConfigSheet!$A$6:$A$8,ConfigSheet!$B$6:$H$8)))</f>
        <v>0</v>
      </c>
      <c r="R835">
        <f t="shared" ref="R835:R898" si="109">O835-P835</f>
        <v>0</v>
      </c>
      <c r="S835" s="9">
        <f t="shared" ref="S835:S898" si="110">R835*R835</f>
        <v>0</v>
      </c>
      <c r="W835">
        <f t="shared" ref="W835:W898" si="111">Q835-P835</f>
        <v>0</v>
      </c>
      <c r="X835">
        <f t="shared" si="104"/>
        <v>0</v>
      </c>
    </row>
    <row r="836" spans="1:24" x14ac:dyDescent="0.3">
      <c r="A836" s="3">
        <v>834</v>
      </c>
      <c r="B836">
        <v>341</v>
      </c>
      <c r="C836" t="s">
        <v>12</v>
      </c>
      <c r="D836" t="s">
        <v>12</v>
      </c>
      <c r="E836">
        <v>168012</v>
      </c>
      <c r="F836">
        <v>153703</v>
      </c>
      <c r="G836">
        <v>1</v>
      </c>
      <c r="H836">
        <v>1</v>
      </c>
      <c r="I836">
        <v>90.917450189590454</v>
      </c>
      <c r="J836" s="4">
        <f>ConfigSheet!$I$2</f>
        <v>3349.0920000000001</v>
      </c>
      <c r="K836">
        <f>IF(D836="",_xlfn.XLOOKUP(C836,ConfigSheet!$A$1:$H$1,ConfigSheet!$A$2:$H$2),_xlfn.XLOOKUP(D836,ConfigSheet!$A$1:$H$1,ConfigSheet!$A$2:$H$2))</f>
        <v>4.4826302470744004</v>
      </c>
      <c r="L836">
        <f>_xlfn.XLOOKUP(B836,CoinPixels_Config2!A:A,CoinPixels_Config2!I:I)</f>
        <v>0.84220152026061612</v>
      </c>
      <c r="M836">
        <f t="shared" si="105"/>
        <v>141499.96182202664</v>
      </c>
      <c r="N836">
        <f t="shared" si="106"/>
        <v>129448.90026861748</v>
      </c>
      <c r="O836">
        <f t="shared" si="107"/>
        <v>189.3922319313084</v>
      </c>
      <c r="P836">
        <f t="shared" si="108"/>
        <v>173.26235164475091</v>
      </c>
      <c r="Q836" s="9" cm="1">
        <f t="array" ref="Q836">IF(D836="",_xlfn.XLOOKUP(C836,ConfigSheet!$B$5:$H$5,_xlfn.XLOOKUP(G836,ConfigSheet!$A$6:$A$8,ConfigSheet!$B$6:$H$8)),_xlfn.XLOOKUP(D836,ConfigSheet!$B$5:$H$5,_xlfn.XLOOKUP(H836,ConfigSheet!$A$6:$A$8,ConfigSheet!$B$6:$H$8)))</f>
        <v>236.29999999999998</v>
      </c>
      <c r="R836">
        <f t="shared" si="109"/>
        <v>16.129880286557494</v>
      </c>
      <c r="S836" s="9">
        <f t="shared" si="110"/>
        <v>260.17303805867607</v>
      </c>
      <c r="W836">
        <f t="shared" si="111"/>
        <v>63.037648355249075</v>
      </c>
      <c r="X836">
        <f t="shared" si="104"/>
        <v>3973.7451101600363</v>
      </c>
    </row>
    <row r="837" spans="1:24" x14ac:dyDescent="0.3">
      <c r="A837" s="3">
        <v>835</v>
      </c>
      <c r="B837">
        <v>341</v>
      </c>
      <c r="C837" t="s">
        <v>11</v>
      </c>
      <c r="D837" t="s">
        <v>11</v>
      </c>
      <c r="E837">
        <v>187112</v>
      </c>
      <c r="F837">
        <v>154414</v>
      </c>
      <c r="G837">
        <v>1</v>
      </c>
      <c r="H837">
        <v>1</v>
      </c>
      <c r="I837">
        <v>82.52490758895874</v>
      </c>
      <c r="J837" s="4">
        <f>ConfigSheet!$I$2</f>
        <v>3349.0920000000001</v>
      </c>
      <c r="K837">
        <f>IF(D837="",_xlfn.XLOOKUP(C837,ConfigSheet!$A$1:$H$1,ConfigSheet!$A$2:$H$2),_xlfn.XLOOKUP(D837,ConfigSheet!$A$1:$H$1,ConfigSheet!$A$2:$H$2))</f>
        <v>5.6936084651916001</v>
      </c>
      <c r="L837">
        <f>_xlfn.XLOOKUP(B837,CoinPixels_Config2!A:A,CoinPixels_Config2!I:I)</f>
        <v>0.84220152026061612</v>
      </c>
      <c r="M837">
        <f t="shared" si="105"/>
        <v>157586.0108590044</v>
      </c>
      <c r="N837">
        <f t="shared" si="106"/>
        <v>130047.70554952278</v>
      </c>
      <c r="O837">
        <f t="shared" si="107"/>
        <v>267.90337363757186</v>
      </c>
      <c r="P837">
        <f t="shared" si="108"/>
        <v>221.08700423741945</v>
      </c>
      <c r="Q837" s="9" cm="1">
        <f t="array" ref="Q837">IF(D837="",_xlfn.XLOOKUP(C837,ConfigSheet!$B$5:$H$5,_xlfn.XLOOKUP(G837,ConfigSheet!$A$6:$A$8,ConfigSheet!$B$6:$H$8)),_xlfn.XLOOKUP(D837,ConfigSheet!$B$5:$H$5,_xlfn.XLOOKUP(H837,ConfigSheet!$A$6:$A$8,ConfigSheet!$B$6:$H$8)))</f>
        <v>369.42666666666668</v>
      </c>
      <c r="R837">
        <f t="shared" si="109"/>
        <v>46.816369400152411</v>
      </c>
      <c r="S837" s="9">
        <f t="shared" si="110"/>
        <v>2191.772443811527</v>
      </c>
      <c r="W837">
        <f t="shared" si="111"/>
        <v>148.33966242924723</v>
      </c>
      <c r="X837">
        <f t="shared" si="104"/>
        <v>22004.65544962302</v>
      </c>
    </row>
    <row r="838" spans="1:24" x14ac:dyDescent="0.3">
      <c r="A838" s="3">
        <v>836</v>
      </c>
      <c r="B838">
        <v>342</v>
      </c>
      <c r="C838" t="s">
        <v>8</v>
      </c>
      <c r="D838" t="s">
        <v>8</v>
      </c>
      <c r="E838">
        <v>17435</v>
      </c>
      <c r="F838">
        <v>20571</v>
      </c>
      <c r="G838">
        <v>1</v>
      </c>
      <c r="H838">
        <v>1</v>
      </c>
      <c r="I838">
        <v>76.837891340255737</v>
      </c>
      <c r="J838" s="4">
        <f>ConfigSheet!$I$2</f>
        <v>3349.0920000000001</v>
      </c>
      <c r="K838">
        <f>IF(D838="",_xlfn.XLOOKUP(C838,ConfigSheet!$A$1:$H$1,ConfigSheet!$A$2:$H$2),_xlfn.XLOOKUP(D838,ConfigSheet!$A$1:$H$1,ConfigSheet!$A$2:$H$2))</f>
        <v>0</v>
      </c>
      <c r="L838">
        <f>_xlfn.XLOOKUP(B838,CoinPixels_Config2!A:A,CoinPixels_Config2!I:I)</f>
        <v>0.84755237956346308</v>
      </c>
      <c r="M838">
        <f t="shared" si="105"/>
        <v>14777.07573768898</v>
      </c>
      <c r="N838">
        <f t="shared" si="106"/>
        <v>17435</v>
      </c>
      <c r="O838">
        <f t="shared" si="107"/>
        <v>0</v>
      </c>
      <c r="P838">
        <f t="shared" si="108"/>
        <v>0</v>
      </c>
      <c r="Q838" s="9" cm="1">
        <f t="array" ref="Q838">IF(D838="",_xlfn.XLOOKUP(C838,ConfigSheet!$B$5:$H$5,_xlfn.XLOOKUP(G838,ConfigSheet!$A$6:$A$8,ConfigSheet!$B$6:$H$8)),_xlfn.XLOOKUP(D838,ConfigSheet!$B$5:$H$5,_xlfn.XLOOKUP(H838,ConfigSheet!$A$6:$A$8,ConfigSheet!$B$6:$H$8)))</f>
        <v>0</v>
      </c>
      <c r="R838">
        <f t="shared" si="109"/>
        <v>0</v>
      </c>
      <c r="S838" s="9">
        <f t="shared" si="110"/>
        <v>0</v>
      </c>
      <c r="W838">
        <f t="shared" si="111"/>
        <v>0</v>
      </c>
      <c r="X838">
        <f t="shared" si="104"/>
        <v>0</v>
      </c>
    </row>
    <row r="839" spans="1:24" x14ac:dyDescent="0.3">
      <c r="A839" s="3">
        <v>837</v>
      </c>
      <c r="B839">
        <v>342</v>
      </c>
      <c r="C839" t="s">
        <v>9</v>
      </c>
      <c r="D839" t="s">
        <v>9</v>
      </c>
      <c r="E839">
        <v>530446</v>
      </c>
      <c r="F839">
        <v>473928</v>
      </c>
      <c r="G839">
        <v>1</v>
      </c>
      <c r="H839">
        <v>1</v>
      </c>
      <c r="I839">
        <v>89.024478197097778</v>
      </c>
      <c r="J839" s="4">
        <f>ConfigSheet!$I$2</f>
        <v>3349.0920000000001</v>
      </c>
      <c r="K839">
        <f>IF(D839="",_xlfn.XLOOKUP(C839,ConfigSheet!$A$1:$H$1,ConfigSheet!$A$2:$H$2),_xlfn.XLOOKUP(D839,ConfigSheet!$A$1:$H$1,ConfigSheet!$A$2:$H$2))</f>
        <v>2.6304883652667002</v>
      </c>
      <c r="L839">
        <f>_xlfn.XLOOKUP(B839,CoinPixels_Config2!A:A,CoinPixels_Config2!I:I)</f>
        <v>0.84755237956346308</v>
      </c>
      <c r="M839">
        <f t="shared" si="105"/>
        <v>449580.76952992071</v>
      </c>
      <c r="N839">
        <f t="shared" si="106"/>
        <v>401678.80414175295</v>
      </c>
      <c r="O839">
        <f t="shared" si="107"/>
        <v>353.11570524073574</v>
      </c>
      <c r="P839">
        <f t="shared" si="108"/>
        <v>315.49190672251547</v>
      </c>
      <c r="Q839" s="9" cm="1">
        <f t="array" ref="Q839">IF(D839="",_xlfn.XLOOKUP(C839,ConfigSheet!$B$5:$H$5,_xlfn.XLOOKUP(G839,ConfigSheet!$A$6:$A$8,ConfigSheet!$B$6:$H$8)),_xlfn.XLOOKUP(D839,ConfigSheet!$B$5:$H$5,_xlfn.XLOOKUP(H839,ConfigSheet!$A$6:$A$8,ConfigSheet!$B$6:$H$8)))</f>
        <v>468.8</v>
      </c>
      <c r="R839">
        <f t="shared" si="109"/>
        <v>37.623798518220269</v>
      </c>
      <c r="S839" s="9">
        <f t="shared" si="110"/>
        <v>1415.5502149396336</v>
      </c>
      <c r="W839">
        <f t="shared" si="111"/>
        <v>153.30809327748455</v>
      </c>
      <c r="X839">
        <f t="shared" si="104"/>
        <v>23503.371464377902</v>
      </c>
    </row>
    <row r="840" spans="1:24" x14ac:dyDescent="0.3">
      <c r="A840" s="3">
        <v>838</v>
      </c>
      <c r="B840">
        <v>343</v>
      </c>
      <c r="C840" t="s">
        <v>8</v>
      </c>
      <c r="D840" t="s">
        <v>8</v>
      </c>
      <c r="E840">
        <v>14754</v>
      </c>
      <c r="F840">
        <v>17992</v>
      </c>
      <c r="G840">
        <v>1</v>
      </c>
      <c r="H840">
        <v>1</v>
      </c>
      <c r="I840">
        <v>79.498988389968872</v>
      </c>
      <c r="J840" s="4">
        <f>ConfigSheet!$I$2</f>
        <v>3349.0920000000001</v>
      </c>
      <c r="K840">
        <f>IF(D840="",_xlfn.XLOOKUP(C840,ConfigSheet!$A$1:$H$1,ConfigSheet!$A$2:$H$2),_xlfn.XLOOKUP(D840,ConfigSheet!$A$1:$H$1,ConfigSheet!$A$2:$H$2))</f>
        <v>0</v>
      </c>
      <c r="L840">
        <f>_xlfn.XLOOKUP(B840,CoinPixels_Config2!A:A,CoinPixels_Config2!I:I)</f>
        <v>0.82003112494441976</v>
      </c>
      <c r="M840">
        <f t="shared" si="105"/>
        <v>12098.739217429969</v>
      </c>
      <c r="N840">
        <f t="shared" si="106"/>
        <v>14754</v>
      </c>
      <c r="O840">
        <f t="shared" si="107"/>
        <v>0</v>
      </c>
      <c r="P840">
        <f t="shared" si="108"/>
        <v>0</v>
      </c>
      <c r="Q840" s="9" cm="1">
        <f t="array" ref="Q840">IF(D840="",_xlfn.XLOOKUP(C840,ConfigSheet!$B$5:$H$5,_xlfn.XLOOKUP(G840,ConfigSheet!$A$6:$A$8,ConfigSheet!$B$6:$H$8)),_xlfn.XLOOKUP(D840,ConfigSheet!$B$5:$H$5,_xlfn.XLOOKUP(H840,ConfigSheet!$A$6:$A$8,ConfigSheet!$B$6:$H$8)))</f>
        <v>0</v>
      </c>
      <c r="R840">
        <f t="shared" si="109"/>
        <v>0</v>
      </c>
      <c r="S840" s="9">
        <f t="shared" si="110"/>
        <v>0</v>
      </c>
      <c r="W840">
        <f t="shared" si="111"/>
        <v>0</v>
      </c>
      <c r="X840">
        <f t="shared" si="104"/>
        <v>0</v>
      </c>
    </row>
    <row r="841" spans="1:24" x14ac:dyDescent="0.3">
      <c r="A841" s="3">
        <v>839</v>
      </c>
      <c r="B841">
        <v>343</v>
      </c>
      <c r="C841" t="s">
        <v>10</v>
      </c>
      <c r="D841" t="s">
        <v>10</v>
      </c>
      <c r="E841">
        <v>88374</v>
      </c>
      <c r="F841">
        <v>85218</v>
      </c>
      <c r="G841">
        <v>1</v>
      </c>
      <c r="H841">
        <v>1</v>
      </c>
      <c r="I841">
        <v>95.341300964355469</v>
      </c>
      <c r="J841" s="4">
        <f>ConfigSheet!$I$2</f>
        <v>3349.0920000000001</v>
      </c>
      <c r="K841">
        <f>IF(D841="",_xlfn.XLOOKUP(C841,ConfigSheet!$A$1:$H$1,ConfigSheet!$A$2:$H$2),_xlfn.XLOOKUP(D841,ConfigSheet!$A$1:$H$1,ConfigSheet!$A$2:$H$2))</f>
        <v>3.5680999999999998</v>
      </c>
      <c r="L841">
        <f>_xlfn.XLOOKUP(B841,CoinPixels_Config2!A:A,CoinPixels_Config2!I:I)</f>
        <v>0.82003112494441976</v>
      </c>
      <c r="M841">
        <f t="shared" si="105"/>
        <v>72469.430635838158</v>
      </c>
      <c r="N841">
        <f t="shared" si="106"/>
        <v>69881.412405513562</v>
      </c>
      <c r="O841">
        <f t="shared" si="107"/>
        <v>77.208442005096927</v>
      </c>
      <c r="P841">
        <f t="shared" si="108"/>
        <v>74.451184859691196</v>
      </c>
      <c r="Q841" s="9" cm="1">
        <f t="array" ref="Q841">IF(D841="",_xlfn.XLOOKUP(C841,ConfigSheet!$B$5:$H$5,_xlfn.XLOOKUP(G841,ConfigSheet!$A$6:$A$8,ConfigSheet!$B$6:$H$8)),_xlfn.XLOOKUP(D841,ConfigSheet!$B$5:$H$5,_xlfn.XLOOKUP(H841,ConfigSheet!$A$6:$A$8,ConfigSheet!$B$6:$H$8)))</f>
        <v>96.64</v>
      </c>
      <c r="R841">
        <f t="shared" si="109"/>
        <v>2.7572571454057311</v>
      </c>
      <c r="S841" s="9">
        <f t="shared" si="110"/>
        <v>7.6024669658909607</v>
      </c>
      <c r="W841">
        <f t="shared" si="111"/>
        <v>22.188815140308805</v>
      </c>
      <c r="X841">
        <f t="shared" si="104"/>
        <v>492.34351733079723</v>
      </c>
    </row>
    <row r="842" spans="1:24" x14ac:dyDescent="0.3">
      <c r="A842" s="3">
        <v>840</v>
      </c>
      <c r="B842">
        <v>344</v>
      </c>
      <c r="C842" t="s">
        <v>8</v>
      </c>
      <c r="D842" t="s">
        <v>8</v>
      </c>
      <c r="E842">
        <v>14375</v>
      </c>
      <c r="F842">
        <v>18338</v>
      </c>
      <c r="G842">
        <v>1</v>
      </c>
      <c r="H842">
        <v>1</v>
      </c>
      <c r="I842">
        <v>77.104651927947998</v>
      </c>
      <c r="J842" s="4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_xlfn.XLOOKUP(B842,CoinPixels_Config2!A:A,CoinPixels_Config2!I:I)</f>
        <v>0.78389137310502777</v>
      </c>
      <c r="M842">
        <f t="shared" si="105"/>
        <v>11268.438488384774</v>
      </c>
      <c r="N842">
        <f t="shared" si="106"/>
        <v>14375</v>
      </c>
      <c r="O842">
        <f t="shared" si="107"/>
        <v>0</v>
      </c>
      <c r="P842">
        <f t="shared" si="108"/>
        <v>0</v>
      </c>
      <c r="Q842" s="9" cm="1">
        <f t="array" ref="Q842">IF(D842="",_xlfn.XLOOKUP(C842,ConfigSheet!$B$5:$H$5,_xlfn.XLOOKUP(G842,ConfigSheet!$A$6:$A$8,ConfigSheet!$B$6:$H$8)),_xlfn.XLOOKUP(D842,ConfigSheet!$B$5:$H$5,_xlfn.XLOOKUP(H842,ConfigSheet!$A$6:$A$8,ConfigSheet!$B$6:$H$8)))</f>
        <v>0</v>
      </c>
      <c r="R842">
        <f t="shared" si="109"/>
        <v>0</v>
      </c>
      <c r="S842" s="9">
        <f t="shared" si="110"/>
        <v>0</v>
      </c>
      <c r="W842">
        <f t="shared" si="111"/>
        <v>0</v>
      </c>
      <c r="X842">
        <f t="shared" si="104"/>
        <v>0</v>
      </c>
    </row>
    <row r="843" spans="1:24" x14ac:dyDescent="0.3">
      <c r="A843" s="3">
        <v>841</v>
      </c>
      <c r="B843">
        <v>344</v>
      </c>
      <c r="C843" t="s">
        <v>10</v>
      </c>
      <c r="D843" t="s">
        <v>10</v>
      </c>
      <c r="E843">
        <v>90861</v>
      </c>
      <c r="F843">
        <v>84892</v>
      </c>
      <c r="G843">
        <v>1</v>
      </c>
      <c r="H843">
        <v>1</v>
      </c>
      <c r="I843">
        <v>92.904102802276611</v>
      </c>
      <c r="J843" s="4">
        <f>ConfigSheet!$I$2</f>
        <v>3349.0920000000001</v>
      </c>
      <c r="K843">
        <f>IF(D843="",_xlfn.XLOOKUP(C843,ConfigSheet!$A$1:$H$1,ConfigSheet!$A$2:$H$2),_xlfn.XLOOKUP(D843,ConfigSheet!$A$1:$H$1,ConfigSheet!$A$2:$H$2))</f>
        <v>3.5680999999999998</v>
      </c>
      <c r="L843">
        <f>_xlfn.XLOOKUP(B843,CoinPixels_Config2!A:A,CoinPixels_Config2!I:I)</f>
        <v>0.78389137310502777</v>
      </c>
      <c r="M843">
        <f t="shared" si="105"/>
        <v>71225.154051695921</v>
      </c>
      <c r="N843">
        <f t="shared" si="106"/>
        <v>66546.106445632016</v>
      </c>
      <c r="O843">
        <f t="shared" si="107"/>
        <v>75.882798135093395</v>
      </c>
      <c r="P843">
        <f t="shared" si="108"/>
        <v>70.8977724137347</v>
      </c>
      <c r="Q843" s="9" cm="1">
        <f t="array" ref="Q843">IF(D843="",_xlfn.XLOOKUP(C843,ConfigSheet!$B$5:$H$5,_xlfn.XLOOKUP(G843,ConfigSheet!$A$6:$A$8,ConfigSheet!$B$6:$H$8)),_xlfn.XLOOKUP(D843,ConfigSheet!$B$5:$H$5,_xlfn.XLOOKUP(H843,ConfigSheet!$A$6:$A$8,ConfigSheet!$B$6:$H$8)))</f>
        <v>96.64</v>
      </c>
      <c r="R843">
        <f t="shared" si="109"/>
        <v>4.9850257213586957</v>
      </c>
      <c r="S843" s="9">
        <f t="shared" si="110"/>
        <v>24.850481442607784</v>
      </c>
      <c r="W843">
        <f t="shared" si="111"/>
        <v>25.742227586265301</v>
      </c>
      <c r="X843">
        <f t="shared" si="104"/>
        <v>662.66228110307827</v>
      </c>
    </row>
    <row r="844" spans="1:24" x14ac:dyDescent="0.3">
      <c r="A844" s="3">
        <v>842</v>
      </c>
      <c r="B844">
        <v>345</v>
      </c>
      <c r="C844" t="s">
        <v>8</v>
      </c>
      <c r="D844" t="s">
        <v>8</v>
      </c>
      <c r="E844">
        <v>13493</v>
      </c>
      <c r="F844">
        <v>15609</v>
      </c>
      <c r="G844">
        <v>1</v>
      </c>
      <c r="H844">
        <v>1</v>
      </c>
      <c r="I844">
        <v>81.853401660919189</v>
      </c>
      <c r="J844" s="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_xlfn.XLOOKUP(B844,CoinPixels_Config2!A:A,CoinPixels_Config2!I:I)</f>
        <v>0.86443718367608435</v>
      </c>
      <c r="M844">
        <f t="shared" si="105"/>
        <v>11663.850919341407</v>
      </c>
      <c r="N844">
        <f t="shared" si="106"/>
        <v>13493</v>
      </c>
      <c r="O844">
        <f t="shared" si="107"/>
        <v>0</v>
      </c>
      <c r="P844">
        <f t="shared" si="108"/>
        <v>0</v>
      </c>
      <c r="Q844" s="9" cm="1">
        <f t="array" ref="Q844">IF(D844="",_xlfn.XLOOKUP(C844,ConfigSheet!$B$5:$H$5,_xlfn.XLOOKUP(G844,ConfigSheet!$A$6:$A$8,ConfigSheet!$B$6:$H$8)),_xlfn.XLOOKUP(D844,ConfigSheet!$B$5:$H$5,_xlfn.XLOOKUP(H844,ConfigSheet!$A$6:$A$8,ConfigSheet!$B$6:$H$8)))</f>
        <v>0</v>
      </c>
      <c r="R844">
        <f t="shared" si="109"/>
        <v>0</v>
      </c>
      <c r="S844" s="9">
        <f t="shared" si="110"/>
        <v>0</v>
      </c>
      <c r="W844">
        <f t="shared" si="111"/>
        <v>0</v>
      </c>
      <c r="X844">
        <f t="shared" si="104"/>
        <v>0</v>
      </c>
    </row>
    <row r="845" spans="1:24" x14ac:dyDescent="0.3">
      <c r="A845" s="3">
        <v>843</v>
      </c>
      <c r="B845">
        <v>345</v>
      </c>
      <c r="C845" t="s">
        <v>11</v>
      </c>
      <c r="D845" t="s">
        <v>11</v>
      </c>
      <c r="E845">
        <v>331072</v>
      </c>
      <c r="F845">
        <v>295752</v>
      </c>
      <c r="G845">
        <v>2</v>
      </c>
      <c r="H845">
        <v>2</v>
      </c>
      <c r="I845">
        <v>89.24286961555481</v>
      </c>
      <c r="J845" s="4">
        <f>ConfigSheet!$I$2</f>
        <v>3349.0920000000001</v>
      </c>
      <c r="K845">
        <f>IF(D845="",_xlfn.XLOOKUP(C845,ConfigSheet!$A$1:$H$1,ConfigSheet!$A$2:$H$2),_xlfn.XLOOKUP(D845,ConfigSheet!$A$1:$H$1,ConfigSheet!$A$2:$H$2))</f>
        <v>5.6936084651916001</v>
      </c>
      <c r="L845">
        <f>_xlfn.XLOOKUP(B845,CoinPixels_Config2!A:A,CoinPixels_Config2!I:I)</f>
        <v>0.86443718367608435</v>
      </c>
      <c r="M845">
        <f t="shared" si="105"/>
        <v>286190.94727400859</v>
      </c>
      <c r="N845">
        <f t="shared" si="106"/>
        <v>255659.02594656931</v>
      </c>
      <c r="O845">
        <f t="shared" si="107"/>
        <v>486.53760483751961</v>
      </c>
      <c r="P845">
        <f t="shared" si="108"/>
        <v>434.63195228199936</v>
      </c>
      <c r="Q845" s="9" cm="1">
        <f t="array" ref="Q845">IF(D845="",_xlfn.XLOOKUP(C845,ConfigSheet!$B$5:$H$5,_xlfn.XLOOKUP(G845,ConfigSheet!$A$6:$A$8,ConfigSheet!$B$6:$H$8)),_xlfn.XLOOKUP(D845,ConfigSheet!$B$5:$H$5,_xlfn.XLOOKUP(H845,ConfigSheet!$A$6:$A$8,ConfigSheet!$B$6:$H$8)))</f>
        <v>738.85333333333335</v>
      </c>
      <c r="R845">
        <f t="shared" si="109"/>
        <v>51.905652555520248</v>
      </c>
      <c r="S845" s="9">
        <f t="shared" si="110"/>
        <v>2694.1967672143855</v>
      </c>
      <c r="W845">
        <f t="shared" si="111"/>
        <v>304.22138105133399</v>
      </c>
      <c r="X845">
        <f t="shared" si="104"/>
        <v>92550.648688780959</v>
      </c>
    </row>
    <row r="846" spans="1:24" x14ac:dyDescent="0.3">
      <c r="A846" s="3">
        <v>844</v>
      </c>
      <c r="B846">
        <v>346</v>
      </c>
      <c r="C846" t="s">
        <v>8</v>
      </c>
      <c r="D846" t="s">
        <v>8</v>
      </c>
      <c r="E846">
        <v>13415</v>
      </c>
      <c r="F846">
        <v>17667</v>
      </c>
      <c r="G846">
        <v>1</v>
      </c>
      <c r="H846">
        <v>1</v>
      </c>
      <c r="I846">
        <v>75.783282518386841</v>
      </c>
      <c r="J846" s="4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_xlfn.XLOOKUP(B846,CoinPixels_Config2!A:A,CoinPixels_Config2!I:I)</f>
        <v>0.75932529574913676</v>
      </c>
      <c r="M846">
        <f t="shared" si="105"/>
        <v>10186.34884247467</v>
      </c>
      <c r="N846">
        <f t="shared" si="106"/>
        <v>13415</v>
      </c>
      <c r="O846">
        <f t="shared" si="107"/>
        <v>0</v>
      </c>
      <c r="P846">
        <f t="shared" si="108"/>
        <v>0</v>
      </c>
      <c r="Q846" s="9" cm="1">
        <f t="array" ref="Q846">IF(D846="",_xlfn.XLOOKUP(C846,ConfigSheet!$B$5:$H$5,_xlfn.XLOOKUP(G846,ConfigSheet!$A$6:$A$8,ConfigSheet!$B$6:$H$8)),_xlfn.XLOOKUP(D846,ConfigSheet!$B$5:$H$5,_xlfn.XLOOKUP(H846,ConfigSheet!$A$6:$A$8,ConfigSheet!$B$6:$H$8)))</f>
        <v>0</v>
      </c>
      <c r="R846">
        <f t="shared" si="109"/>
        <v>0</v>
      </c>
      <c r="S846" s="9">
        <f t="shared" si="110"/>
        <v>0</v>
      </c>
      <c r="W846">
        <f t="shared" si="111"/>
        <v>0</v>
      </c>
      <c r="X846">
        <f t="shared" si="104"/>
        <v>0</v>
      </c>
    </row>
    <row r="847" spans="1:24" x14ac:dyDescent="0.3">
      <c r="A847" s="3">
        <v>845</v>
      </c>
      <c r="B847">
        <v>346</v>
      </c>
      <c r="C847" t="s">
        <v>11</v>
      </c>
      <c r="D847" t="s">
        <v>11</v>
      </c>
      <c r="E847">
        <v>355513</v>
      </c>
      <c r="F847">
        <v>293744</v>
      </c>
      <c r="G847">
        <v>2</v>
      </c>
      <c r="H847">
        <v>2</v>
      </c>
      <c r="I847">
        <v>82.360944151878357</v>
      </c>
      <c r="J847" s="4">
        <f>ConfigSheet!$I$2</f>
        <v>3349.0920000000001</v>
      </c>
      <c r="K847">
        <f>IF(D847="",_xlfn.XLOOKUP(C847,ConfigSheet!$A$1:$H$1,ConfigSheet!$A$2:$H$2),_xlfn.XLOOKUP(D847,ConfigSheet!$A$1:$H$1,ConfigSheet!$A$2:$H$2))</f>
        <v>5.6936084651916001</v>
      </c>
      <c r="L847">
        <f>_xlfn.XLOOKUP(B847,CoinPixels_Config2!A:A,CoinPixels_Config2!I:I)</f>
        <v>0.75932529574913676</v>
      </c>
      <c r="M847">
        <f t="shared" si="105"/>
        <v>269950.01386766287</v>
      </c>
      <c r="N847">
        <f t="shared" si="106"/>
        <v>223047.24967453443</v>
      </c>
      <c r="O847">
        <f t="shared" si="107"/>
        <v>458.92728062875409</v>
      </c>
      <c r="P847">
        <f t="shared" si="108"/>
        <v>379.19045188505828</v>
      </c>
      <c r="Q847" s="9" cm="1">
        <f t="array" ref="Q847">IF(D847="",_xlfn.XLOOKUP(C847,ConfigSheet!$B$5:$H$5,_xlfn.XLOOKUP(G847,ConfigSheet!$A$6:$A$8,ConfigSheet!$B$6:$H$8)),_xlfn.XLOOKUP(D847,ConfigSheet!$B$5:$H$5,_xlfn.XLOOKUP(H847,ConfigSheet!$A$6:$A$8,ConfigSheet!$B$6:$H$8)))</f>
        <v>738.85333333333335</v>
      </c>
      <c r="R847">
        <f t="shared" si="109"/>
        <v>79.73682874369581</v>
      </c>
      <c r="S847" s="9">
        <f t="shared" si="110"/>
        <v>6357.9618581014747</v>
      </c>
      <c r="W847">
        <f t="shared" si="111"/>
        <v>359.66288144827507</v>
      </c>
      <c r="X847">
        <f t="shared" si="104"/>
        <v>129357.38829167598</v>
      </c>
    </row>
    <row r="848" spans="1:24" x14ac:dyDescent="0.3">
      <c r="A848" s="3">
        <v>846</v>
      </c>
      <c r="B848">
        <v>347</v>
      </c>
      <c r="C848" t="s">
        <v>8</v>
      </c>
      <c r="D848" t="s">
        <v>8</v>
      </c>
      <c r="E848">
        <v>16649</v>
      </c>
      <c r="F848">
        <v>20641</v>
      </c>
      <c r="G848">
        <v>1</v>
      </c>
      <c r="H848">
        <v>1</v>
      </c>
      <c r="I848">
        <v>76.362091302871704</v>
      </c>
      <c r="J848" s="4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_xlfn.XLOOKUP(B848,CoinPixels_Config2!A:A,CoinPixels_Config2!I:I)</f>
        <v>0.80659851751368639</v>
      </c>
      <c r="M848">
        <f t="shared" si="105"/>
        <v>13429.058718085365</v>
      </c>
      <c r="N848">
        <f t="shared" si="106"/>
        <v>16649</v>
      </c>
      <c r="O848">
        <f t="shared" si="107"/>
        <v>0</v>
      </c>
      <c r="P848">
        <f t="shared" si="108"/>
        <v>0</v>
      </c>
      <c r="Q848" s="9" cm="1">
        <f t="array" ref="Q848">IF(D848="",_xlfn.XLOOKUP(C848,ConfigSheet!$B$5:$H$5,_xlfn.XLOOKUP(G848,ConfigSheet!$A$6:$A$8,ConfigSheet!$B$6:$H$8)),_xlfn.XLOOKUP(D848,ConfigSheet!$B$5:$H$5,_xlfn.XLOOKUP(H848,ConfigSheet!$A$6:$A$8,ConfigSheet!$B$6:$H$8)))</f>
        <v>0</v>
      </c>
      <c r="R848">
        <f t="shared" si="109"/>
        <v>0</v>
      </c>
      <c r="S848" s="9">
        <f t="shared" si="110"/>
        <v>0</v>
      </c>
      <c r="W848">
        <f t="shared" si="111"/>
        <v>0</v>
      </c>
      <c r="X848">
        <f t="shared" si="104"/>
        <v>0</v>
      </c>
    </row>
    <row r="849" spans="1:24" x14ac:dyDescent="0.3">
      <c r="A849" s="3">
        <v>847</v>
      </c>
      <c r="B849">
        <v>347</v>
      </c>
      <c r="C849" t="s">
        <v>12</v>
      </c>
      <c r="D849" t="s">
        <v>12</v>
      </c>
      <c r="E849">
        <v>386908</v>
      </c>
      <c r="F849">
        <v>356407</v>
      </c>
      <c r="G849">
        <v>2</v>
      </c>
      <c r="H849">
        <v>2</v>
      </c>
      <c r="I849">
        <v>89.076578617095947</v>
      </c>
      <c r="J849" s="4">
        <f>ConfigSheet!$I$2</f>
        <v>3349.0920000000001</v>
      </c>
      <c r="K849">
        <f>IF(D849="",_xlfn.XLOOKUP(C849,ConfigSheet!$A$1:$H$1,ConfigSheet!$A$2:$H$2),_xlfn.XLOOKUP(D849,ConfigSheet!$A$1:$H$1,ConfigSheet!$A$2:$H$2))</f>
        <v>4.4826302470744004</v>
      </c>
      <c r="L849">
        <f>_xlfn.XLOOKUP(B849,CoinPixels_Config2!A:A,CoinPixels_Config2!I:I)</f>
        <v>0.80659851751368639</v>
      </c>
      <c r="M849">
        <f t="shared" si="105"/>
        <v>312079.41921418539</v>
      </c>
      <c r="N849">
        <f t="shared" si="106"/>
        <v>287477.35783150041</v>
      </c>
      <c r="O849">
        <f t="shared" si="107"/>
        <v>417.70624517299592</v>
      </c>
      <c r="P849">
        <f t="shared" si="108"/>
        <v>384.77733653316022</v>
      </c>
      <c r="Q849" s="9" cm="1">
        <f t="array" ref="Q849">IF(D849="",_xlfn.XLOOKUP(C849,ConfigSheet!$B$5:$H$5,_xlfn.XLOOKUP(G849,ConfigSheet!$A$6:$A$8,ConfigSheet!$B$6:$H$8)),_xlfn.XLOOKUP(D849,ConfigSheet!$B$5:$H$5,_xlfn.XLOOKUP(H849,ConfigSheet!$A$6:$A$8,ConfigSheet!$B$6:$H$8)))</f>
        <v>472.59999999999997</v>
      </c>
      <c r="R849">
        <f t="shared" si="109"/>
        <v>32.928908639835697</v>
      </c>
      <c r="S849" s="9">
        <f t="shared" si="110"/>
        <v>1084.3130242106461</v>
      </c>
      <c r="W849">
        <f t="shared" si="111"/>
        <v>87.822663466839742</v>
      </c>
      <c r="X849">
        <f t="shared" si="104"/>
        <v>7712.8202184097881</v>
      </c>
    </row>
    <row r="850" spans="1:24" x14ac:dyDescent="0.3">
      <c r="A850" s="3">
        <v>848</v>
      </c>
      <c r="B850">
        <v>348</v>
      </c>
      <c r="C850" t="s">
        <v>8</v>
      </c>
      <c r="D850" t="s">
        <v>8</v>
      </c>
      <c r="E850">
        <v>17978</v>
      </c>
      <c r="F850">
        <v>23845</v>
      </c>
      <c r="G850">
        <v>1</v>
      </c>
      <c r="H850">
        <v>1</v>
      </c>
      <c r="I850">
        <v>73.575431108474731</v>
      </c>
      <c r="J850" s="4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_xlfn.XLOOKUP(B850,CoinPixels_Config2!A:A,CoinPixels_Config2!I:I)</f>
        <v>0.75395261061019081</v>
      </c>
      <c r="M850">
        <f t="shared" si="105"/>
        <v>13554.560033550011</v>
      </c>
      <c r="N850">
        <f t="shared" si="106"/>
        <v>17978</v>
      </c>
      <c r="O850">
        <f t="shared" si="107"/>
        <v>0</v>
      </c>
      <c r="P850">
        <f t="shared" si="108"/>
        <v>0</v>
      </c>
      <c r="Q850" s="9" cm="1">
        <f t="array" ref="Q850">IF(D850="",_xlfn.XLOOKUP(C850,ConfigSheet!$B$5:$H$5,_xlfn.XLOOKUP(G850,ConfigSheet!$A$6:$A$8,ConfigSheet!$B$6:$H$8)),_xlfn.XLOOKUP(D850,ConfigSheet!$B$5:$H$5,_xlfn.XLOOKUP(H850,ConfigSheet!$A$6:$A$8,ConfigSheet!$B$6:$H$8)))</f>
        <v>0</v>
      </c>
      <c r="R850">
        <f t="shared" si="109"/>
        <v>0</v>
      </c>
      <c r="S850" s="9">
        <f t="shared" si="110"/>
        <v>0</v>
      </c>
      <c r="W850">
        <f t="shared" si="111"/>
        <v>0</v>
      </c>
      <c r="X850">
        <f t="shared" si="104"/>
        <v>0</v>
      </c>
    </row>
    <row r="851" spans="1:24" x14ac:dyDescent="0.3">
      <c r="A851" s="3">
        <v>849</v>
      </c>
      <c r="B851">
        <v>348</v>
      </c>
      <c r="C851" t="s">
        <v>14</v>
      </c>
      <c r="D851" t="s">
        <v>14</v>
      </c>
      <c r="E851">
        <v>110187</v>
      </c>
      <c r="F851">
        <v>101914</v>
      </c>
      <c r="G851">
        <v>1</v>
      </c>
      <c r="H851">
        <v>1</v>
      </c>
      <c r="I851">
        <v>92.453432083129883</v>
      </c>
      <c r="J851" s="4">
        <f>ConfigSheet!$I$2</f>
        <v>3349.0920000000001</v>
      </c>
      <c r="K851">
        <f>IF(D851="",_xlfn.XLOOKUP(C851,ConfigSheet!$A$1:$H$1,ConfigSheet!$A$2:$H$2),_xlfn.XLOOKUP(D851,ConfigSheet!$A$1:$H$1,ConfigSheet!$A$2:$H$2))</f>
        <v>8.5265588246234003</v>
      </c>
      <c r="L851">
        <f>_xlfn.XLOOKUP(B851,CoinPixels_Config2!A:A,CoinPixels_Config2!I:I)</f>
        <v>0.75395261061019081</v>
      </c>
      <c r="M851">
        <f t="shared" si="105"/>
        <v>83075.776305305088</v>
      </c>
      <c r="N851">
        <f t="shared" si="106"/>
        <v>76838.326357726983</v>
      </c>
      <c r="O851">
        <f t="shared" si="107"/>
        <v>211.5052359172094</v>
      </c>
      <c r="P851">
        <f t="shared" si="108"/>
        <v>195.62511560589252</v>
      </c>
      <c r="Q851" s="9" cm="1">
        <f t="array" ref="Q851">IF(D851="",_xlfn.XLOOKUP(C851,ConfigSheet!$B$5:$H$5,_xlfn.XLOOKUP(G851,ConfigSheet!$A$6:$A$8,ConfigSheet!$B$6:$H$8)),_xlfn.XLOOKUP(D851,ConfigSheet!$B$5:$H$5,_xlfn.XLOOKUP(H851,ConfigSheet!$A$6:$A$8,ConfigSheet!$B$6:$H$8)))</f>
        <v>160.44</v>
      </c>
      <c r="R851">
        <f t="shared" si="109"/>
        <v>15.880120311316887</v>
      </c>
      <c r="S851" s="9">
        <f t="shared" si="110"/>
        <v>252.17822110189914</v>
      </c>
      <c r="W851">
        <f t="shared" si="111"/>
        <v>-35.18511560589252</v>
      </c>
      <c r="X851">
        <f t="shared" si="104"/>
        <v>1237.9923602000213</v>
      </c>
    </row>
    <row r="852" spans="1:24" x14ac:dyDescent="0.3">
      <c r="A852" s="3">
        <v>850</v>
      </c>
      <c r="B852">
        <v>349</v>
      </c>
      <c r="C852" t="s">
        <v>8</v>
      </c>
      <c r="D852" t="s">
        <v>8</v>
      </c>
      <c r="E852">
        <v>14722</v>
      </c>
      <c r="F852">
        <v>17937</v>
      </c>
      <c r="G852">
        <v>1</v>
      </c>
      <c r="H852">
        <v>1</v>
      </c>
      <c r="I852">
        <v>79.169410467147827</v>
      </c>
      <c r="J852" s="4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_xlfn.XLOOKUP(B852,CoinPixels_Config2!A:A,CoinPixels_Config2!I:I)</f>
        <v>0.82076155432904052</v>
      </c>
      <c r="M852">
        <f t="shared" si="105"/>
        <v>12083.251602832135</v>
      </c>
      <c r="N852">
        <f t="shared" si="106"/>
        <v>14722</v>
      </c>
      <c r="O852">
        <f t="shared" si="107"/>
        <v>0</v>
      </c>
      <c r="P852">
        <f t="shared" si="108"/>
        <v>0</v>
      </c>
      <c r="Q852" s="9" cm="1">
        <f t="array" ref="Q852">IF(D852="",_xlfn.XLOOKUP(C852,ConfigSheet!$B$5:$H$5,_xlfn.XLOOKUP(G852,ConfigSheet!$A$6:$A$8,ConfigSheet!$B$6:$H$8)),_xlfn.XLOOKUP(D852,ConfigSheet!$B$5:$H$5,_xlfn.XLOOKUP(H852,ConfigSheet!$A$6:$A$8,ConfigSheet!$B$6:$H$8)))</f>
        <v>0</v>
      </c>
      <c r="R852">
        <f t="shared" si="109"/>
        <v>0</v>
      </c>
      <c r="S852" s="9">
        <f t="shared" si="110"/>
        <v>0</v>
      </c>
      <c r="W852">
        <f t="shared" si="111"/>
        <v>0</v>
      </c>
      <c r="X852">
        <f t="shared" si="104"/>
        <v>0</v>
      </c>
    </row>
    <row r="853" spans="1:24" x14ac:dyDescent="0.3">
      <c r="A853" s="3">
        <v>851</v>
      </c>
      <c r="B853">
        <v>349</v>
      </c>
      <c r="C853" t="s">
        <v>14</v>
      </c>
      <c r="D853" t="s">
        <v>14</v>
      </c>
      <c r="E853">
        <v>86412</v>
      </c>
      <c r="F853">
        <v>83481</v>
      </c>
      <c r="G853">
        <v>1</v>
      </c>
      <c r="H853">
        <v>1</v>
      </c>
      <c r="I853">
        <v>94.880586862564087</v>
      </c>
      <c r="J853" s="4">
        <f>ConfigSheet!$I$2</f>
        <v>3349.0920000000001</v>
      </c>
      <c r="K853">
        <f>IF(D853="",_xlfn.XLOOKUP(C853,ConfigSheet!$A$1:$H$1,ConfigSheet!$A$2:$H$2),_xlfn.XLOOKUP(D853,ConfigSheet!$A$1:$H$1,ConfigSheet!$A$2:$H$2))</f>
        <v>8.5265588246234003</v>
      </c>
      <c r="L853">
        <f>_xlfn.XLOOKUP(B853,CoinPixels_Config2!A:A,CoinPixels_Config2!I:I)</f>
        <v>0.82076155432904052</v>
      </c>
      <c r="M853">
        <f t="shared" si="105"/>
        <v>70923.647432681057</v>
      </c>
      <c r="N853">
        <f t="shared" si="106"/>
        <v>68517.99531694263</v>
      </c>
      <c r="O853">
        <f t="shared" si="107"/>
        <v>180.56674820865041</v>
      </c>
      <c r="P853">
        <f t="shared" si="108"/>
        <v>174.44212270525324</v>
      </c>
      <c r="Q853" s="9" cm="1">
        <f t="array" ref="Q853">IF(D853="",_xlfn.XLOOKUP(C853,ConfigSheet!$B$5:$H$5,_xlfn.XLOOKUP(G853,ConfigSheet!$A$6:$A$8,ConfigSheet!$B$6:$H$8)),_xlfn.XLOOKUP(D853,ConfigSheet!$B$5:$H$5,_xlfn.XLOOKUP(H853,ConfigSheet!$A$6:$A$8,ConfigSheet!$B$6:$H$8)))</f>
        <v>160.44</v>
      </c>
      <c r="R853">
        <f t="shared" si="109"/>
        <v>6.1246255033971693</v>
      </c>
      <c r="S853" s="9">
        <f t="shared" si="110"/>
        <v>37.51103755686303</v>
      </c>
      <c r="W853">
        <f t="shared" si="111"/>
        <v>-14.002122705253242</v>
      </c>
      <c r="X853">
        <f t="shared" si="104"/>
        <v>196.05944025296839</v>
      </c>
    </row>
    <row r="854" spans="1:24" x14ac:dyDescent="0.3">
      <c r="A854" s="3">
        <v>852</v>
      </c>
      <c r="B854">
        <v>350</v>
      </c>
      <c r="C854" t="s">
        <v>8</v>
      </c>
      <c r="D854" t="s">
        <v>8</v>
      </c>
      <c r="E854">
        <v>20521</v>
      </c>
      <c r="F854">
        <v>22969</v>
      </c>
      <c r="G854">
        <v>1</v>
      </c>
      <c r="H854">
        <v>1</v>
      </c>
      <c r="I854">
        <v>80.869203805923462</v>
      </c>
      <c r="J854" s="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_xlfn.XLOOKUP(B854,CoinPixels_Config2!A:A,CoinPixels_Config2!I:I)</f>
        <v>0.89342156820061824</v>
      </c>
      <c r="M854">
        <f t="shared" si="105"/>
        <v>18333.904001044888</v>
      </c>
      <c r="N854">
        <f t="shared" si="106"/>
        <v>20521</v>
      </c>
      <c r="O854">
        <f t="shared" si="107"/>
        <v>0</v>
      </c>
      <c r="P854">
        <f t="shared" si="108"/>
        <v>0</v>
      </c>
      <c r="Q854" s="9" cm="1">
        <f t="array" ref="Q854">IF(D854="",_xlfn.XLOOKUP(C854,ConfigSheet!$B$5:$H$5,_xlfn.XLOOKUP(G854,ConfigSheet!$A$6:$A$8,ConfigSheet!$B$6:$H$8)),_xlfn.XLOOKUP(D854,ConfigSheet!$B$5:$H$5,_xlfn.XLOOKUP(H854,ConfigSheet!$A$6:$A$8,ConfigSheet!$B$6:$H$8)))</f>
        <v>0</v>
      </c>
      <c r="R854">
        <f t="shared" si="109"/>
        <v>0</v>
      </c>
      <c r="S854" s="9">
        <f t="shared" si="110"/>
        <v>0</v>
      </c>
      <c r="W854">
        <f t="shared" si="111"/>
        <v>0</v>
      </c>
      <c r="X854">
        <f t="shared" si="104"/>
        <v>0</v>
      </c>
    </row>
    <row r="855" spans="1:24" x14ac:dyDescent="0.3">
      <c r="A855" s="3">
        <v>853</v>
      </c>
      <c r="B855">
        <v>350</v>
      </c>
      <c r="C855" t="s">
        <v>13</v>
      </c>
      <c r="D855" t="s">
        <v>13</v>
      </c>
      <c r="E855">
        <v>310064</v>
      </c>
      <c r="F855">
        <v>180071</v>
      </c>
      <c r="G855">
        <v>2</v>
      </c>
      <c r="H855">
        <v>1</v>
      </c>
      <c r="I855">
        <v>65.935236215591431</v>
      </c>
      <c r="J855" s="4">
        <f>ConfigSheet!$I$2</f>
        <v>3349.0920000000001</v>
      </c>
      <c r="K855">
        <f>IF(D855="",_xlfn.XLOOKUP(C855,ConfigSheet!$A$1:$H$1,ConfigSheet!$A$2:$H$2),_xlfn.XLOOKUP(D855,ConfigSheet!$A$1:$H$1,ConfigSheet!$A$2:$H$2))</f>
        <v>6.6983512218829002</v>
      </c>
      <c r="L855">
        <f>_xlfn.XLOOKUP(B855,CoinPixels_Config2!A:A,CoinPixels_Config2!I:I)</f>
        <v>0.89342156820061824</v>
      </c>
      <c r="M855">
        <f t="shared" si="105"/>
        <v>277017.86512255651</v>
      </c>
      <c r="N855">
        <f t="shared" si="106"/>
        <v>160879.31520745353</v>
      </c>
      <c r="O855">
        <f t="shared" si="107"/>
        <v>554.04956188933261</v>
      </c>
      <c r="P855">
        <f t="shared" si="108"/>
        <v>321.76666320170676</v>
      </c>
      <c r="Q855" s="9" cm="1">
        <f t="array" ref="Q855">IF(D855="",_xlfn.XLOOKUP(C855,ConfigSheet!$B$5:$H$5,_xlfn.XLOOKUP(G855,ConfigSheet!$A$6:$A$8,ConfigSheet!$B$6:$H$8)),_xlfn.XLOOKUP(D855,ConfigSheet!$B$5:$H$5,_xlfn.XLOOKUP(H855,ConfigSheet!$A$6:$A$8,ConfigSheet!$B$6:$H$8)))</f>
        <v>207.95500000000001</v>
      </c>
      <c r="R855">
        <f t="shared" si="109"/>
        <v>232.28289868762585</v>
      </c>
      <c r="S855" s="9">
        <f t="shared" si="110"/>
        <v>53955.345022725851</v>
      </c>
      <c r="W855">
        <f t="shared" si="111"/>
        <v>-113.81166320170675</v>
      </c>
      <c r="X855">
        <f t="shared" si="104"/>
        <v>12953.09468073873</v>
      </c>
    </row>
    <row r="856" spans="1:24" x14ac:dyDescent="0.3">
      <c r="A856" s="3">
        <v>854</v>
      </c>
      <c r="B856">
        <v>351</v>
      </c>
      <c r="C856" t="s">
        <v>8</v>
      </c>
      <c r="D856" t="s">
        <v>8</v>
      </c>
      <c r="E856">
        <v>21477</v>
      </c>
      <c r="F856">
        <v>29086</v>
      </c>
      <c r="G856">
        <v>1</v>
      </c>
      <c r="H856">
        <v>1</v>
      </c>
      <c r="I856">
        <v>73.024672269821167</v>
      </c>
      <c r="J856" s="4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_xlfn.XLOOKUP(B856,CoinPixels_Config2!A:A,CoinPixels_Config2!I:I)</f>
        <v>0.7383964794058997</v>
      </c>
      <c r="M856">
        <f t="shared" si="105"/>
        <v>15858.541188200508</v>
      </c>
      <c r="N856">
        <f t="shared" si="106"/>
        <v>21477</v>
      </c>
      <c r="O856">
        <f t="shared" si="107"/>
        <v>0</v>
      </c>
      <c r="P856">
        <f t="shared" si="108"/>
        <v>0</v>
      </c>
      <c r="Q856" s="9" cm="1">
        <f t="array" ref="Q856">IF(D856="",_xlfn.XLOOKUP(C856,ConfigSheet!$B$5:$H$5,_xlfn.XLOOKUP(G856,ConfigSheet!$A$6:$A$8,ConfigSheet!$B$6:$H$8)),_xlfn.XLOOKUP(D856,ConfigSheet!$B$5:$H$5,_xlfn.XLOOKUP(H856,ConfigSheet!$A$6:$A$8,ConfigSheet!$B$6:$H$8)))</f>
        <v>0</v>
      </c>
      <c r="R856">
        <f t="shared" si="109"/>
        <v>0</v>
      </c>
      <c r="S856" s="9">
        <f t="shared" si="110"/>
        <v>0</v>
      </c>
      <c r="W856">
        <f t="shared" si="111"/>
        <v>0</v>
      </c>
      <c r="X856">
        <f t="shared" si="104"/>
        <v>0</v>
      </c>
    </row>
    <row r="857" spans="1:24" x14ac:dyDescent="0.3">
      <c r="A857" s="3">
        <v>855</v>
      </c>
      <c r="B857">
        <v>351</v>
      </c>
      <c r="C857" t="s">
        <v>14</v>
      </c>
      <c r="E857">
        <v>102787</v>
      </c>
      <c r="G857">
        <v>1</v>
      </c>
      <c r="J857" s="4">
        <f>ConfigSheet!$I$2</f>
        <v>3349.0920000000001</v>
      </c>
      <c r="K857">
        <f>IF(D857="",_xlfn.XLOOKUP(C857,ConfigSheet!$A$1:$H$1,ConfigSheet!$A$2:$H$2),_xlfn.XLOOKUP(D857,ConfigSheet!$A$1:$H$1,ConfigSheet!$A$2:$H$2))</f>
        <v>8.5265588246234003</v>
      </c>
      <c r="L857">
        <f>_xlfn.XLOOKUP(B857,CoinPixels_Config2!A:A,CoinPixels_Config2!I:I)</f>
        <v>0.7383964794058997</v>
      </c>
      <c r="M857">
        <f t="shared" si="105"/>
        <v>75897.558928694212</v>
      </c>
      <c r="N857">
        <f t="shared" si="106"/>
        <v>0</v>
      </c>
      <c r="O857">
        <f t="shared" si="107"/>
        <v>193.22998617261999</v>
      </c>
      <c r="P857">
        <f t="shared" si="108"/>
        <v>0</v>
      </c>
      <c r="Q857" s="9" cm="1">
        <f t="array" ref="Q857">IF(D857="",_xlfn.XLOOKUP(C857,ConfigSheet!$B$5:$H$5,_xlfn.XLOOKUP(G857,ConfigSheet!$A$6:$A$8,ConfigSheet!$B$6:$H$8)),_xlfn.XLOOKUP(D857,ConfigSheet!$B$5:$H$5,_xlfn.XLOOKUP(H857,ConfigSheet!$A$6:$A$8,ConfigSheet!$B$6:$H$8)))</f>
        <v>160.44</v>
      </c>
      <c r="R857">
        <f t="shared" si="109"/>
        <v>193.22998617261999</v>
      </c>
      <c r="S857" s="9">
        <f t="shared" si="110"/>
        <v>37337.82755627091</v>
      </c>
      <c r="W857">
        <f t="shared" si="111"/>
        <v>160.44</v>
      </c>
      <c r="X857">
        <f t="shared" si="104"/>
        <v>25740.993599999998</v>
      </c>
    </row>
    <row r="858" spans="1:24" x14ac:dyDescent="0.3">
      <c r="A858" s="3">
        <v>856</v>
      </c>
      <c r="B858">
        <v>351</v>
      </c>
      <c r="C858" t="s">
        <v>9</v>
      </c>
      <c r="D858" t="s">
        <v>9</v>
      </c>
      <c r="E858">
        <v>591811</v>
      </c>
      <c r="F858">
        <v>558183</v>
      </c>
      <c r="G858">
        <v>1</v>
      </c>
      <c r="H858">
        <v>1</v>
      </c>
      <c r="I858">
        <v>92.194521427154541</v>
      </c>
      <c r="J858" s="4">
        <f>ConfigSheet!$I$2</f>
        <v>3349.0920000000001</v>
      </c>
      <c r="K858">
        <f>IF(D858="",_xlfn.XLOOKUP(C858,ConfigSheet!$A$1:$H$1,ConfigSheet!$A$2:$H$2),_xlfn.XLOOKUP(D858,ConfigSheet!$A$1:$H$1,ConfigSheet!$A$2:$H$2))</f>
        <v>2.6304883652667002</v>
      </c>
      <c r="L858">
        <f>_xlfn.XLOOKUP(B858,CoinPixels_Config2!A:A,CoinPixels_Config2!I:I)</f>
        <v>0.7383964794058997</v>
      </c>
      <c r="M858">
        <f t="shared" si="105"/>
        <v>436991.15887368488</v>
      </c>
      <c r="N858">
        <f t="shared" si="106"/>
        <v>412160.36206422333</v>
      </c>
      <c r="O858">
        <f t="shared" si="107"/>
        <v>343.22740585855513</v>
      </c>
      <c r="P858">
        <f t="shared" si="108"/>
        <v>323.72447129969856</v>
      </c>
      <c r="Q858" s="9" cm="1">
        <f t="array" ref="Q858">IF(D858="",_xlfn.XLOOKUP(C858,ConfigSheet!$B$5:$H$5,_xlfn.XLOOKUP(G858,ConfigSheet!$A$6:$A$8,ConfigSheet!$B$6:$H$8)),_xlfn.XLOOKUP(D858,ConfigSheet!$B$5:$H$5,_xlfn.XLOOKUP(H858,ConfigSheet!$A$6:$A$8,ConfigSheet!$B$6:$H$8)))</f>
        <v>468.8</v>
      </c>
      <c r="R858">
        <f t="shared" si="109"/>
        <v>19.502934558856566</v>
      </c>
      <c r="S858" s="9">
        <f t="shared" si="110"/>
        <v>380.36445640704176</v>
      </c>
      <c r="W858">
        <f t="shared" si="111"/>
        <v>145.07552870030145</v>
      </c>
      <c r="X858">
        <f t="shared" si="104"/>
        <v>21046.909027671987</v>
      </c>
    </row>
    <row r="859" spans="1:24" x14ac:dyDescent="0.3">
      <c r="A859" s="3">
        <v>857</v>
      </c>
      <c r="B859">
        <v>351</v>
      </c>
      <c r="C859" t="s">
        <v>10</v>
      </c>
      <c r="D859" t="s">
        <v>10</v>
      </c>
      <c r="E859">
        <v>204986</v>
      </c>
      <c r="F859">
        <v>192639</v>
      </c>
      <c r="G859">
        <v>2</v>
      </c>
      <c r="H859">
        <v>2</v>
      </c>
      <c r="I859">
        <v>90.346848964691162</v>
      </c>
      <c r="J859" s="4">
        <f>ConfigSheet!$I$2</f>
        <v>3349.0920000000001</v>
      </c>
      <c r="K859">
        <f>IF(D859="",_xlfn.XLOOKUP(C859,ConfigSheet!$A$1:$H$1,ConfigSheet!$A$2:$H$2),_xlfn.XLOOKUP(D859,ConfigSheet!$A$1:$H$1,ConfigSheet!$A$2:$H$2))</f>
        <v>3.5680999999999998</v>
      </c>
      <c r="L859">
        <f>_xlfn.XLOOKUP(B859,CoinPixels_Config2!A:A,CoinPixels_Config2!I:I)</f>
        <v>0.7383964794058997</v>
      </c>
      <c r="M859">
        <f t="shared" si="105"/>
        <v>151360.94072749774</v>
      </c>
      <c r="N859">
        <f t="shared" si="106"/>
        <v>142243.9593962731</v>
      </c>
      <c r="O859">
        <f t="shared" si="107"/>
        <v>161.25892409339147</v>
      </c>
      <c r="P859">
        <f t="shared" si="108"/>
        <v>151.54575375111881</v>
      </c>
      <c r="Q859" s="9" cm="1">
        <f t="array" ref="Q859">IF(D859="",_xlfn.XLOOKUP(C859,ConfigSheet!$B$5:$H$5,_xlfn.XLOOKUP(G859,ConfigSheet!$A$6:$A$8,ConfigSheet!$B$6:$H$8)),_xlfn.XLOOKUP(D859,ConfigSheet!$B$5:$H$5,_xlfn.XLOOKUP(H859,ConfigSheet!$A$6:$A$8,ConfigSheet!$B$6:$H$8)))</f>
        <v>193.28</v>
      </c>
      <c r="R859">
        <f t="shared" si="109"/>
        <v>9.7131703422726616</v>
      </c>
      <c r="S859" s="9">
        <f t="shared" si="110"/>
        <v>94.345678098005209</v>
      </c>
      <c r="W859">
        <f t="shared" si="111"/>
        <v>41.734246248881192</v>
      </c>
      <c r="X859">
        <f t="shared" si="104"/>
        <v>1741.7473099622539</v>
      </c>
    </row>
    <row r="860" spans="1:24" x14ac:dyDescent="0.3">
      <c r="A860" s="3">
        <v>858</v>
      </c>
      <c r="B860">
        <v>351</v>
      </c>
      <c r="C860" t="s">
        <v>11</v>
      </c>
      <c r="D860" t="s">
        <v>11</v>
      </c>
      <c r="E860">
        <v>245378</v>
      </c>
      <c r="F860">
        <v>135381</v>
      </c>
      <c r="G860">
        <v>1</v>
      </c>
      <c r="H860">
        <v>1</v>
      </c>
      <c r="I860">
        <v>55.172425508499153</v>
      </c>
      <c r="J860" s="4">
        <f>ConfigSheet!$I$2</f>
        <v>3349.0920000000001</v>
      </c>
      <c r="K860">
        <f>IF(D860="",_xlfn.XLOOKUP(C860,ConfigSheet!$A$1:$H$1,ConfigSheet!$A$2:$H$2),_xlfn.XLOOKUP(D860,ConfigSheet!$A$1:$H$1,ConfigSheet!$A$2:$H$2))</f>
        <v>5.6936084651916001</v>
      </c>
      <c r="L860">
        <f>_xlfn.XLOOKUP(B860,CoinPixels_Config2!A:A,CoinPixels_Config2!I:I)</f>
        <v>0.7383964794058997</v>
      </c>
      <c r="M860">
        <f t="shared" si="105"/>
        <v>181186.25132366086</v>
      </c>
      <c r="N860">
        <f t="shared" si="106"/>
        <v>99964.85377845011</v>
      </c>
      <c r="O860">
        <f t="shared" si="107"/>
        <v>308.02485399407607</v>
      </c>
      <c r="P860">
        <f t="shared" si="108"/>
        <v>169.94479031768134</v>
      </c>
      <c r="Q860" s="9" cm="1">
        <f t="array" ref="Q860">IF(D860="",_xlfn.XLOOKUP(C860,ConfigSheet!$B$5:$H$5,_xlfn.XLOOKUP(G860,ConfigSheet!$A$6:$A$8,ConfigSheet!$B$6:$H$8)),_xlfn.XLOOKUP(D860,ConfigSheet!$B$5:$H$5,_xlfn.XLOOKUP(H860,ConfigSheet!$A$6:$A$8,ConfigSheet!$B$6:$H$8)))</f>
        <v>369.42666666666668</v>
      </c>
      <c r="R860">
        <f t="shared" si="109"/>
        <v>138.08006367639473</v>
      </c>
      <c r="S860" s="9">
        <f t="shared" si="110"/>
        <v>19066.103984877223</v>
      </c>
      <c r="W860">
        <f t="shared" si="111"/>
        <v>199.48187634898534</v>
      </c>
      <c r="X860">
        <f t="shared" si="104"/>
        <v>39793.018991711877</v>
      </c>
    </row>
    <row r="861" spans="1:24" x14ac:dyDescent="0.3">
      <c r="A861" s="3">
        <v>859</v>
      </c>
      <c r="B861">
        <v>351</v>
      </c>
      <c r="C861" t="s">
        <v>13</v>
      </c>
      <c r="D861" t="s">
        <v>13</v>
      </c>
      <c r="E861">
        <v>138576</v>
      </c>
      <c r="F861">
        <v>169474</v>
      </c>
      <c r="G861">
        <v>1</v>
      </c>
      <c r="H861">
        <v>2</v>
      </c>
      <c r="I861">
        <v>40.99501445889473</v>
      </c>
      <c r="J861" s="4">
        <f>ConfigSheet!$I$2</f>
        <v>3349.0920000000001</v>
      </c>
      <c r="K861">
        <f>IF(D861="",_xlfn.XLOOKUP(C861,ConfigSheet!$A$1:$H$1,ConfigSheet!$A$2:$H$2),_xlfn.XLOOKUP(D861,ConfigSheet!$A$1:$H$1,ConfigSheet!$A$2:$H$2))</f>
        <v>6.6983512218829002</v>
      </c>
      <c r="L861">
        <f>_xlfn.XLOOKUP(B861,CoinPixels_Config2!A:A,CoinPixels_Config2!I:I)</f>
        <v>0.7383964794058997</v>
      </c>
      <c r="M861">
        <f t="shared" si="105"/>
        <v>102324.03053015195</v>
      </c>
      <c r="N861">
        <f t="shared" si="106"/>
        <v>125139.00495083544</v>
      </c>
      <c r="O861">
        <f t="shared" si="107"/>
        <v>204.65317015167889</v>
      </c>
      <c r="P861">
        <f t="shared" si="108"/>
        <v>250.28425815643132</v>
      </c>
      <c r="Q861" s="9" cm="1">
        <f t="array" ref="Q861">IF(D861="",_xlfn.XLOOKUP(C861,ConfigSheet!$B$5:$H$5,_xlfn.XLOOKUP(G861,ConfigSheet!$A$6:$A$8,ConfigSheet!$B$6:$H$8)),_xlfn.XLOOKUP(D861,ConfigSheet!$B$5:$H$5,_xlfn.XLOOKUP(H861,ConfigSheet!$A$6:$A$8,ConfigSheet!$B$6:$H$8)))</f>
        <v>415.91</v>
      </c>
      <c r="R861">
        <f t="shared" si="109"/>
        <v>-45.631088004752428</v>
      </c>
      <c r="S861" s="9">
        <f t="shared" si="110"/>
        <v>2082.1961924974607</v>
      </c>
      <c r="W861">
        <f t="shared" si="111"/>
        <v>165.6257418435687</v>
      </c>
      <c r="X861">
        <f t="shared" si="104"/>
        <v>27431.886361232464</v>
      </c>
    </row>
    <row r="862" spans="1:24" x14ac:dyDescent="0.3">
      <c r="A862" s="3">
        <v>860</v>
      </c>
      <c r="B862">
        <v>352</v>
      </c>
      <c r="C862" t="s">
        <v>8</v>
      </c>
      <c r="D862" t="s">
        <v>8</v>
      </c>
      <c r="E862">
        <v>16864</v>
      </c>
      <c r="F862">
        <v>25410</v>
      </c>
      <c r="G862">
        <v>1</v>
      </c>
      <c r="H862">
        <v>1</v>
      </c>
      <c r="I862">
        <v>66.367572546005249</v>
      </c>
      <c r="J862" s="4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_xlfn.XLOOKUP(B862,CoinPixels_Config2!A:A,CoinPixels_Config2!I:I)</f>
        <v>0.66367571822117277</v>
      </c>
      <c r="M862">
        <f t="shared" si="105"/>
        <v>11192.227312081857</v>
      </c>
      <c r="N862">
        <f t="shared" si="106"/>
        <v>16864</v>
      </c>
      <c r="O862">
        <f t="shared" si="107"/>
        <v>0</v>
      </c>
      <c r="P862">
        <f t="shared" si="108"/>
        <v>0</v>
      </c>
      <c r="Q862" s="9" cm="1">
        <f t="array" ref="Q862">IF(D862="",_xlfn.XLOOKUP(C862,ConfigSheet!$B$5:$H$5,_xlfn.XLOOKUP(G862,ConfigSheet!$A$6:$A$8,ConfigSheet!$B$6:$H$8)),_xlfn.XLOOKUP(D862,ConfigSheet!$B$5:$H$5,_xlfn.XLOOKUP(H862,ConfigSheet!$A$6:$A$8,ConfigSheet!$B$6:$H$8)))</f>
        <v>0</v>
      </c>
      <c r="R862">
        <f t="shared" si="109"/>
        <v>0</v>
      </c>
      <c r="S862" s="9">
        <f t="shared" si="110"/>
        <v>0</v>
      </c>
      <c r="W862">
        <f t="shared" si="111"/>
        <v>0</v>
      </c>
      <c r="X862">
        <f t="shared" si="104"/>
        <v>0</v>
      </c>
    </row>
    <row r="863" spans="1:24" x14ac:dyDescent="0.3">
      <c r="A863" s="3">
        <v>861</v>
      </c>
      <c r="B863">
        <v>352</v>
      </c>
      <c r="C863" t="s">
        <v>9</v>
      </c>
      <c r="D863" t="s">
        <v>9</v>
      </c>
      <c r="E863">
        <v>579256</v>
      </c>
      <c r="F863">
        <v>503836</v>
      </c>
      <c r="G863">
        <v>1</v>
      </c>
      <c r="H863">
        <v>1</v>
      </c>
      <c r="I863">
        <v>86.835992336273193</v>
      </c>
      <c r="J863" s="4">
        <f>ConfigSheet!$I$2</f>
        <v>3349.0920000000001</v>
      </c>
      <c r="K863">
        <f>IF(D863="",_xlfn.XLOOKUP(C863,ConfigSheet!$A$1:$H$1,ConfigSheet!$A$2:$H$2),_xlfn.XLOOKUP(D863,ConfigSheet!$A$1:$H$1,ConfigSheet!$A$2:$H$2))</f>
        <v>2.6304883652667002</v>
      </c>
      <c r="L863">
        <f>_xlfn.XLOOKUP(B863,CoinPixels_Config2!A:A,CoinPixels_Config2!I:I)</f>
        <v>0.66367571822117277</v>
      </c>
      <c r="M863">
        <f t="shared" si="105"/>
        <v>384438.14183392364</v>
      </c>
      <c r="N863">
        <f t="shared" si="106"/>
        <v>334383.71916568279</v>
      </c>
      <c r="O863">
        <f t="shared" si="107"/>
        <v>301.95051651578564</v>
      </c>
      <c r="P863">
        <f t="shared" si="108"/>
        <v>262.6361063834425</v>
      </c>
      <c r="Q863" s="9" cm="1">
        <f t="array" ref="Q863">IF(D863="",_xlfn.XLOOKUP(C863,ConfigSheet!$B$5:$H$5,_xlfn.XLOOKUP(G863,ConfigSheet!$A$6:$A$8,ConfigSheet!$B$6:$H$8)),_xlfn.XLOOKUP(D863,ConfigSheet!$B$5:$H$5,_xlfn.XLOOKUP(H863,ConfigSheet!$A$6:$A$8,ConfigSheet!$B$6:$H$8)))</f>
        <v>468.8</v>
      </c>
      <c r="R863">
        <f t="shared" si="109"/>
        <v>39.314410132343141</v>
      </c>
      <c r="S863" s="9">
        <f t="shared" si="110"/>
        <v>1545.6228440540851</v>
      </c>
      <c r="W863">
        <f t="shared" si="111"/>
        <v>206.16389361655752</v>
      </c>
      <c r="X863">
        <f t="shared" si="104"/>
        <v>42503.551031139243</v>
      </c>
    </row>
    <row r="864" spans="1:24" x14ac:dyDescent="0.3">
      <c r="A864" s="3">
        <v>862</v>
      </c>
      <c r="B864">
        <v>352</v>
      </c>
      <c r="C864" t="s">
        <v>11</v>
      </c>
      <c r="D864" t="s">
        <v>11</v>
      </c>
      <c r="E864">
        <v>246615</v>
      </c>
      <c r="F864">
        <v>143042</v>
      </c>
      <c r="G864">
        <v>1</v>
      </c>
      <c r="H864">
        <v>1</v>
      </c>
      <c r="I864">
        <v>58.002150058746338</v>
      </c>
      <c r="J864" s="4">
        <f>ConfigSheet!$I$2</f>
        <v>3349.0920000000001</v>
      </c>
      <c r="K864">
        <f>IF(D864="",_xlfn.XLOOKUP(C864,ConfigSheet!$A$1:$H$1,ConfigSheet!$A$2:$H$2),_xlfn.XLOOKUP(D864,ConfigSheet!$A$1:$H$1,ConfigSheet!$A$2:$H$2))</f>
        <v>5.6936084651916001</v>
      </c>
      <c r="L864">
        <f>_xlfn.XLOOKUP(B864,CoinPixels_Config2!A:A,CoinPixels_Config2!I:I)</f>
        <v>0.66367571822117277</v>
      </c>
      <c r="M864">
        <f t="shared" si="105"/>
        <v>163672.38724911452</v>
      </c>
      <c r="N864">
        <f t="shared" si="106"/>
        <v>94933.502085792992</v>
      </c>
      <c r="O864">
        <f t="shared" si="107"/>
        <v>278.25048985207815</v>
      </c>
      <c r="P864">
        <f t="shared" si="108"/>
        <v>161.3912639921374</v>
      </c>
      <c r="Q864" s="9" cm="1">
        <f t="array" ref="Q864">IF(D864="",_xlfn.XLOOKUP(C864,ConfigSheet!$B$5:$H$5,_xlfn.XLOOKUP(G864,ConfigSheet!$A$6:$A$8,ConfigSheet!$B$6:$H$8)),_xlfn.XLOOKUP(D864,ConfigSheet!$B$5:$H$5,_xlfn.XLOOKUP(H864,ConfigSheet!$A$6:$A$8,ConfigSheet!$B$6:$H$8)))</f>
        <v>369.42666666666668</v>
      </c>
      <c r="R864">
        <f t="shared" si="109"/>
        <v>116.85922585994075</v>
      </c>
      <c r="S864" s="9">
        <f t="shared" si="110"/>
        <v>13656.078668584645</v>
      </c>
      <c r="W864">
        <f t="shared" si="111"/>
        <v>208.03540267452928</v>
      </c>
      <c r="X864">
        <f t="shared" si="104"/>
        <v>43278.728765953543</v>
      </c>
    </row>
    <row r="865" spans="1:24" x14ac:dyDescent="0.3">
      <c r="A865" s="3">
        <v>863</v>
      </c>
      <c r="B865">
        <v>352</v>
      </c>
      <c r="C865" t="s">
        <v>13</v>
      </c>
      <c r="D865" t="s">
        <v>13</v>
      </c>
      <c r="E865">
        <v>161719</v>
      </c>
      <c r="F865">
        <v>179277</v>
      </c>
      <c r="G865">
        <v>1</v>
      </c>
      <c r="H865">
        <v>2</v>
      </c>
      <c r="I865">
        <v>55.317835509777069</v>
      </c>
      <c r="J865" s="4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_xlfn.XLOOKUP(B865,CoinPixels_Config2!A:A,CoinPixels_Config2!I:I)</f>
        <v>0.66367571822117277</v>
      </c>
      <c r="M865">
        <f t="shared" si="105"/>
        <v>107328.97347500984</v>
      </c>
      <c r="N865">
        <f t="shared" si="106"/>
        <v>118981.79173553719</v>
      </c>
      <c r="O865">
        <f t="shared" si="107"/>
        <v>214.66330594076533</v>
      </c>
      <c r="P865">
        <f t="shared" si="108"/>
        <v>237.96952429301803</v>
      </c>
      <c r="Q865" s="9" cm="1">
        <f t="array" ref="Q865">IF(D865="",_xlfn.XLOOKUP(C865,ConfigSheet!$B$5:$H$5,_xlfn.XLOOKUP(G865,ConfigSheet!$A$6:$A$8,ConfigSheet!$B$6:$H$8)),_xlfn.XLOOKUP(D865,ConfigSheet!$B$5:$H$5,_xlfn.XLOOKUP(H865,ConfigSheet!$A$6:$A$8,ConfigSheet!$B$6:$H$8)))</f>
        <v>415.91</v>
      </c>
      <c r="R865">
        <f t="shared" si="109"/>
        <v>-23.306218352252699</v>
      </c>
      <c r="S865" s="9">
        <f t="shared" si="110"/>
        <v>543.17981388288058</v>
      </c>
      <c r="W865">
        <f t="shared" si="111"/>
        <v>177.940475706982</v>
      </c>
      <c r="X865">
        <f t="shared" si="104"/>
        <v>31662.81289482705</v>
      </c>
    </row>
    <row r="866" spans="1:24" x14ac:dyDescent="0.3">
      <c r="A866" s="3">
        <v>864</v>
      </c>
      <c r="B866">
        <v>353</v>
      </c>
      <c r="C866" t="s">
        <v>8</v>
      </c>
      <c r="D866" t="s">
        <v>8</v>
      </c>
      <c r="E866">
        <v>18670</v>
      </c>
      <c r="F866">
        <v>22061</v>
      </c>
      <c r="G866">
        <v>1</v>
      </c>
      <c r="H866">
        <v>1</v>
      </c>
      <c r="I866">
        <v>81.155490875244141</v>
      </c>
      <c r="J866" s="4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_xlfn.XLOOKUP(B866,CoinPixels_Config2!A:A,CoinPixels_Config2!I:I)</f>
        <v>0.84628983273650338</v>
      </c>
      <c r="M866">
        <f t="shared" si="105"/>
        <v>15800.231177190519</v>
      </c>
      <c r="N866">
        <f t="shared" si="106"/>
        <v>18670</v>
      </c>
      <c r="O866">
        <f t="shared" si="107"/>
        <v>0</v>
      </c>
      <c r="P866">
        <f t="shared" si="108"/>
        <v>0</v>
      </c>
      <c r="Q866" s="9" cm="1">
        <f t="array" ref="Q866">IF(D866="",_xlfn.XLOOKUP(C866,ConfigSheet!$B$5:$H$5,_xlfn.XLOOKUP(G866,ConfigSheet!$A$6:$A$8,ConfigSheet!$B$6:$H$8)),_xlfn.XLOOKUP(D866,ConfigSheet!$B$5:$H$5,_xlfn.XLOOKUP(H866,ConfigSheet!$A$6:$A$8,ConfigSheet!$B$6:$H$8)))</f>
        <v>0</v>
      </c>
      <c r="R866">
        <f t="shared" si="109"/>
        <v>0</v>
      </c>
      <c r="S866" s="9">
        <f t="shared" si="110"/>
        <v>0</v>
      </c>
      <c r="W866">
        <f t="shared" si="111"/>
        <v>0</v>
      </c>
      <c r="X866">
        <f t="shared" si="104"/>
        <v>0</v>
      </c>
    </row>
    <row r="867" spans="1:24" x14ac:dyDescent="0.3">
      <c r="A867" s="3">
        <v>865</v>
      </c>
      <c r="B867">
        <v>353</v>
      </c>
      <c r="C867" t="s">
        <v>13</v>
      </c>
      <c r="D867" t="s">
        <v>13</v>
      </c>
      <c r="E867">
        <v>130828</v>
      </c>
      <c r="F867">
        <v>95721</v>
      </c>
      <c r="G867">
        <v>1</v>
      </c>
      <c r="H867">
        <v>1</v>
      </c>
      <c r="I867">
        <v>72.392040491104126</v>
      </c>
      <c r="J867" s="4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_xlfn.XLOOKUP(B867,CoinPixels_Config2!A:A,CoinPixels_Config2!I:I)</f>
        <v>0.84628983273650338</v>
      </c>
      <c r="M867">
        <f t="shared" si="105"/>
        <v>110718.40623725127</v>
      </c>
      <c r="N867">
        <f t="shared" si="106"/>
        <v>81007.709079370834</v>
      </c>
      <c r="O867">
        <f t="shared" si="107"/>
        <v>221.44234070136605</v>
      </c>
      <c r="P867">
        <f t="shared" si="108"/>
        <v>162.01946291524334</v>
      </c>
      <c r="Q867" s="9" cm="1">
        <f t="array" ref="Q867">IF(D867="",_xlfn.XLOOKUP(C867,ConfigSheet!$B$5:$H$5,_xlfn.XLOOKUP(G867,ConfigSheet!$A$6:$A$8,ConfigSheet!$B$6:$H$8)),_xlfn.XLOOKUP(D867,ConfigSheet!$B$5:$H$5,_xlfn.XLOOKUP(H867,ConfigSheet!$A$6:$A$8,ConfigSheet!$B$6:$H$8)))</f>
        <v>207.95500000000001</v>
      </c>
      <c r="R867">
        <f t="shared" si="109"/>
        <v>59.422877786122712</v>
      </c>
      <c r="S867" s="9">
        <f t="shared" si="110"/>
        <v>3531.078404384476</v>
      </c>
      <c r="W867">
        <f t="shared" si="111"/>
        <v>45.935537084756675</v>
      </c>
      <c r="X867">
        <f t="shared" si="104"/>
        <v>2110.0735672650558</v>
      </c>
    </row>
    <row r="868" spans="1:24" x14ac:dyDescent="0.3">
      <c r="A868" s="3">
        <v>866</v>
      </c>
      <c r="B868">
        <v>354</v>
      </c>
      <c r="C868" t="s">
        <v>8</v>
      </c>
      <c r="D868" t="s">
        <v>8</v>
      </c>
      <c r="E868">
        <v>15268</v>
      </c>
      <c r="F868">
        <v>18864</v>
      </c>
      <c r="G868">
        <v>1</v>
      </c>
      <c r="H868">
        <v>1</v>
      </c>
      <c r="I868">
        <v>77.641302347183228</v>
      </c>
      <c r="J868" s="4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_xlfn.XLOOKUP(B868,CoinPixels_Config2!A:A,CoinPixels_Config2!I:I)</f>
        <v>0.8093723494486853</v>
      </c>
      <c r="M868">
        <f t="shared" si="105"/>
        <v>12357.497031382527</v>
      </c>
      <c r="N868">
        <f t="shared" si="106"/>
        <v>15268</v>
      </c>
      <c r="O868">
        <f t="shared" si="107"/>
        <v>0</v>
      </c>
      <c r="P868">
        <f t="shared" si="108"/>
        <v>0</v>
      </c>
      <c r="Q868" s="9" cm="1">
        <f t="array" ref="Q868">IF(D868="",_xlfn.XLOOKUP(C868,ConfigSheet!$B$5:$H$5,_xlfn.XLOOKUP(G868,ConfigSheet!$A$6:$A$8,ConfigSheet!$B$6:$H$8)),_xlfn.XLOOKUP(D868,ConfigSheet!$B$5:$H$5,_xlfn.XLOOKUP(H868,ConfigSheet!$A$6:$A$8,ConfigSheet!$B$6:$H$8)))</f>
        <v>0</v>
      </c>
      <c r="R868">
        <f t="shared" si="109"/>
        <v>0</v>
      </c>
      <c r="S868" s="9">
        <f t="shared" si="110"/>
        <v>0</v>
      </c>
      <c r="W868">
        <f t="shared" si="111"/>
        <v>0</v>
      </c>
      <c r="X868">
        <f t="shared" si="104"/>
        <v>0</v>
      </c>
    </row>
    <row r="869" spans="1:24" x14ac:dyDescent="0.3">
      <c r="A869" s="3">
        <v>867</v>
      </c>
      <c r="B869">
        <v>354</v>
      </c>
      <c r="C869" t="s">
        <v>12</v>
      </c>
      <c r="D869" t="s">
        <v>12</v>
      </c>
      <c r="E869">
        <v>182474</v>
      </c>
      <c r="F869">
        <v>176539</v>
      </c>
      <c r="G869">
        <v>1</v>
      </c>
      <c r="H869">
        <v>1</v>
      </c>
      <c r="I869">
        <v>89.317899942398071</v>
      </c>
      <c r="J869" s="4">
        <f>ConfigSheet!$I$2</f>
        <v>3349.0920000000001</v>
      </c>
      <c r="K869">
        <f>IF(D869="",_xlfn.XLOOKUP(C869,ConfigSheet!$A$1:$H$1,ConfigSheet!$A$2:$H$2),_xlfn.XLOOKUP(D869,ConfigSheet!$A$1:$H$1,ConfigSheet!$A$2:$H$2))</f>
        <v>4.4826302470744004</v>
      </c>
      <c r="L869">
        <f>_xlfn.XLOOKUP(B869,CoinPixels_Config2!A:A,CoinPixels_Config2!I:I)</f>
        <v>0.8093723494486853</v>
      </c>
      <c r="M869">
        <f t="shared" si="105"/>
        <v>147689.4100932994</v>
      </c>
      <c r="N869">
        <f t="shared" si="106"/>
        <v>142885.78519932146</v>
      </c>
      <c r="O869">
        <f t="shared" si="107"/>
        <v>197.67656930797935</v>
      </c>
      <c r="P869">
        <f t="shared" si="108"/>
        <v>191.24710297939083</v>
      </c>
      <c r="Q869" s="9" cm="1">
        <f t="array" ref="Q869">IF(D869="",_xlfn.XLOOKUP(C869,ConfigSheet!$B$5:$H$5,_xlfn.XLOOKUP(G869,ConfigSheet!$A$6:$A$8,ConfigSheet!$B$6:$H$8)),_xlfn.XLOOKUP(D869,ConfigSheet!$B$5:$H$5,_xlfn.XLOOKUP(H869,ConfigSheet!$A$6:$A$8,ConfigSheet!$B$6:$H$8)))</f>
        <v>236.29999999999998</v>
      </c>
      <c r="R869">
        <f t="shared" si="109"/>
        <v>6.4294663285885179</v>
      </c>
      <c r="S869" s="9">
        <f t="shared" si="110"/>
        <v>41.338037270453512</v>
      </c>
      <c r="W869">
        <f t="shared" si="111"/>
        <v>45.052897020609151</v>
      </c>
      <c r="X869">
        <f t="shared" si="104"/>
        <v>2029.763529949613</v>
      </c>
    </row>
    <row r="870" spans="1:24" x14ac:dyDescent="0.3">
      <c r="A870" s="3">
        <v>868</v>
      </c>
      <c r="B870">
        <v>354</v>
      </c>
      <c r="C870" t="s">
        <v>13</v>
      </c>
      <c r="D870" t="s">
        <v>13</v>
      </c>
      <c r="E870">
        <v>117000</v>
      </c>
      <c r="F870">
        <v>81894</v>
      </c>
      <c r="G870">
        <v>1</v>
      </c>
      <c r="H870">
        <v>1</v>
      </c>
      <c r="I870">
        <v>58.092027902603149</v>
      </c>
      <c r="J870" s="4">
        <f>ConfigSheet!$I$2</f>
        <v>3349.0920000000001</v>
      </c>
      <c r="K870">
        <f>IF(D870="",_xlfn.XLOOKUP(C870,ConfigSheet!$A$1:$H$1,ConfigSheet!$A$2:$H$2),_xlfn.XLOOKUP(D870,ConfigSheet!$A$1:$H$1,ConfigSheet!$A$2:$H$2))</f>
        <v>6.6983512218829002</v>
      </c>
      <c r="L870">
        <f>_xlfn.XLOOKUP(B870,CoinPixels_Config2!A:A,CoinPixels_Config2!I:I)</f>
        <v>0.8093723494486853</v>
      </c>
      <c r="M870">
        <f t="shared" si="105"/>
        <v>94696.564885496176</v>
      </c>
      <c r="N870">
        <f t="shared" si="106"/>
        <v>66282.73918575063</v>
      </c>
      <c r="O870">
        <f t="shared" si="107"/>
        <v>189.39785801909193</v>
      </c>
      <c r="P870">
        <f t="shared" si="108"/>
        <v>132.5687879026967</v>
      </c>
      <c r="Q870" s="9" cm="1">
        <f t="array" ref="Q870">IF(D870="",_xlfn.XLOOKUP(C870,ConfigSheet!$B$5:$H$5,_xlfn.XLOOKUP(G870,ConfigSheet!$A$6:$A$8,ConfigSheet!$B$6:$H$8)),_xlfn.XLOOKUP(D870,ConfigSheet!$B$5:$H$5,_xlfn.XLOOKUP(H870,ConfigSheet!$A$6:$A$8,ConfigSheet!$B$6:$H$8)))</f>
        <v>207.95500000000001</v>
      </c>
      <c r="R870">
        <f t="shared" si="109"/>
        <v>56.829070116395229</v>
      </c>
      <c r="S870" s="9">
        <f t="shared" si="110"/>
        <v>3229.5432102941654</v>
      </c>
      <c r="W870">
        <f t="shared" si="111"/>
        <v>75.386212097303314</v>
      </c>
      <c r="X870">
        <f t="shared" si="104"/>
        <v>5683.0809743796008</v>
      </c>
    </row>
    <row r="871" spans="1:24" x14ac:dyDescent="0.3">
      <c r="A871" s="3">
        <v>869</v>
      </c>
      <c r="B871">
        <v>355</v>
      </c>
      <c r="C871" t="s">
        <v>8</v>
      </c>
      <c r="D871" t="s">
        <v>8</v>
      </c>
      <c r="E871">
        <v>18665</v>
      </c>
      <c r="F871">
        <v>19712</v>
      </c>
      <c r="G871">
        <v>1</v>
      </c>
      <c r="H871">
        <v>1</v>
      </c>
      <c r="I871">
        <v>79.432392120361328</v>
      </c>
      <c r="J871" s="4">
        <f>ConfigSheet!$I$2</f>
        <v>3349.0920000000001</v>
      </c>
      <c r="K871">
        <f>IF(D871="",_xlfn.XLOOKUP(C871,ConfigSheet!$A$1:$H$1,ConfigSheet!$A$2:$H$2),_xlfn.XLOOKUP(D871,ConfigSheet!$A$1:$H$1,ConfigSheet!$A$2:$H$2))</f>
        <v>0</v>
      </c>
      <c r="L871">
        <f>_xlfn.XLOOKUP(B871,CoinPixels_Config2!A:A,CoinPixels_Config2!I:I)</f>
        <v>0.94688514610389607</v>
      </c>
      <c r="M871">
        <f t="shared" si="105"/>
        <v>17673.611252029219</v>
      </c>
      <c r="N871">
        <f t="shared" si="106"/>
        <v>18665</v>
      </c>
      <c r="O871">
        <f t="shared" si="107"/>
        <v>0</v>
      </c>
      <c r="P871">
        <f t="shared" si="108"/>
        <v>0</v>
      </c>
      <c r="Q871" s="9" cm="1">
        <f t="array" ref="Q871">IF(D871="",_xlfn.XLOOKUP(C871,ConfigSheet!$B$5:$H$5,_xlfn.XLOOKUP(G871,ConfigSheet!$A$6:$A$8,ConfigSheet!$B$6:$H$8)),_xlfn.XLOOKUP(D871,ConfigSheet!$B$5:$H$5,_xlfn.XLOOKUP(H871,ConfigSheet!$A$6:$A$8,ConfigSheet!$B$6:$H$8)))</f>
        <v>0</v>
      </c>
      <c r="R871">
        <f t="shared" si="109"/>
        <v>0</v>
      </c>
      <c r="S871" s="9">
        <f t="shared" si="110"/>
        <v>0</v>
      </c>
      <c r="W871">
        <f t="shared" si="111"/>
        <v>0</v>
      </c>
      <c r="X871">
        <f t="shared" si="104"/>
        <v>0</v>
      </c>
    </row>
    <row r="872" spans="1:24" x14ac:dyDescent="0.3">
      <c r="A872" s="3">
        <v>870</v>
      </c>
      <c r="B872">
        <v>355</v>
      </c>
      <c r="C872" t="s">
        <v>14</v>
      </c>
      <c r="D872" t="s">
        <v>14</v>
      </c>
      <c r="E872">
        <v>102763</v>
      </c>
      <c r="F872">
        <v>90190</v>
      </c>
      <c r="G872">
        <v>1</v>
      </c>
      <c r="H872">
        <v>1</v>
      </c>
      <c r="I872">
        <v>87.765049934387207</v>
      </c>
      <c r="J872" s="4">
        <f>ConfigSheet!$I$2</f>
        <v>3349.0920000000001</v>
      </c>
      <c r="K872">
        <f>IF(D872="",_xlfn.XLOOKUP(C872,ConfigSheet!$A$1:$H$1,ConfigSheet!$A$2:$H$2),_xlfn.XLOOKUP(D872,ConfigSheet!$A$1:$H$1,ConfigSheet!$A$2:$H$2))</f>
        <v>8.5265588246234003</v>
      </c>
      <c r="L872">
        <f>_xlfn.XLOOKUP(B872,CoinPixels_Config2!A:A,CoinPixels_Config2!I:I)</f>
        <v>0.94688514610389607</v>
      </c>
      <c r="M872">
        <f t="shared" si="105"/>
        <v>97304.758269074679</v>
      </c>
      <c r="N872">
        <f t="shared" si="106"/>
        <v>85399.571327110389</v>
      </c>
      <c r="O872">
        <f t="shared" si="107"/>
        <v>247.73124933475265</v>
      </c>
      <c r="P872">
        <f t="shared" si="108"/>
        <v>217.42145886653117</v>
      </c>
      <c r="Q872" s="9" cm="1">
        <f t="array" ref="Q872">IF(D872="",_xlfn.XLOOKUP(C872,ConfigSheet!$B$5:$H$5,_xlfn.XLOOKUP(G872,ConfigSheet!$A$6:$A$8,ConfigSheet!$B$6:$H$8)),_xlfn.XLOOKUP(D872,ConfigSheet!$B$5:$H$5,_xlfn.XLOOKUP(H872,ConfigSheet!$A$6:$A$8,ConfigSheet!$B$6:$H$8)))</f>
        <v>160.44</v>
      </c>
      <c r="R872">
        <f t="shared" si="109"/>
        <v>30.309790468221479</v>
      </c>
      <c r="S872" s="9">
        <f t="shared" si="110"/>
        <v>918.68339822748965</v>
      </c>
      <c r="W872">
        <f t="shared" si="111"/>
        <v>-56.98145886653117</v>
      </c>
      <c r="X872">
        <f t="shared" si="104"/>
        <v>3246.8866545581836</v>
      </c>
    </row>
    <row r="873" spans="1:24" x14ac:dyDescent="0.3">
      <c r="A873" s="3">
        <v>871</v>
      </c>
      <c r="B873">
        <v>356</v>
      </c>
      <c r="C873" t="s">
        <v>8</v>
      </c>
      <c r="D873" t="s">
        <v>8</v>
      </c>
      <c r="E873">
        <v>15984</v>
      </c>
      <c r="F873">
        <v>19740</v>
      </c>
      <c r="G873">
        <v>1</v>
      </c>
      <c r="H873">
        <v>1</v>
      </c>
      <c r="I873">
        <v>76.519417762756348</v>
      </c>
      <c r="J873" s="4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_xlfn.XLOOKUP(B873,CoinPixels_Config2!A:A,CoinPixels_Config2!I:I)</f>
        <v>0.80972644376899694</v>
      </c>
      <c r="M873">
        <f t="shared" si="105"/>
        <v>12942.667477203648</v>
      </c>
      <c r="N873">
        <f t="shared" si="106"/>
        <v>15984</v>
      </c>
      <c r="O873">
        <f t="shared" si="107"/>
        <v>0</v>
      </c>
      <c r="P873">
        <f t="shared" si="108"/>
        <v>0</v>
      </c>
      <c r="Q873" s="9" cm="1">
        <f t="array" ref="Q873">IF(D873="",_xlfn.XLOOKUP(C873,ConfigSheet!$B$5:$H$5,_xlfn.XLOOKUP(G873,ConfigSheet!$A$6:$A$8,ConfigSheet!$B$6:$H$8)),_xlfn.XLOOKUP(D873,ConfigSheet!$B$5:$H$5,_xlfn.XLOOKUP(H873,ConfigSheet!$A$6:$A$8,ConfigSheet!$B$6:$H$8)))</f>
        <v>0</v>
      </c>
      <c r="R873">
        <f t="shared" si="109"/>
        <v>0</v>
      </c>
      <c r="S873" s="9">
        <f t="shared" si="110"/>
        <v>0</v>
      </c>
      <c r="W873">
        <f t="shared" si="111"/>
        <v>0</v>
      </c>
      <c r="X873">
        <f t="shared" si="104"/>
        <v>0</v>
      </c>
    </row>
    <row r="874" spans="1:24" x14ac:dyDescent="0.3">
      <c r="A874" s="3">
        <v>872</v>
      </c>
      <c r="B874">
        <v>356</v>
      </c>
      <c r="C874" t="s">
        <v>10</v>
      </c>
      <c r="D874" t="s">
        <v>10</v>
      </c>
      <c r="E874">
        <v>203788</v>
      </c>
      <c r="F874">
        <v>267278</v>
      </c>
      <c r="G874">
        <v>2</v>
      </c>
      <c r="H874">
        <v>3</v>
      </c>
      <c r="I874">
        <v>62.486473719278969</v>
      </c>
      <c r="J874" s="4">
        <f>ConfigSheet!$I$2</f>
        <v>3349.0920000000001</v>
      </c>
      <c r="K874">
        <f>IF(D874="",_xlfn.XLOOKUP(C874,ConfigSheet!$A$1:$H$1,ConfigSheet!$A$2:$H$2),_xlfn.XLOOKUP(D874,ConfigSheet!$A$1:$H$1,ConfigSheet!$A$2:$H$2))</f>
        <v>3.5680999999999998</v>
      </c>
      <c r="L874">
        <f>_xlfn.XLOOKUP(B874,CoinPixels_Config2!A:A,CoinPixels_Config2!I:I)</f>
        <v>0.80972644376899694</v>
      </c>
      <c r="M874">
        <f t="shared" si="105"/>
        <v>165012.53252279636</v>
      </c>
      <c r="N874">
        <f t="shared" si="106"/>
        <v>216422.06443768996</v>
      </c>
      <c r="O874">
        <f t="shared" si="107"/>
        <v>175.80323780134725</v>
      </c>
      <c r="P874">
        <f t="shared" si="108"/>
        <v>230.5746059290463</v>
      </c>
      <c r="Q874" s="9" cm="1">
        <f t="array" ref="Q874">IF(D874="",_xlfn.XLOOKUP(C874,ConfigSheet!$B$5:$H$5,_xlfn.XLOOKUP(G874,ConfigSheet!$A$6:$A$8,ConfigSheet!$B$6:$H$8)),_xlfn.XLOOKUP(D874,ConfigSheet!$B$5:$H$5,_xlfn.XLOOKUP(H874,ConfigSheet!$A$6:$A$8,ConfigSheet!$B$6:$H$8)))</f>
        <v>289.92</v>
      </c>
      <c r="R874">
        <f t="shared" si="109"/>
        <v>-54.771368127699049</v>
      </c>
      <c r="S874" s="9">
        <f t="shared" si="110"/>
        <v>2999.9027665799272</v>
      </c>
      <c r="W874">
        <f t="shared" si="111"/>
        <v>59.345394070953716</v>
      </c>
      <c r="X874">
        <f t="shared" si="104"/>
        <v>3521.8757974367886</v>
      </c>
    </row>
    <row r="875" spans="1:24" x14ac:dyDescent="0.3">
      <c r="A875" s="3">
        <v>873</v>
      </c>
      <c r="B875">
        <v>357</v>
      </c>
      <c r="C875" t="s">
        <v>8</v>
      </c>
      <c r="D875" t="s">
        <v>8</v>
      </c>
      <c r="E875">
        <v>19249</v>
      </c>
      <c r="F875">
        <v>24633</v>
      </c>
      <c r="G875">
        <v>1</v>
      </c>
      <c r="H875">
        <v>1</v>
      </c>
      <c r="I875">
        <v>77.050638198852539</v>
      </c>
      <c r="J875" s="4">
        <f>ConfigSheet!$I$2</f>
        <v>3349.0920000000001</v>
      </c>
      <c r="K875">
        <f>IF(D875="",_xlfn.XLOOKUP(C875,ConfigSheet!$A$1:$H$1,ConfigSheet!$A$2:$H$2),_xlfn.XLOOKUP(D875,ConfigSheet!$A$1:$H$1,ConfigSheet!$A$2:$H$2))</f>
        <v>0</v>
      </c>
      <c r="L875">
        <f>_xlfn.XLOOKUP(B875,CoinPixels_Config2!A:A,CoinPixels_Config2!I:I)</f>
        <v>0.78143141314496811</v>
      </c>
      <c r="M875">
        <f t="shared" si="105"/>
        <v>15041.773271627491</v>
      </c>
      <c r="N875">
        <f t="shared" si="106"/>
        <v>19249</v>
      </c>
      <c r="O875">
        <f t="shared" si="107"/>
        <v>0</v>
      </c>
      <c r="P875">
        <f t="shared" si="108"/>
        <v>0</v>
      </c>
      <c r="Q875" s="9" cm="1">
        <f t="array" ref="Q875">IF(D875="",_xlfn.XLOOKUP(C875,ConfigSheet!$B$5:$H$5,_xlfn.XLOOKUP(G875,ConfigSheet!$A$6:$A$8,ConfigSheet!$B$6:$H$8)),_xlfn.XLOOKUP(D875,ConfigSheet!$B$5:$H$5,_xlfn.XLOOKUP(H875,ConfigSheet!$A$6:$A$8,ConfigSheet!$B$6:$H$8)))</f>
        <v>0</v>
      </c>
      <c r="R875">
        <f t="shared" si="109"/>
        <v>0</v>
      </c>
      <c r="S875" s="9">
        <f t="shared" si="110"/>
        <v>0</v>
      </c>
      <c r="W875">
        <f t="shared" si="111"/>
        <v>0</v>
      </c>
      <c r="X875">
        <f t="shared" si="104"/>
        <v>0</v>
      </c>
    </row>
    <row r="876" spans="1:24" x14ac:dyDescent="0.3">
      <c r="A876" s="3">
        <v>874</v>
      </c>
      <c r="B876">
        <v>358</v>
      </c>
      <c r="C876" t="s">
        <v>8</v>
      </c>
      <c r="D876" t="s">
        <v>8</v>
      </c>
      <c r="E876">
        <v>15653</v>
      </c>
      <c r="F876">
        <v>19445</v>
      </c>
      <c r="G876">
        <v>1</v>
      </c>
      <c r="H876">
        <v>1</v>
      </c>
      <c r="I876">
        <v>75.174683332443237</v>
      </c>
      <c r="J876" s="4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_xlfn.XLOOKUP(B876,CoinPixels_Config2!A:A,CoinPixels_Config2!I:I)</f>
        <v>0.80498842890203137</v>
      </c>
      <c r="M876">
        <f t="shared" si="105"/>
        <v>12600.483877603498</v>
      </c>
      <c r="N876">
        <f t="shared" si="106"/>
        <v>15653</v>
      </c>
      <c r="O876">
        <f t="shared" si="107"/>
        <v>0</v>
      </c>
      <c r="P876">
        <f t="shared" si="108"/>
        <v>0</v>
      </c>
      <c r="Q876" s="9" cm="1">
        <f t="array" ref="Q876">IF(D876="",_xlfn.XLOOKUP(C876,ConfigSheet!$B$5:$H$5,_xlfn.XLOOKUP(G876,ConfigSheet!$A$6:$A$8,ConfigSheet!$B$6:$H$8)),_xlfn.XLOOKUP(D876,ConfigSheet!$B$5:$H$5,_xlfn.XLOOKUP(H876,ConfigSheet!$A$6:$A$8,ConfigSheet!$B$6:$H$8)))</f>
        <v>0</v>
      </c>
      <c r="R876">
        <f t="shared" si="109"/>
        <v>0</v>
      </c>
      <c r="S876" s="9">
        <f t="shared" si="110"/>
        <v>0</v>
      </c>
      <c r="W876">
        <f t="shared" si="111"/>
        <v>0</v>
      </c>
      <c r="X876">
        <f t="shared" si="104"/>
        <v>0</v>
      </c>
    </row>
    <row r="877" spans="1:24" x14ac:dyDescent="0.3">
      <c r="A877" s="3">
        <v>875</v>
      </c>
      <c r="B877">
        <v>358</v>
      </c>
      <c r="C877" t="s">
        <v>12</v>
      </c>
      <c r="D877" t="s">
        <v>12</v>
      </c>
      <c r="E877">
        <v>199614</v>
      </c>
      <c r="F877">
        <v>348161</v>
      </c>
      <c r="G877">
        <v>1</v>
      </c>
      <c r="H877">
        <v>2</v>
      </c>
      <c r="I877">
        <v>46.184968948364258</v>
      </c>
      <c r="J877" s="4">
        <f>ConfigSheet!$I$2</f>
        <v>3349.0920000000001</v>
      </c>
      <c r="K877">
        <f>IF(D877="",_xlfn.XLOOKUP(C877,ConfigSheet!$A$1:$H$1,ConfigSheet!$A$2:$H$2),_xlfn.XLOOKUP(D877,ConfigSheet!$A$1:$H$1,ConfigSheet!$A$2:$H$2))</f>
        <v>4.4826302470744004</v>
      </c>
      <c r="L877">
        <f>_xlfn.XLOOKUP(B877,CoinPixels_Config2!A:A,CoinPixels_Config2!I:I)</f>
        <v>0.80498842890203137</v>
      </c>
      <c r="M877">
        <f t="shared" si="105"/>
        <v>160686.9602468501</v>
      </c>
      <c r="N877">
        <f t="shared" si="106"/>
        <v>280265.57639496017</v>
      </c>
      <c r="O877">
        <f t="shared" si="107"/>
        <v>215.07328801746024</v>
      </c>
      <c r="P877">
        <f t="shared" si="108"/>
        <v>375.12464571346186</v>
      </c>
      <c r="Q877" s="9" cm="1">
        <f t="array" ref="Q877">IF(D877="",_xlfn.XLOOKUP(C877,ConfigSheet!$B$5:$H$5,_xlfn.XLOOKUP(G877,ConfigSheet!$A$6:$A$8,ConfigSheet!$B$6:$H$8)),_xlfn.XLOOKUP(D877,ConfigSheet!$B$5:$H$5,_xlfn.XLOOKUP(H877,ConfigSheet!$A$6:$A$8,ConfigSheet!$B$6:$H$8)))</f>
        <v>472.59999999999997</v>
      </c>
      <c r="R877">
        <f t="shared" si="109"/>
        <v>-160.05135769600162</v>
      </c>
      <c r="S877" s="9">
        <f t="shared" si="110"/>
        <v>25616.437100333456</v>
      </c>
      <c r="W877">
        <f t="shared" si="111"/>
        <v>97.475354286538106</v>
      </c>
      <c r="X877">
        <f t="shared" si="104"/>
        <v>9501.4446932861229</v>
      </c>
    </row>
    <row r="878" spans="1:24" x14ac:dyDescent="0.3">
      <c r="A878" s="3">
        <v>876</v>
      </c>
      <c r="B878">
        <v>358</v>
      </c>
      <c r="C878" t="s">
        <v>11</v>
      </c>
      <c r="D878" t="s">
        <v>11</v>
      </c>
      <c r="E878">
        <v>232272</v>
      </c>
      <c r="F878">
        <v>167687</v>
      </c>
      <c r="G878">
        <v>1</v>
      </c>
      <c r="H878">
        <v>1</v>
      </c>
      <c r="I878">
        <v>72.099399566650391</v>
      </c>
      <c r="J878" s="4">
        <f>ConfigSheet!$I$2</f>
        <v>3349.0920000000001</v>
      </c>
      <c r="K878">
        <f>IF(D878="",_xlfn.XLOOKUP(C878,ConfigSheet!$A$1:$H$1,ConfigSheet!$A$2:$H$2),_xlfn.XLOOKUP(D878,ConfigSheet!$A$1:$H$1,ConfigSheet!$A$2:$H$2))</f>
        <v>5.6936084651916001</v>
      </c>
      <c r="L878">
        <f>_xlfn.XLOOKUP(B878,CoinPixels_Config2!A:A,CoinPixels_Config2!I:I)</f>
        <v>0.80498842890203137</v>
      </c>
      <c r="M878">
        <f t="shared" si="105"/>
        <v>186976.27235793264</v>
      </c>
      <c r="N878">
        <f t="shared" si="106"/>
        <v>134986.09467729492</v>
      </c>
      <c r="O878">
        <f t="shared" si="107"/>
        <v>317.86815264767154</v>
      </c>
      <c r="P878">
        <f t="shared" si="108"/>
        <v>229.48248998170286</v>
      </c>
      <c r="Q878" s="9" cm="1">
        <f t="array" ref="Q878">IF(D878="",_xlfn.XLOOKUP(C878,ConfigSheet!$B$5:$H$5,_xlfn.XLOOKUP(G878,ConfigSheet!$A$6:$A$8,ConfigSheet!$B$6:$H$8)),_xlfn.XLOOKUP(D878,ConfigSheet!$B$5:$H$5,_xlfn.XLOOKUP(H878,ConfigSheet!$A$6:$A$8,ConfigSheet!$B$6:$H$8)))</f>
        <v>369.42666666666668</v>
      </c>
      <c r="R878">
        <f t="shared" si="109"/>
        <v>88.385662665968681</v>
      </c>
      <c r="S878" s="9">
        <f t="shared" si="110"/>
        <v>7812.0253649024098</v>
      </c>
      <c r="W878">
        <f t="shared" si="111"/>
        <v>139.94417668496382</v>
      </c>
      <c r="X878">
        <f t="shared" si="104"/>
        <v>19584.372588032373</v>
      </c>
    </row>
    <row r="879" spans="1:24" x14ac:dyDescent="0.3">
      <c r="A879" s="3">
        <v>877</v>
      </c>
      <c r="B879">
        <v>359</v>
      </c>
      <c r="C879" t="s">
        <v>8</v>
      </c>
      <c r="D879" t="s">
        <v>8</v>
      </c>
      <c r="E879">
        <v>14773</v>
      </c>
      <c r="F879">
        <v>16384</v>
      </c>
      <c r="G879">
        <v>1</v>
      </c>
      <c r="H879">
        <v>1</v>
      </c>
      <c r="I879">
        <v>81.040090322494507</v>
      </c>
      <c r="J879" s="4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_xlfn.XLOOKUP(B879,CoinPixels_Config2!A:A,CoinPixels_Config2!I:I)</f>
        <v>0.90167236328125</v>
      </c>
      <c r="M879">
        <f t="shared" si="105"/>
        <v>13320.405822753906</v>
      </c>
      <c r="N879">
        <f t="shared" si="106"/>
        <v>14773</v>
      </c>
      <c r="O879">
        <f t="shared" si="107"/>
        <v>0</v>
      </c>
      <c r="P879">
        <f t="shared" si="108"/>
        <v>0</v>
      </c>
      <c r="Q879" s="9" cm="1">
        <f t="array" ref="Q879">IF(D879="",_xlfn.XLOOKUP(C879,ConfigSheet!$B$5:$H$5,_xlfn.XLOOKUP(G879,ConfigSheet!$A$6:$A$8,ConfigSheet!$B$6:$H$8)),_xlfn.XLOOKUP(D879,ConfigSheet!$B$5:$H$5,_xlfn.XLOOKUP(H879,ConfigSheet!$A$6:$A$8,ConfigSheet!$B$6:$H$8)))</f>
        <v>0</v>
      </c>
      <c r="R879">
        <f t="shared" si="109"/>
        <v>0</v>
      </c>
      <c r="S879" s="9">
        <f t="shared" si="110"/>
        <v>0</v>
      </c>
      <c r="W879">
        <f t="shared" si="111"/>
        <v>0</v>
      </c>
      <c r="X879">
        <f t="shared" si="104"/>
        <v>0</v>
      </c>
    </row>
    <row r="880" spans="1:24" x14ac:dyDescent="0.3">
      <c r="A880" s="3">
        <v>878</v>
      </c>
      <c r="B880">
        <v>359</v>
      </c>
      <c r="C880" t="s">
        <v>12</v>
      </c>
      <c r="D880" t="s">
        <v>12</v>
      </c>
      <c r="E880">
        <v>168188</v>
      </c>
      <c r="F880">
        <v>158468</v>
      </c>
      <c r="G880">
        <v>1</v>
      </c>
      <c r="H880">
        <v>1</v>
      </c>
      <c r="I880">
        <v>92.193549871444702</v>
      </c>
      <c r="J880" s="4">
        <f>ConfigSheet!$I$2</f>
        <v>3349.0920000000001</v>
      </c>
      <c r="K880">
        <f>IF(D880="",_xlfn.XLOOKUP(C880,ConfigSheet!$A$1:$H$1,ConfigSheet!$A$2:$H$2),_xlfn.XLOOKUP(D880,ConfigSheet!$A$1:$H$1,ConfigSheet!$A$2:$H$2))</f>
        <v>4.4826302470744004</v>
      </c>
      <c r="L880">
        <f>_xlfn.XLOOKUP(B880,CoinPixels_Config2!A:A,CoinPixels_Config2!I:I)</f>
        <v>0.90167236328125</v>
      </c>
      <c r="M880">
        <f t="shared" si="105"/>
        <v>151650.47143554688</v>
      </c>
      <c r="N880">
        <f t="shared" si="106"/>
        <v>142886.21606445313</v>
      </c>
      <c r="O880">
        <f t="shared" si="107"/>
        <v>202.9782968757128</v>
      </c>
      <c r="P880">
        <f t="shared" si="108"/>
        <v>191.24767967572274</v>
      </c>
      <c r="Q880" s="9" cm="1">
        <f t="array" ref="Q880">IF(D880="",_xlfn.XLOOKUP(C880,ConfigSheet!$B$5:$H$5,_xlfn.XLOOKUP(G880,ConfigSheet!$A$6:$A$8,ConfigSheet!$B$6:$H$8)),_xlfn.XLOOKUP(D880,ConfigSheet!$B$5:$H$5,_xlfn.XLOOKUP(H880,ConfigSheet!$A$6:$A$8,ConfigSheet!$B$6:$H$8)))</f>
        <v>236.29999999999998</v>
      </c>
      <c r="R880">
        <f t="shared" si="109"/>
        <v>11.730617199990064</v>
      </c>
      <c r="S880" s="9">
        <f t="shared" si="110"/>
        <v>137.60737989270274</v>
      </c>
      <c r="W880">
        <f t="shared" si="111"/>
        <v>45.052320324277247</v>
      </c>
      <c r="X880">
        <f t="shared" si="104"/>
        <v>2029.7115666012846</v>
      </c>
    </row>
    <row r="881" spans="1:24" x14ac:dyDescent="0.3">
      <c r="A881" s="3">
        <v>879</v>
      </c>
      <c r="B881">
        <v>359</v>
      </c>
      <c r="C881" t="s">
        <v>11</v>
      </c>
      <c r="D881" t="s">
        <v>11</v>
      </c>
      <c r="E881">
        <v>187212</v>
      </c>
      <c r="F881">
        <v>133272</v>
      </c>
      <c r="G881">
        <v>1</v>
      </c>
      <c r="H881">
        <v>1</v>
      </c>
      <c r="I881">
        <v>71.187746524810791</v>
      </c>
      <c r="J881" s="4">
        <f>ConfigSheet!$I$2</f>
        <v>3349.0920000000001</v>
      </c>
      <c r="K881">
        <f>IF(D881="",_xlfn.XLOOKUP(C881,ConfigSheet!$A$1:$H$1,ConfigSheet!$A$2:$H$2),_xlfn.XLOOKUP(D881,ConfigSheet!$A$1:$H$1,ConfigSheet!$A$2:$H$2))</f>
        <v>5.6936084651916001</v>
      </c>
      <c r="L881">
        <f>_xlfn.XLOOKUP(B881,CoinPixels_Config2!A:A,CoinPixels_Config2!I:I)</f>
        <v>0.90167236328125</v>
      </c>
      <c r="M881">
        <f t="shared" si="105"/>
        <v>168803.88647460938</v>
      </c>
      <c r="N881">
        <f t="shared" si="106"/>
        <v>120167.67919921875</v>
      </c>
      <c r="O881">
        <f t="shared" si="107"/>
        <v>286.97427153063512</v>
      </c>
      <c r="P881">
        <f t="shared" si="108"/>
        <v>204.2905108402816</v>
      </c>
      <c r="Q881" s="9" cm="1">
        <f t="array" ref="Q881">IF(D881="",_xlfn.XLOOKUP(C881,ConfigSheet!$B$5:$H$5,_xlfn.XLOOKUP(G881,ConfigSheet!$A$6:$A$8,ConfigSheet!$B$6:$H$8)),_xlfn.XLOOKUP(D881,ConfigSheet!$B$5:$H$5,_xlfn.XLOOKUP(H881,ConfigSheet!$A$6:$A$8,ConfigSheet!$B$6:$H$8)))</f>
        <v>369.42666666666668</v>
      </c>
      <c r="R881">
        <f t="shared" si="109"/>
        <v>82.683760690353523</v>
      </c>
      <c r="S881" s="9">
        <f t="shared" si="110"/>
        <v>6836.6042818996502</v>
      </c>
      <c r="W881">
        <f t="shared" si="111"/>
        <v>165.13615582638508</v>
      </c>
      <c r="X881">
        <f t="shared" si="104"/>
        <v>27269.949961116134</v>
      </c>
    </row>
    <row r="882" spans="1:24" x14ac:dyDescent="0.3">
      <c r="A882" s="3">
        <v>880</v>
      </c>
      <c r="B882">
        <v>360</v>
      </c>
      <c r="C882" t="s">
        <v>8</v>
      </c>
      <c r="D882" t="s">
        <v>8</v>
      </c>
      <c r="E882">
        <v>17404</v>
      </c>
      <c r="F882">
        <v>20625</v>
      </c>
      <c r="G882">
        <v>1</v>
      </c>
      <c r="H882">
        <v>1</v>
      </c>
      <c r="I882">
        <v>78.146809339523315</v>
      </c>
      <c r="J882" s="4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_xlfn.XLOOKUP(B882,CoinPixels_Config2!A:A,CoinPixels_Config2!I:I)</f>
        <v>0.84383030303030304</v>
      </c>
      <c r="M882">
        <f t="shared" si="105"/>
        <v>14686.022593939395</v>
      </c>
      <c r="N882">
        <f t="shared" si="106"/>
        <v>17404</v>
      </c>
      <c r="O882">
        <f t="shared" si="107"/>
        <v>0</v>
      </c>
      <c r="P882">
        <f t="shared" si="108"/>
        <v>0</v>
      </c>
      <c r="Q882" s="9" cm="1">
        <f t="array" ref="Q882">IF(D882="",_xlfn.XLOOKUP(C882,ConfigSheet!$B$5:$H$5,_xlfn.XLOOKUP(G882,ConfigSheet!$A$6:$A$8,ConfigSheet!$B$6:$H$8)),_xlfn.XLOOKUP(D882,ConfigSheet!$B$5:$H$5,_xlfn.XLOOKUP(H882,ConfigSheet!$A$6:$A$8,ConfigSheet!$B$6:$H$8)))</f>
        <v>0</v>
      </c>
      <c r="R882">
        <f t="shared" si="109"/>
        <v>0</v>
      </c>
      <c r="S882" s="9">
        <f t="shared" si="110"/>
        <v>0</v>
      </c>
      <c r="W882">
        <f t="shared" si="111"/>
        <v>0</v>
      </c>
      <c r="X882">
        <f t="shared" si="104"/>
        <v>0</v>
      </c>
    </row>
    <row r="883" spans="1:24" x14ac:dyDescent="0.3">
      <c r="A883" s="3">
        <v>881</v>
      </c>
      <c r="B883">
        <v>360</v>
      </c>
      <c r="C883" t="s">
        <v>9</v>
      </c>
      <c r="D883" t="s">
        <v>9</v>
      </c>
      <c r="E883">
        <v>530812</v>
      </c>
      <c r="F883">
        <v>474716</v>
      </c>
      <c r="G883">
        <v>1</v>
      </c>
      <c r="H883">
        <v>1</v>
      </c>
      <c r="I883">
        <v>88.714599609375</v>
      </c>
      <c r="J883" s="4">
        <f>ConfigSheet!$I$2</f>
        <v>3349.0920000000001</v>
      </c>
      <c r="K883">
        <f>IF(D883="",_xlfn.XLOOKUP(C883,ConfigSheet!$A$1:$H$1,ConfigSheet!$A$2:$H$2),_xlfn.XLOOKUP(D883,ConfigSheet!$A$1:$H$1,ConfigSheet!$A$2:$H$2))</f>
        <v>2.6304883652667002</v>
      </c>
      <c r="L883">
        <f>_xlfn.XLOOKUP(B883,CoinPixels_Config2!A:A,CoinPixels_Config2!I:I)</f>
        <v>0.84383030303030304</v>
      </c>
      <c r="M883">
        <f t="shared" si="105"/>
        <v>447915.2508121212</v>
      </c>
      <c r="N883">
        <f t="shared" si="106"/>
        <v>400579.74613333336</v>
      </c>
      <c r="O883">
        <f t="shared" si="107"/>
        <v>351.80755138610721</v>
      </c>
      <c r="P883">
        <f t="shared" si="108"/>
        <v>314.62866996941909</v>
      </c>
      <c r="Q883" s="9" cm="1">
        <f t="array" ref="Q883">IF(D883="",_xlfn.XLOOKUP(C883,ConfigSheet!$B$5:$H$5,_xlfn.XLOOKUP(G883,ConfigSheet!$A$6:$A$8,ConfigSheet!$B$6:$H$8)),_xlfn.XLOOKUP(D883,ConfigSheet!$B$5:$H$5,_xlfn.XLOOKUP(H883,ConfigSheet!$A$6:$A$8,ConfigSheet!$B$6:$H$8)))</f>
        <v>468.8</v>
      </c>
      <c r="R883">
        <f t="shared" si="109"/>
        <v>37.178881416688114</v>
      </c>
      <c r="S883" s="9">
        <f t="shared" si="110"/>
        <v>1382.2692233961568</v>
      </c>
      <c r="W883">
        <f t="shared" si="111"/>
        <v>154.17133003058092</v>
      </c>
      <c r="X883">
        <f t="shared" si="104"/>
        <v>23768.799003398301</v>
      </c>
    </row>
    <row r="884" spans="1:24" x14ac:dyDescent="0.3">
      <c r="A884" s="3">
        <v>882</v>
      </c>
      <c r="B884">
        <v>361</v>
      </c>
      <c r="C884" t="s">
        <v>8</v>
      </c>
      <c r="D884" t="s">
        <v>8</v>
      </c>
      <c r="E884">
        <v>14812</v>
      </c>
      <c r="F884">
        <v>18596</v>
      </c>
      <c r="G884">
        <v>1</v>
      </c>
      <c r="H884">
        <v>1</v>
      </c>
      <c r="I884">
        <v>75.7945716381073</v>
      </c>
      <c r="J884" s="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_xlfn.XLOOKUP(B884,CoinPixels_Config2!A:A,CoinPixels_Config2!I:I)</f>
        <v>0.79651537965153796</v>
      </c>
      <c r="M884">
        <f t="shared" si="105"/>
        <v>11797.98580339858</v>
      </c>
      <c r="N884">
        <f t="shared" si="106"/>
        <v>14812</v>
      </c>
      <c r="O884">
        <f t="shared" si="107"/>
        <v>0</v>
      </c>
      <c r="P884">
        <f t="shared" si="108"/>
        <v>0</v>
      </c>
      <c r="Q884" s="9" cm="1">
        <f t="array" ref="Q884">IF(D884="",_xlfn.XLOOKUP(C884,ConfigSheet!$B$5:$H$5,_xlfn.XLOOKUP(G884,ConfigSheet!$A$6:$A$8,ConfigSheet!$B$6:$H$8)),_xlfn.XLOOKUP(D884,ConfigSheet!$B$5:$H$5,_xlfn.XLOOKUP(H884,ConfigSheet!$A$6:$A$8,ConfigSheet!$B$6:$H$8)))</f>
        <v>0</v>
      </c>
      <c r="R884">
        <f t="shared" si="109"/>
        <v>0</v>
      </c>
      <c r="S884" s="9">
        <f t="shared" si="110"/>
        <v>0</v>
      </c>
      <c r="W884">
        <f t="shared" si="111"/>
        <v>0</v>
      </c>
      <c r="X884">
        <f t="shared" si="104"/>
        <v>0</v>
      </c>
    </row>
    <row r="885" spans="1:24" x14ac:dyDescent="0.3">
      <c r="A885" s="3">
        <v>883</v>
      </c>
      <c r="B885">
        <v>361</v>
      </c>
      <c r="C885" t="s">
        <v>10</v>
      </c>
      <c r="D885" t="s">
        <v>10</v>
      </c>
      <c r="E885">
        <v>88399</v>
      </c>
      <c r="F885">
        <v>84331</v>
      </c>
      <c r="G885">
        <v>1</v>
      </c>
      <c r="H885">
        <v>1</v>
      </c>
      <c r="I885">
        <v>94.072109460830688</v>
      </c>
      <c r="J885" s="4">
        <f>ConfigSheet!$I$2</f>
        <v>3349.0920000000001</v>
      </c>
      <c r="K885">
        <f>IF(D885="",_xlfn.XLOOKUP(C885,ConfigSheet!$A$1:$H$1,ConfigSheet!$A$2:$H$2),_xlfn.XLOOKUP(D885,ConfigSheet!$A$1:$H$1,ConfigSheet!$A$2:$H$2))</f>
        <v>3.5680999999999998</v>
      </c>
      <c r="L885">
        <f>_xlfn.XLOOKUP(B885,CoinPixels_Config2!A:A,CoinPixels_Config2!I:I)</f>
        <v>0.79651537965153796</v>
      </c>
      <c r="M885">
        <f t="shared" si="105"/>
        <v>70411.163045816298</v>
      </c>
      <c r="N885">
        <f t="shared" si="106"/>
        <v>67170.938481393852</v>
      </c>
      <c r="O885">
        <f t="shared" si="107"/>
        <v>75.015577614403284</v>
      </c>
      <c r="P885">
        <f t="shared" si="108"/>
        <v>71.563464245073405</v>
      </c>
      <c r="Q885" s="9" cm="1">
        <f t="array" ref="Q885">IF(D885="",_xlfn.XLOOKUP(C885,ConfigSheet!$B$5:$H$5,_xlfn.XLOOKUP(G885,ConfigSheet!$A$6:$A$8,ConfigSheet!$B$6:$H$8)),_xlfn.XLOOKUP(D885,ConfigSheet!$B$5:$H$5,_xlfn.XLOOKUP(H885,ConfigSheet!$A$6:$A$8,ConfigSheet!$B$6:$H$8)))</f>
        <v>96.64</v>
      </c>
      <c r="R885">
        <f t="shared" si="109"/>
        <v>3.4521133693298793</v>
      </c>
      <c r="S885" s="9">
        <f t="shared" si="110"/>
        <v>11.917086714706091</v>
      </c>
      <c r="W885">
        <f t="shared" si="111"/>
        <v>25.076535754926596</v>
      </c>
      <c r="X885">
        <f t="shared" si="104"/>
        <v>628.83264546811199</v>
      </c>
    </row>
    <row r="886" spans="1:24" x14ac:dyDescent="0.3">
      <c r="A886" s="3">
        <v>884</v>
      </c>
      <c r="B886">
        <v>362</v>
      </c>
      <c r="C886" t="s">
        <v>8</v>
      </c>
      <c r="D886" t="s">
        <v>8</v>
      </c>
      <c r="E886">
        <v>14403</v>
      </c>
      <c r="F886">
        <v>17514</v>
      </c>
      <c r="G886">
        <v>1</v>
      </c>
      <c r="H886">
        <v>1</v>
      </c>
      <c r="I886">
        <v>78.716611862182617</v>
      </c>
      <c r="J886" s="4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_xlfn.XLOOKUP(B886,CoinPixels_Config2!A:A,CoinPixels_Config2!I:I)</f>
        <v>0.82237067488866045</v>
      </c>
      <c r="M886">
        <f t="shared" si="105"/>
        <v>11844.604830421376</v>
      </c>
      <c r="N886">
        <f t="shared" si="106"/>
        <v>14402.999999999998</v>
      </c>
      <c r="O886">
        <f t="shared" si="107"/>
        <v>0</v>
      </c>
      <c r="P886">
        <f t="shared" si="108"/>
        <v>0</v>
      </c>
      <c r="Q886" s="9" cm="1">
        <f t="array" ref="Q886">IF(D886="",_xlfn.XLOOKUP(C886,ConfigSheet!$B$5:$H$5,_xlfn.XLOOKUP(G886,ConfigSheet!$A$6:$A$8,ConfigSheet!$B$6:$H$8)),_xlfn.XLOOKUP(D886,ConfigSheet!$B$5:$H$5,_xlfn.XLOOKUP(H886,ConfigSheet!$A$6:$A$8,ConfigSheet!$B$6:$H$8)))</f>
        <v>0</v>
      </c>
      <c r="R886">
        <f t="shared" si="109"/>
        <v>0</v>
      </c>
      <c r="S886" s="9">
        <f t="shared" si="110"/>
        <v>0</v>
      </c>
      <c r="W886">
        <f t="shared" si="111"/>
        <v>0</v>
      </c>
      <c r="X886">
        <f t="shared" si="104"/>
        <v>0</v>
      </c>
    </row>
    <row r="887" spans="1:24" x14ac:dyDescent="0.3">
      <c r="A887" s="3">
        <v>885</v>
      </c>
      <c r="B887">
        <v>362</v>
      </c>
      <c r="C887" t="s">
        <v>10</v>
      </c>
      <c r="D887" t="s">
        <v>10</v>
      </c>
      <c r="E887">
        <v>90908</v>
      </c>
      <c r="F887">
        <v>84765</v>
      </c>
      <c r="G887">
        <v>1</v>
      </c>
      <c r="H887">
        <v>1</v>
      </c>
      <c r="I887">
        <v>92.854398488998413</v>
      </c>
      <c r="J887" s="4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_xlfn.XLOOKUP(B887,CoinPixels_Config2!A:A,CoinPixels_Config2!I:I)</f>
        <v>0.82237067488866045</v>
      </c>
      <c r="M887">
        <f t="shared" si="105"/>
        <v>74760.073312778346</v>
      </c>
      <c r="N887">
        <f t="shared" si="106"/>
        <v>69708.250256937303</v>
      </c>
      <c r="O887">
        <f t="shared" si="107"/>
        <v>79.648877244137935</v>
      </c>
      <c r="P887">
        <f t="shared" si="108"/>
        <v>74.266699075981776</v>
      </c>
      <c r="Q887" s="9" cm="1">
        <f t="array" ref="Q887">IF(D887="",_xlfn.XLOOKUP(C887,ConfigSheet!$B$5:$H$5,_xlfn.XLOOKUP(G887,ConfigSheet!$A$6:$A$8,ConfigSheet!$B$6:$H$8)),_xlfn.XLOOKUP(D887,ConfigSheet!$B$5:$H$5,_xlfn.XLOOKUP(H887,ConfigSheet!$A$6:$A$8,ConfigSheet!$B$6:$H$8)))</f>
        <v>96.64</v>
      </c>
      <c r="R887">
        <f t="shared" si="109"/>
        <v>5.3821781681561589</v>
      </c>
      <c r="S887" s="9">
        <f t="shared" si="110"/>
        <v>28.967841833776788</v>
      </c>
      <c r="W887">
        <f t="shared" si="111"/>
        <v>22.373300924018224</v>
      </c>
      <c r="X887">
        <f t="shared" si="104"/>
        <v>500.56459423667474</v>
      </c>
    </row>
    <row r="888" spans="1:24" x14ac:dyDescent="0.3">
      <c r="A888" s="3">
        <v>886</v>
      </c>
      <c r="B888">
        <v>363</v>
      </c>
      <c r="C888" t="s">
        <v>8</v>
      </c>
      <c r="D888" t="s">
        <v>8</v>
      </c>
      <c r="E888">
        <v>13449</v>
      </c>
      <c r="F888">
        <v>16592</v>
      </c>
      <c r="G888">
        <v>1</v>
      </c>
      <c r="H888">
        <v>1</v>
      </c>
      <c r="I888">
        <v>75.288832187652588</v>
      </c>
      <c r="J888" s="4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_xlfn.XLOOKUP(B888,CoinPixels_Config2!A:A,CoinPixels_Config2!I:I)</f>
        <v>0.81057135969141758</v>
      </c>
      <c r="M888">
        <f t="shared" si="105"/>
        <v>10901.374216489876</v>
      </c>
      <c r="N888">
        <f t="shared" si="106"/>
        <v>13449</v>
      </c>
      <c r="O888">
        <f t="shared" si="107"/>
        <v>0</v>
      </c>
      <c r="P888">
        <f t="shared" si="108"/>
        <v>0</v>
      </c>
      <c r="Q888" s="9" cm="1">
        <f t="array" ref="Q888">IF(D888="",_xlfn.XLOOKUP(C888,ConfigSheet!$B$5:$H$5,_xlfn.XLOOKUP(G888,ConfigSheet!$A$6:$A$8,ConfigSheet!$B$6:$H$8)),_xlfn.XLOOKUP(D888,ConfigSheet!$B$5:$H$5,_xlfn.XLOOKUP(H888,ConfigSheet!$A$6:$A$8,ConfigSheet!$B$6:$H$8)))</f>
        <v>0</v>
      </c>
      <c r="R888">
        <f t="shared" si="109"/>
        <v>0</v>
      </c>
      <c r="S888" s="9">
        <f t="shared" si="110"/>
        <v>0</v>
      </c>
      <c r="W888">
        <f t="shared" si="111"/>
        <v>0</v>
      </c>
      <c r="X888">
        <f t="shared" si="104"/>
        <v>0</v>
      </c>
    </row>
    <row r="889" spans="1:24" x14ac:dyDescent="0.3">
      <c r="A889" s="3">
        <v>887</v>
      </c>
      <c r="B889">
        <v>363</v>
      </c>
      <c r="C889" t="s">
        <v>11</v>
      </c>
      <c r="D889" t="s">
        <v>11</v>
      </c>
      <c r="E889">
        <v>331156</v>
      </c>
      <c r="F889">
        <v>300482</v>
      </c>
      <c r="G889">
        <v>2</v>
      </c>
      <c r="H889">
        <v>2</v>
      </c>
      <c r="I889">
        <v>90.734747052192688</v>
      </c>
      <c r="J889" s="4">
        <f>ConfigSheet!$I$2</f>
        <v>3349.0920000000001</v>
      </c>
      <c r="K889">
        <f>IF(D889="",_xlfn.XLOOKUP(C889,ConfigSheet!$A$1:$H$1,ConfigSheet!$A$2:$H$2),_xlfn.XLOOKUP(D889,ConfigSheet!$A$1:$H$1,ConfigSheet!$A$2:$H$2))</f>
        <v>5.6936084651916001</v>
      </c>
      <c r="L889">
        <f>_xlfn.XLOOKUP(B889,CoinPixels_Config2!A:A,CoinPixels_Config2!I:I)</f>
        <v>0.81057135969141758</v>
      </c>
      <c r="M889">
        <f t="shared" si="105"/>
        <v>268425.56918997108</v>
      </c>
      <c r="N889">
        <f t="shared" si="106"/>
        <v>243562.10330279655</v>
      </c>
      <c r="O889">
        <f t="shared" si="107"/>
        <v>456.33565545941786</v>
      </c>
      <c r="P889">
        <f t="shared" si="108"/>
        <v>414.06663452800734</v>
      </c>
      <c r="Q889" s="9" cm="1">
        <f t="array" ref="Q889">IF(D889="",_xlfn.XLOOKUP(C889,ConfigSheet!$B$5:$H$5,_xlfn.XLOOKUP(G889,ConfigSheet!$A$6:$A$8,ConfigSheet!$B$6:$H$8)),_xlfn.XLOOKUP(D889,ConfigSheet!$B$5:$H$5,_xlfn.XLOOKUP(H889,ConfigSheet!$A$6:$A$8,ConfigSheet!$B$6:$H$8)))</f>
        <v>738.85333333333335</v>
      </c>
      <c r="R889">
        <f t="shared" si="109"/>
        <v>42.269020931410523</v>
      </c>
      <c r="S889" s="9">
        <f t="shared" si="110"/>
        <v>1786.6701305000208</v>
      </c>
      <c r="W889">
        <f t="shared" si="111"/>
        <v>324.78669880532601</v>
      </c>
      <c r="X889">
        <f t="shared" si="104"/>
        <v>105486.39972086156</v>
      </c>
    </row>
    <row r="890" spans="1:24" x14ac:dyDescent="0.3">
      <c r="A890" s="3">
        <v>888</v>
      </c>
      <c r="B890">
        <v>364</v>
      </c>
      <c r="C890" t="s">
        <v>8</v>
      </c>
      <c r="D890" t="s">
        <v>8</v>
      </c>
      <c r="E890">
        <v>13443</v>
      </c>
      <c r="F890">
        <v>17339</v>
      </c>
      <c r="G890">
        <v>1</v>
      </c>
      <c r="H890">
        <v>1</v>
      </c>
      <c r="I890">
        <v>77.295243740081787</v>
      </c>
      <c r="J890" s="4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_xlfn.XLOOKUP(B890,CoinPixels_Config2!A:A,CoinPixels_Config2!I:I)</f>
        <v>0.77530422746409833</v>
      </c>
      <c r="M890">
        <f t="shared" si="105"/>
        <v>10422.414729799873</v>
      </c>
      <c r="N890">
        <f t="shared" si="106"/>
        <v>13443</v>
      </c>
      <c r="O890">
        <f t="shared" si="107"/>
        <v>0</v>
      </c>
      <c r="P890">
        <f t="shared" si="108"/>
        <v>0</v>
      </c>
      <c r="Q890" s="9" cm="1">
        <f t="array" ref="Q890">IF(D890="",_xlfn.XLOOKUP(C890,ConfigSheet!$B$5:$H$5,_xlfn.XLOOKUP(G890,ConfigSheet!$A$6:$A$8,ConfigSheet!$B$6:$H$8)),_xlfn.XLOOKUP(D890,ConfigSheet!$B$5:$H$5,_xlfn.XLOOKUP(H890,ConfigSheet!$A$6:$A$8,ConfigSheet!$B$6:$H$8)))</f>
        <v>0</v>
      </c>
      <c r="R890">
        <f t="shared" si="109"/>
        <v>0</v>
      </c>
      <c r="S890" s="9">
        <f t="shared" si="110"/>
        <v>0</v>
      </c>
      <c r="W890">
        <f t="shared" si="111"/>
        <v>0</v>
      </c>
      <c r="X890">
        <f t="shared" si="104"/>
        <v>0</v>
      </c>
    </row>
    <row r="891" spans="1:24" x14ac:dyDescent="0.3">
      <c r="A891" s="3">
        <v>889</v>
      </c>
      <c r="B891">
        <v>364</v>
      </c>
      <c r="C891" t="s">
        <v>11</v>
      </c>
      <c r="D891" t="s">
        <v>11</v>
      </c>
      <c r="E891">
        <v>355396</v>
      </c>
      <c r="F891">
        <v>300016</v>
      </c>
      <c r="G891">
        <v>2</v>
      </c>
      <c r="H891">
        <v>2</v>
      </c>
      <c r="I891">
        <v>84.265294671058655</v>
      </c>
      <c r="J891" s="4">
        <f>ConfigSheet!$I$2</f>
        <v>3349.0920000000001</v>
      </c>
      <c r="K891">
        <f>IF(D891="",_xlfn.XLOOKUP(C891,ConfigSheet!$A$1:$H$1,ConfigSheet!$A$2:$H$2),_xlfn.XLOOKUP(D891,ConfigSheet!$A$1:$H$1,ConfigSheet!$A$2:$H$2))</f>
        <v>5.6936084651916001</v>
      </c>
      <c r="L891">
        <f>_xlfn.XLOOKUP(B891,CoinPixels_Config2!A:A,CoinPixels_Config2!I:I)</f>
        <v>0.77530422746409833</v>
      </c>
      <c r="M891">
        <f t="shared" si="105"/>
        <v>275540.0212238307</v>
      </c>
      <c r="N891">
        <f t="shared" si="106"/>
        <v>232603.67310686893</v>
      </c>
      <c r="O891">
        <f t="shared" si="107"/>
        <v>468.43054694797149</v>
      </c>
      <c r="P891">
        <f t="shared" si="108"/>
        <v>395.43680562848937</v>
      </c>
      <c r="Q891" s="9" cm="1">
        <f t="array" ref="Q891">IF(D891="",_xlfn.XLOOKUP(C891,ConfigSheet!$B$5:$H$5,_xlfn.XLOOKUP(G891,ConfigSheet!$A$6:$A$8,ConfigSheet!$B$6:$H$8)),_xlfn.XLOOKUP(D891,ConfigSheet!$B$5:$H$5,_xlfn.XLOOKUP(H891,ConfigSheet!$A$6:$A$8,ConfigSheet!$B$6:$H$8)))</f>
        <v>738.85333333333335</v>
      </c>
      <c r="R891">
        <f t="shared" si="109"/>
        <v>72.993741319482126</v>
      </c>
      <c r="S891" s="9">
        <f t="shared" si="110"/>
        <v>5328.0862718154722</v>
      </c>
      <c r="W891">
        <f t="shared" si="111"/>
        <v>343.41652770484399</v>
      </c>
      <c r="X891">
        <f t="shared" si="104"/>
        <v>117934.91150085187</v>
      </c>
    </row>
    <row r="892" spans="1:24" x14ac:dyDescent="0.3">
      <c r="A892" s="3">
        <v>890</v>
      </c>
      <c r="B892">
        <v>365</v>
      </c>
      <c r="C892" t="s">
        <v>8</v>
      </c>
      <c r="D892" t="s">
        <v>8</v>
      </c>
      <c r="E892">
        <v>16700</v>
      </c>
      <c r="F892">
        <v>21977</v>
      </c>
      <c r="G892">
        <v>1</v>
      </c>
      <c r="H892">
        <v>1</v>
      </c>
      <c r="I892">
        <v>75.278711318969727</v>
      </c>
      <c r="J892" s="4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_xlfn.XLOOKUP(B892,CoinPixels_Config2!A:A,CoinPixels_Config2!I:I)</f>
        <v>0.75988533466806207</v>
      </c>
      <c r="M892">
        <f t="shared" si="105"/>
        <v>12690.085088956637</v>
      </c>
      <c r="N892">
        <f t="shared" si="106"/>
        <v>16700</v>
      </c>
      <c r="O892">
        <f t="shared" si="107"/>
        <v>0</v>
      </c>
      <c r="P892">
        <f t="shared" si="108"/>
        <v>0</v>
      </c>
      <c r="Q892" s="9" cm="1">
        <f t="array" ref="Q892">IF(D892="",_xlfn.XLOOKUP(C892,ConfigSheet!$B$5:$H$5,_xlfn.XLOOKUP(G892,ConfigSheet!$A$6:$A$8,ConfigSheet!$B$6:$H$8)),_xlfn.XLOOKUP(D892,ConfigSheet!$B$5:$H$5,_xlfn.XLOOKUP(H892,ConfigSheet!$A$6:$A$8,ConfigSheet!$B$6:$H$8)))</f>
        <v>0</v>
      </c>
      <c r="R892">
        <f t="shared" si="109"/>
        <v>0</v>
      </c>
      <c r="S892" s="9">
        <f t="shared" si="110"/>
        <v>0</v>
      </c>
      <c r="W892">
        <f t="shared" si="111"/>
        <v>0</v>
      </c>
      <c r="X892">
        <f t="shared" si="104"/>
        <v>0</v>
      </c>
    </row>
    <row r="893" spans="1:24" x14ac:dyDescent="0.3">
      <c r="A893" s="3">
        <v>891</v>
      </c>
      <c r="B893">
        <v>365</v>
      </c>
      <c r="C893" t="s">
        <v>12</v>
      </c>
      <c r="D893" t="s">
        <v>12</v>
      </c>
      <c r="E893">
        <v>386831</v>
      </c>
      <c r="F893">
        <v>354214</v>
      </c>
      <c r="G893">
        <v>2</v>
      </c>
      <c r="H893">
        <v>2</v>
      </c>
      <c r="I893">
        <v>89.968752861022949</v>
      </c>
      <c r="J893" s="4">
        <f>ConfigSheet!$I$2</f>
        <v>3349.0920000000001</v>
      </c>
      <c r="K893">
        <f>IF(D893="",_xlfn.XLOOKUP(C893,ConfigSheet!$A$1:$H$1,ConfigSheet!$A$2:$H$2),_xlfn.XLOOKUP(D893,ConfigSheet!$A$1:$H$1,ConfigSheet!$A$2:$H$2))</f>
        <v>4.4826302470744004</v>
      </c>
      <c r="L893">
        <f>_xlfn.XLOOKUP(B893,CoinPixels_Config2!A:A,CoinPixels_Config2!I:I)</f>
        <v>0.75988533466806207</v>
      </c>
      <c r="M893">
        <f t="shared" si="105"/>
        <v>293947.20389498112</v>
      </c>
      <c r="N893">
        <f t="shared" si="106"/>
        <v>269162.02393411292</v>
      </c>
      <c r="O893">
        <f t="shared" si="107"/>
        <v>393.43697552130197</v>
      </c>
      <c r="P893">
        <f t="shared" si="108"/>
        <v>360.26296973950497</v>
      </c>
      <c r="Q893" s="9" cm="1">
        <f t="array" ref="Q893">IF(D893="",_xlfn.XLOOKUP(C893,ConfigSheet!$B$5:$H$5,_xlfn.XLOOKUP(G893,ConfigSheet!$A$6:$A$8,ConfigSheet!$B$6:$H$8)),_xlfn.XLOOKUP(D893,ConfigSheet!$B$5:$H$5,_xlfn.XLOOKUP(H893,ConfigSheet!$A$6:$A$8,ConfigSheet!$B$6:$H$8)))</f>
        <v>472.59999999999997</v>
      </c>
      <c r="R893">
        <f t="shared" si="109"/>
        <v>33.174005781797007</v>
      </c>
      <c r="S893" s="9">
        <f t="shared" si="110"/>
        <v>1100.5146596107013</v>
      </c>
      <c r="W893">
        <f t="shared" si="111"/>
        <v>112.337030260495</v>
      </c>
      <c r="X893">
        <f t="shared" si="104"/>
        <v>12619.608367747369</v>
      </c>
    </row>
    <row r="894" spans="1:24" x14ac:dyDescent="0.3">
      <c r="A894" s="3">
        <v>892</v>
      </c>
      <c r="B894">
        <v>366</v>
      </c>
      <c r="C894" t="s">
        <v>8</v>
      </c>
      <c r="D894" t="s">
        <v>8</v>
      </c>
      <c r="E894">
        <v>17967</v>
      </c>
      <c r="F894">
        <v>23766</v>
      </c>
      <c r="G894">
        <v>1</v>
      </c>
      <c r="H894">
        <v>1</v>
      </c>
      <c r="I894">
        <v>75.186800956726074</v>
      </c>
      <c r="J894" s="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_xlfn.XLOOKUP(B894,CoinPixels_Config2!A:A,CoinPixels_Config2!I:I)</f>
        <v>0.75599596061600605</v>
      </c>
      <c r="M894">
        <f t="shared" si="105"/>
        <v>13582.97942438778</v>
      </c>
      <c r="N894">
        <f t="shared" si="106"/>
        <v>17967</v>
      </c>
      <c r="O894">
        <f t="shared" si="107"/>
        <v>0</v>
      </c>
      <c r="P894">
        <f t="shared" si="108"/>
        <v>0</v>
      </c>
      <c r="Q894" s="9" cm="1">
        <f t="array" ref="Q894">IF(D894="",_xlfn.XLOOKUP(C894,ConfigSheet!$B$5:$H$5,_xlfn.XLOOKUP(G894,ConfigSheet!$A$6:$A$8,ConfigSheet!$B$6:$H$8)),_xlfn.XLOOKUP(D894,ConfigSheet!$B$5:$H$5,_xlfn.XLOOKUP(H894,ConfigSheet!$A$6:$A$8,ConfigSheet!$B$6:$H$8)))</f>
        <v>0</v>
      </c>
      <c r="R894">
        <f t="shared" si="109"/>
        <v>0</v>
      </c>
      <c r="S894" s="9">
        <f t="shared" si="110"/>
        <v>0</v>
      </c>
      <c r="W894">
        <f t="shared" si="111"/>
        <v>0</v>
      </c>
      <c r="X894">
        <f t="shared" si="104"/>
        <v>0</v>
      </c>
    </row>
    <row r="895" spans="1:24" x14ac:dyDescent="0.3">
      <c r="A895" s="3">
        <v>893</v>
      </c>
      <c r="B895">
        <v>366</v>
      </c>
      <c r="C895" t="s">
        <v>14</v>
      </c>
      <c r="D895" t="s">
        <v>14</v>
      </c>
      <c r="E895">
        <v>110186</v>
      </c>
      <c r="F895">
        <v>103717</v>
      </c>
      <c r="G895">
        <v>1</v>
      </c>
      <c r="H895">
        <v>1</v>
      </c>
      <c r="I895">
        <v>94.120210409164429</v>
      </c>
      <c r="J895" s="4">
        <f>ConfigSheet!$I$2</f>
        <v>3349.0920000000001</v>
      </c>
      <c r="K895">
        <f>IF(D895="",_xlfn.XLOOKUP(C895,ConfigSheet!$A$1:$H$1,ConfigSheet!$A$2:$H$2),_xlfn.XLOOKUP(D895,ConfigSheet!$A$1:$H$1,ConfigSheet!$A$2:$H$2))</f>
        <v>8.5265588246234003</v>
      </c>
      <c r="L895">
        <f>_xlfn.XLOOKUP(B895,CoinPixels_Config2!A:A,CoinPixels_Config2!I:I)</f>
        <v>0.75599596061600605</v>
      </c>
      <c r="M895">
        <f t="shared" si="105"/>
        <v>83300.170916435236</v>
      </c>
      <c r="N895">
        <f t="shared" si="106"/>
        <v>78409.6330472103</v>
      </c>
      <c r="O895">
        <f t="shared" si="107"/>
        <v>212.07652922647941</v>
      </c>
      <c r="P895">
        <f t="shared" si="108"/>
        <v>199.62555480535428</v>
      </c>
      <c r="Q895" s="9" cm="1">
        <f t="array" ref="Q895">IF(D895="",_xlfn.XLOOKUP(C895,ConfigSheet!$B$5:$H$5,_xlfn.XLOOKUP(G895,ConfigSheet!$A$6:$A$8,ConfigSheet!$B$6:$H$8)),_xlfn.XLOOKUP(D895,ConfigSheet!$B$5:$H$5,_xlfn.XLOOKUP(H895,ConfigSheet!$A$6:$A$8,ConfigSheet!$B$6:$H$8)))</f>
        <v>160.44</v>
      </c>
      <c r="R895">
        <f t="shared" si="109"/>
        <v>12.450974421125125</v>
      </c>
      <c r="S895" s="9">
        <f t="shared" si="110"/>
        <v>155.02676403551212</v>
      </c>
      <c r="W895">
        <f t="shared" si="111"/>
        <v>-39.185554805354286</v>
      </c>
      <c r="X895">
        <f t="shared" si="104"/>
        <v>1535.5077054034243</v>
      </c>
    </row>
    <row r="896" spans="1:24" x14ac:dyDescent="0.3">
      <c r="A896" s="3">
        <v>894</v>
      </c>
      <c r="B896">
        <v>367</v>
      </c>
      <c r="C896" t="s">
        <v>8</v>
      </c>
      <c r="D896" t="s">
        <v>8</v>
      </c>
      <c r="E896">
        <v>14631</v>
      </c>
      <c r="F896">
        <v>18214</v>
      </c>
      <c r="G896">
        <v>1</v>
      </c>
      <c r="H896">
        <v>1</v>
      </c>
      <c r="I896">
        <v>77.167052030563354</v>
      </c>
      <c r="J896" s="4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_xlfn.XLOOKUP(B896,CoinPixels_Config2!A:A,CoinPixels_Config2!I:I)</f>
        <v>0.8032831887559021</v>
      </c>
      <c r="M896">
        <f t="shared" si="105"/>
        <v>11752.836334687603</v>
      </c>
      <c r="N896">
        <f t="shared" si="106"/>
        <v>14631</v>
      </c>
      <c r="O896">
        <f t="shared" si="107"/>
        <v>0</v>
      </c>
      <c r="P896">
        <f t="shared" si="108"/>
        <v>0</v>
      </c>
      <c r="Q896" s="9" cm="1">
        <f t="array" ref="Q896">IF(D896="",_xlfn.XLOOKUP(C896,ConfigSheet!$B$5:$H$5,_xlfn.XLOOKUP(G896,ConfigSheet!$A$6:$A$8,ConfigSheet!$B$6:$H$8)),_xlfn.XLOOKUP(D896,ConfigSheet!$B$5:$H$5,_xlfn.XLOOKUP(H896,ConfigSheet!$A$6:$A$8,ConfigSheet!$B$6:$H$8)))</f>
        <v>0</v>
      </c>
      <c r="R896">
        <f t="shared" si="109"/>
        <v>0</v>
      </c>
      <c r="S896" s="9">
        <f t="shared" si="110"/>
        <v>0</v>
      </c>
      <c r="W896">
        <f t="shared" si="111"/>
        <v>0</v>
      </c>
      <c r="X896">
        <f t="shared" si="104"/>
        <v>0</v>
      </c>
    </row>
    <row r="897" spans="1:24" x14ac:dyDescent="0.3">
      <c r="A897" s="3">
        <v>895</v>
      </c>
      <c r="B897">
        <v>367</v>
      </c>
      <c r="C897" t="s">
        <v>14</v>
      </c>
      <c r="D897" t="s">
        <v>14</v>
      </c>
      <c r="E897">
        <v>86435</v>
      </c>
      <c r="F897">
        <v>82375</v>
      </c>
      <c r="G897">
        <v>1</v>
      </c>
      <c r="H897">
        <v>1</v>
      </c>
      <c r="I897">
        <v>93.769443035125732</v>
      </c>
      <c r="J897" s="4">
        <f>ConfigSheet!$I$2</f>
        <v>3349.0920000000001</v>
      </c>
      <c r="K897">
        <f>IF(D897="",_xlfn.XLOOKUP(C897,ConfigSheet!$A$1:$H$1,ConfigSheet!$A$2:$H$2),_xlfn.XLOOKUP(D897,ConfigSheet!$A$1:$H$1,ConfigSheet!$A$2:$H$2))</f>
        <v>8.5265588246234003</v>
      </c>
      <c r="L897">
        <f>_xlfn.XLOOKUP(B897,CoinPixels_Config2!A:A,CoinPixels_Config2!I:I)</f>
        <v>0.8032831887559021</v>
      </c>
      <c r="M897">
        <f t="shared" si="105"/>
        <v>69431.782420116404</v>
      </c>
      <c r="N897">
        <f t="shared" si="106"/>
        <v>66170.452673767431</v>
      </c>
      <c r="O897">
        <f t="shared" si="107"/>
        <v>176.7685620769974</v>
      </c>
      <c r="P897">
        <f t="shared" si="108"/>
        <v>168.46543993859729</v>
      </c>
      <c r="Q897" s="9" cm="1">
        <f t="array" ref="Q897">IF(D897="",_xlfn.XLOOKUP(C897,ConfigSheet!$B$5:$H$5,_xlfn.XLOOKUP(G897,ConfigSheet!$A$6:$A$8,ConfigSheet!$B$6:$H$8)),_xlfn.XLOOKUP(D897,ConfigSheet!$B$5:$H$5,_xlfn.XLOOKUP(H897,ConfigSheet!$A$6:$A$8,ConfigSheet!$B$6:$H$8)))</f>
        <v>160.44</v>
      </c>
      <c r="R897">
        <f t="shared" si="109"/>
        <v>8.3031221384001128</v>
      </c>
      <c r="S897" s="9">
        <f t="shared" si="110"/>
        <v>68.941837245190058</v>
      </c>
      <c r="W897">
        <f t="shared" si="111"/>
        <v>-8.0254399385972874</v>
      </c>
      <c r="X897">
        <f t="shared" si="104"/>
        <v>64.40768620803243</v>
      </c>
    </row>
    <row r="898" spans="1:24" x14ac:dyDescent="0.3">
      <c r="A898" s="3">
        <v>896</v>
      </c>
      <c r="B898">
        <v>368</v>
      </c>
      <c r="C898" t="s">
        <v>8</v>
      </c>
      <c r="D898" t="s">
        <v>8</v>
      </c>
      <c r="E898">
        <v>20560</v>
      </c>
      <c r="F898">
        <v>23602</v>
      </c>
      <c r="G898">
        <v>1</v>
      </c>
      <c r="H898">
        <v>1</v>
      </c>
      <c r="I898">
        <v>79.476553201675415</v>
      </c>
      <c r="J898" s="4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_xlfn.XLOOKUP(B898,CoinPixels_Config2!A:A,CoinPixels_Config2!I:I)</f>
        <v>0.87111261757478176</v>
      </c>
      <c r="M898">
        <f t="shared" si="105"/>
        <v>17910.075417337513</v>
      </c>
      <c r="N898">
        <f t="shared" si="106"/>
        <v>20560</v>
      </c>
      <c r="O898">
        <f t="shared" si="107"/>
        <v>0</v>
      </c>
      <c r="P898">
        <f t="shared" si="108"/>
        <v>0</v>
      </c>
      <c r="Q898" s="9" cm="1">
        <f t="array" ref="Q898">IF(D898="",_xlfn.XLOOKUP(C898,ConfigSheet!$B$5:$H$5,_xlfn.XLOOKUP(G898,ConfigSheet!$A$6:$A$8,ConfigSheet!$B$6:$H$8)),_xlfn.XLOOKUP(D898,ConfigSheet!$B$5:$H$5,_xlfn.XLOOKUP(H898,ConfigSheet!$A$6:$A$8,ConfigSheet!$B$6:$H$8)))</f>
        <v>0</v>
      </c>
      <c r="R898">
        <f t="shared" si="109"/>
        <v>0</v>
      </c>
      <c r="S898" s="9">
        <f t="shared" si="110"/>
        <v>0</v>
      </c>
      <c r="W898">
        <f t="shared" si="111"/>
        <v>0</v>
      </c>
      <c r="X898">
        <f t="shared" ref="X898:X961" si="112">W898*W898</f>
        <v>0</v>
      </c>
    </row>
    <row r="899" spans="1:24" x14ac:dyDescent="0.3">
      <c r="A899" s="3">
        <v>897</v>
      </c>
      <c r="B899">
        <v>368</v>
      </c>
      <c r="C899" t="s">
        <v>13</v>
      </c>
      <c r="D899" t="s">
        <v>13</v>
      </c>
      <c r="E899">
        <v>310395</v>
      </c>
      <c r="F899">
        <v>273368</v>
      </c>
      <c r="G899">
        <v>2</v>
      </c>
      <c r="H899">
        <v>2</v>
      </c>
      <c r="I899">
        <v>83.663162589073181</v>
      </c>
      <c r="J899" s="4">
        <f>ConfigSheet!$I$2</f>
        <v>3349.0920000000001</v>
      </c>
      <c r="K899">
        <f>IF(D899="",_xlfn.XLOOKUP(C899,ConfigSheet!$A$1:$H$1,ConfigSheet!$A$2:$H$2),_xlfn.XLOOKUP(D899,ConfigSheet!$A$1:$H$1,ConfigSheet!$A$2:$H$2))</f>
        <v>6.6983512218829002</v>
      </c>
      <c r="L899">
        <f>_xlfn.XLOOKUP(B899,CoinPixels_Config2!A:A,CoinPixels_Config2!I:I)</f>
        <v>0.87111261757478176</v>
      </c>
      <c r="M899">
        <f t="shared" ref="M899:M962" si="113">E899*L899</f>
        <v>270389.00093212439</v>
      </c>
      <c r="N899">
        <f t="shared" ref="N899:N962" si="114">L899*F899</f>
        <v>238134.31404118295</v>
      </c>
      <c r="O899">
        <f t="shared" ref="O899:O962" si="115">(M899/J899)*K899</f>
        <v>540.79150252587624</v>
      </c>
      <c r="P899">
        <f t="shared" ref="P899:P962" si="116">(N899/J899)*K899</f>
        <v>476.28051825091813</v>
      </c>
      <c r="Q899" s="9" cm="1">
        <f t="array" ref="Q899">IF(D899="",_xlfn.XLOOKUP(C899,ConfigSheet!$B$5:$H$5,_xlfn.XLOOKUP(G899,ConfigSheet!$A$6:$A$8,ConfigSheet!$B$6:$H$8)),_xlfn.XLOOKUP(D899,ConfigSheet!$B$5:$H$5,_xlfn.XLOOKUP(H899,ConfigSheet!$A$6:$A$8,ConfigSheet!$B$6:$H$8)))</f>
        <v>415.91</v>
      </c>
      <c r="R899">
        <f t="shared" ref="R899:R962" si="117">O899-P899</f>
        <v>64.510984274958105</v>
      </c>
      <c r="S899" s="9">
        <f t="shared" ref="S899:S962" si="118">R899*R899</f>
        <v>4161.667092123892</v>
      </c>
      <c r="W899">
        <f t="shared" ref="W899:W962" si="119">Q899-P899</f>
        <v>-60.37051825091811</v>
      </c>
      <c r="X899">
        <f t="shared" si="112"/>
        <v>3644.5994738844365</v>
      </c>
    </row>
    <row r="900" spans="1:24" x14ac:dyDescent="0.3">
      <c r="A900" s="3">
        <v>898</v>
      </c>
      <c r="B900">
        <v>369</v>
      </c>
      <c r="C900" t="s">
        <v>8</v>
      </c>
      <c r="D900" t="s">
        <v>8</v>
      </c>
      <c r="E900">
        <v>21474</v>
      </c>
      <c r="F900">
        <v>29750</v>
      </c>
      <c r="G900">
        <v>1</v>
      </c>
      <c r="H900">
        <v>1</v>
      </c>
      <c r="I900">
        <v>72.181510925292969</v>
      </c>
      <c r="J900" s="4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_xlfn.XLOOKUP(B900,CoinPixels_Config2!A:A,CoinPixels_Config2!I:I)</f>
        <v>0.7218151260504202</v>
      </c>
      <c r="M900">
        <f t="shared" si="113"/>
        <v>15500.258016806723</v>
      </c>
      <c r="N900">
        <f t="shared" si="114"/>
        <v>21474</v>
      </c>
      <c r="O900">
        <f t="shared" si="115"/>
        <v>0</v>
      </c>
      <c r="P900">
        <f t="shared" si="116"/>
        <v>0</v>
      </c>
      <c r="Q900" s="9" cm="1">
        <f t="array" ref="Q900">IF(D900="",_xlfn.XLOOKUP(C900,ConfigSheet!$B$5:$H$5,_xlfn.XLOOKUP(G900,ConfigSheet!$A$6:$A$8,ConfigSheet!$B$6:$H$8)),_xlfn.XLOOKUP(D900,ConfigSheet!$B$5:$H$5,_xlfn.XLOOKUP(H900,ConfigSheet!$A$6:$A$8,ConfigSheet!$B$6:$H$8)))</f>
        <v>0</v>
      </c>
      <c r="R900">
        <f t="shared" si="117"/>
        <v>0</v>
      </c>
      <c r="S900" s="9">
        <f t="shared" si="118"/>
        <v>0</v>
      </c>
      <c r="W900">
        <f t="shared" si="119"/>
        <v>0</v>
      </c>
      <c r="X900">
        <f t="shared" si="112"/>
        <v>0</v>
      </c>
    </row>
    <row r="901" spans="1:24" x14ac:dyDescent="0.3">
      <c r="A901" s="3">
        <v>899</v>
      </c>
      <c r="B901">
        <v>369</v>
      </c>
      <c r="C901" t="s">
        <v>14</v>
      </c>
      <c r="E901">
        <v>102764</v>
      </c>
      <c r="G901">
        <v>1</v>
      </c>
      <c r="J901" s="4">
        <f>ConfigSheet!$I$2</f>
        <v>3349.0920000000001</v>
      </c>
      <c r="K901">
        <f>IF(D901="",_xlfn.XLOOKUP(C901,ConfigSheet!$A$1:$H$1,ConfigSheet!$A$2:$H$2),_xlfn.XLOOKUP(D901,ConfigSheet!$A$1:$H$1,ConfigSheet!$A$2:$H$2))</f>
        <v>8.5265588246234003</v>
      </c>
      <c r="L901">
        <f>_xlfn.XLOOKUP(B901,CoinPixels_Config2!A:A,CoinPixels_Config2!I:I)</f>
        <v>0.7218151260504202</v>
      </c>
      <c r="M901">
        <f t="shared" si="113"/>
        <v>74176.609613445384</v>
      </c>
      <c r="N901">
        <f t="shared" si="114"/>
        <v>0</v>
      </c>
      <c r="O901">
        <f t="shared" si="115"/>
        <v>188.84856709823669</v>
      </c>
      <c r="P901">
        <f t="shared" si="116"/>
        <v>0</v>
      </c>
      <c r="Q901" s="9" cm="1">
        <f t="array" ref="Q901">IF(D901="",_xlfn.XLOOKUP(C901,ConfigSheet!$B$5:$H$5,_xlfn.XLOOKUP(G901,ConfigSheet!$A$6:$A$8,ConfigSheet!$B$6:$H$8)),_xlfn.XLOOKUP(D901,ConfigSheet!$B$5:$H$5,_xlfn.XLOOKUP(H901,ConfigSheet!$A$6:$A$8,ConfigSheet!$B$6:$H$8)))</f>
        <v>160.44</v>
      </c>
      <c r="R901">
        <f t="shared" si="117"/>
        <v>188.84856709823669</v>
      </c>
      <c r="S901" s="9">
        <f t="shared" si="118"/>
        <v>35663.781295057204</v>
      </c>
      <c r="W901">
        <f t="shared" si="119"/>
        <v>160.44</v>
      </c>
      <c r="X901">
        <f t="shared" si="112"/>
        <v>25740.993599999998</v>
      </c>
    </row>
    <row r="902" spans="1:24" x14ac:dyDescent="0.3">
      <c r="A902" s="3">
        <v>900</v>
      </c>
      <c r="B902">
        <v>369</v>
      </c>
      <c r="C902" t="s">
        <v>9</v>
      </c>
      <c r="D902" t="s">
        <v>9</v>
      </c>
      <c r="E902">
        <v>591965</v>
      </c>
      <c r="F902">
        <v>549035</v>
      </c>
      <c r="G902">
        <v>1</v>
      </c>
      <c r="H902">
        <v>1</v>
      </c>
      <c r="I902">
        <v>90.208512544631958</v>
      </c>
      <c r="J902" s="4">
        <f>ConfigSheet!$I$2</f>
        <v>3349.0920000000001</v>
      </c>
      <c r="K902">
        <f>IF(D902="",_xlfn.XLOOKUP(C902,ConfigSheet!$A$1:$H$1,ConfigSheet!$A$2:$H$2),_xlfn.XLOOKUP(D902,ConfigSheet!$A$1:$H$1,ConfigSheet!$A$2:$H$2))</f>
        <v>2.6304883652667002</v>
      </c>
      <c r="L902">
        <f>_xlfn.XLOOKUP(B902,CoinPixels_Config2!A:A,CoinPixels_Config2!I:I)</f>
        <v>0.7218151260504202</v>
      </c>
      <c r="M902">
        <f t="shared" si="113"/>
        <v>427289.29109243699</v>
      </c>
      <c r="N902">
        <f t="shared" si="114"/>
        <v>396301.76773109246</v>
      </c>
      <c r="O902">
        <f t="shared" si="115"/>
        <v>335.60723587817586</v>
      </c>
      <c r="P902">
        <f t="shared" si="116"/>
        <v>311.26860329643523</v>
      </c>
      <c r="Q902" s="9" cm="1">
        <f t="array" ref="Q902">IF(D902="",_xlfn.XLOOKUP(C902,ConfigSheet!$B$5:$H$5,_xlfn.XLOOKUP(G902,ConfigSheet!$A$6:$A$8,ConfigSheet!$B$6:$H$8)),_xlfn.XLOOKUP(D902,ConfigSheet!$B$5:$H$5,_xlfn.XLOOKUP(H902,ConfigSheet!$A$6:$A$8,ConfigSheet!$B$6:$H$8)))</f>
        <v>468.8</v>
      </c>
      <c r="R902">
        <f t="shared" si="117"/>
        <v>24.338632581740626</v>
      </c>
      <c r="S902" s="9">
        <f t="shared" si="118"/>
        <v>592.36903594896637</v>
      </c>
      <c r="W902">
        <f t="shared" si="119"/>
        <v>157.53139670356478</v>
      </c>
      <c r="X902">
        <f t="shared" si="112"/>
        <v>24816.140947375901</v>
      </c>
    </row>
    <row r="903" spans="1:24" x14ac:dyDescent="0.3">
      <c r="A903" s="3">
        <v>901</v>
      </c>
      <c r="B903">
        <v>369</v>
      </c>
      <c r="C903" t="s">
        <v>10</v>
      </c>
      <c r="D903" t="s">
        <v>10</v>
      </c>
      <c r="E903">
        <v>205139</v>
      </c>
      <c r="F903">
        <v>192414</v>
      </c>
      <c r="G903">
        <v>2</v>
      </c>
      <c r="H903">
        <v>2</v>
      </c>
      <c r="I903">
        <v>90.67363440990448</v>
      </c>
      <c r="J903" s="4">
        <f>ConfigSheet!$I$2</f>
        <v>3349.0920000000001</v>
      </c>
      <c r="K903">
        <f>IF(D903="",_xlfn.XLOOKUP(C903,ConfigSheet!$A$1:$H$1,ConfigSheet!$A$2:$H$2),_xlfn.XLOOKUP(D903,ConfigSheet!$A$1:$H$1,ConfigSheet!$A$2:$H$2))</f>
        <v>3.5680999999999998</v>
      </c>
      <c r="L903">
        <f>_xlfn.XLOOKUP(B903,CoinPixels_Config2!A:A,CoinPixels_Config2!I:I)</f>
        <v>0.7218151260504202</v>
      </c>
      <c r="M903">
        <f t="shared" si="113"/>
        <v>148072.43314285716</v>
      </c>
      <c r="N903">
        <f t="shared" si="114"/>
        <v>138887.33566386555</v>
      </c>
      <c r="O903">
        <f t="shared" si="115"/>
        <v>157.75537032038196</v>
      </c>
      <c r="P903">
        <f t="shared" si="116"/>
        <v>147.96962949427444</v>
      </c>
      <c r="Q903" s="9" cm="1">
        <f t="array" ref="Q903">IF(D903="",_xlfn.XLOOKUP(C903,ConfigSheet!$B$5:$H$5,_xlfn.XLOOKUP(G903,ConfigSheet!$A$6:$A$8,ConfigSheet!$B$6:$H$8)),_xlfn.XLOOKUP(D903,ConfigSheet!$B$5:$H$5,_xlfn.XLOOKUP(H903,ConfigSheet!$A$6:$A$8,ConfigSheet!$B$6:$H$8)))</f>
        <v>193.28</v>
      </c>
      <c r="R903">
        <f t="shared" si="117"/>
        <v>9.7857408261075136</v>
      </c>
      <c r="S903" s="9">
        <f t="shared" si="118"/>
        <v>95.760723515747358</v>
      </c>
      <c r="W903">
        <f t="shared" si="119"/>
        <v>45.310370505725558</v>
      </c>
      <c r="X903">
        <f t="shared" si="112"/>
        <v>2053.0296753661246</v>
      </c>
    </row>
    <row r="904" spans="1:24" x14ac:dyDescent="0.3">
      <c r="A904" s="3">
        <v>902</v>
      </c>
      <c r="B904">
        <v>369</v>
      </c>
      <c r="C904" t="s">
        <v>11</v>
      </c>
      <c r="D904" t="s">
        <v>11</v>
      </c>
      <c r="E904">
        <v>245545</v>
      </c>
      <c r="F904">
        <v>134357</v>
      </c>
      <c r="G904">
        <v>1</v>
      </c>
      <c r="H904">
        <v>1</v>
      </c>
      <c r="I904">
        <v>54.717874526977539</v>
      </c>
      <c r="J904" s="4">
        <f>ConfigSheet!$I$2</f>
        <v>3349.0920000000001</v>
      </c>
      <c r="K904">
        <f>IF(D904="",_xlfn.XLOOKUP(C904,ConfigSheet!$A$1:$H$1,ConfigSheet!$A$2:$H$2),_xlfn.XLOOKUP(D904,ConfigSheet!$A$1:$H$1,ConfigSheet!$A$2:$H$2))</f>
        <v>5.6936084651916001</v>
      </c>
      <c r="L904">
        <f>_xlfn.XLOOKUP(B904,CoinPixels_Config2!A:A,CoinPixels_Config2!I:I)</f>
        <v>0.7218151260504202</v>
      </c>
      <c r="M904">
        <f t="shared" si="113"/>
        <v>177238.09512605044</v>
      </c>
      <c r="N904">
        <f t="shared" si="114"/>
        <v>96980.914890756307</v>
      </c>
      <c r="O904">
        <f t="shared" si="115"/>
        <v>301.31280919249599</v>
      </c>
      <c r="P904">
        <f t="shared" si="116"/>
        <v>164.87195872315127</v>
      </c>
      <c r="Q904" s="9" cm="1">
        <f t="array" ref="Q904">IF(D904="",_xlfn.XLOOKUP(C904,ConfigSheet!$B$5:$H$5,_xlfn.XLOOKUP(G904,ConfigSheet!$A$6:$A$8,ConfigSheet!$B$6:$H$8)),_xlfn.XLOOKUP(D904,ConfigSheet!$B$5:$H$5,_xlfn.XLOOKUP(H904,ConfigSheet!$A$6:$A$8,ConfigSheet!$B$6:$H$8)))</f>
        <v>369.42666666666668</v>
      </c>
      <c r="R904">
        <f t="shared" si="117"/>
        <v>136.44085046934472</v>
      </c>
      <c r="S904" s="9">
        <f t="shared" si="118"/>
        <v>18616.105676798088</v>
      </c>
      <c r="W904">
        <f t="shared" si="119"/>
        <v>204.55470794351541</v>
      </c>
      <c r="X904">
        <f t="shared" si="112"/>
        <v>41842.628541856888</v>
      </c>
    </row>
    <row r="905" spans="1:24" x14ac:dyDescent="0.3">
      <c r="A905" s="3">
        <v>903</v>
      </c>
      <c r="B905">
        <v>369</v>
      </c>
      <c r="C905" t="s">
        <v>13</v>
      </c>
      <c r="D905" t="s">
        <v>13</v>
      </c>
      <c r="E905">
        <v>138397</v>
      </c>
      <c r="F905">
        <v>88218</v>
      </c>
      <c r="G905">
        <v>1</v>
      </c>
      <c r="H905">
        <v>1</v>
      </c>
      <c r="I905">
        <v>33.562996983528137</v>
      </c>
      <c r="J905" s="4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_xlfn.XLOOKUP(B905,CoinPixels_Config2!A:A,CoinPixels_Config2!I:I)</f>
        <v>0.7218151260504202</v>
      </c>
      <c r="M905">
        <f t="shared" si="113"/>
        <v>99897.04800000001</v>
      </c>
      <c r="N905">
        <f t="shared" si="114"/>
        <v>63677.086789915971</v>
      </c>
      <c r="O905">
        <f t="shared" si="115"/>
        <v>199.79908391089131</v>
      </c>
      <c r="P905">
        <f t="shared" si="116"/>
        <v>127.35735300946557</v>
      </c>
      <c r="Q905" s="9" cm="1">
        <f t="array" ref="Q905">IF(D905="",_xlfn.XLOOKUP(C905,ConfigSheet!$B$5:$H$5,_xlfn.XLOOKUP(G905,ConfigSheet!$A$6:$A$8,ConfigSheet!$B$6:$H$8)),_xlfn.XLOOKUP(D905,ConfigSheet!$B$5:$H$5,_xlfn.XLOOKUP(H905,ConfigSheet!$A$6:$A$8,ConfigSheet!$B$6:$H$8)))</f>
        <v>207.95500000000001</v>
      </c>
      <c r="R905">
        <f t="shared" si="117"/>
        <v>72.441730901425743</v>
      </c>
      <c r="S905" s="9">
        <f t="shared" si="118"/>
        <v>5247.8043759945813</v>
      </c>
      <c r="W905">
        <f t="shared" si="119"/>
        <v>80.597646990534443</v>
      </c>
      <c r="X905">
        <f t="shared" si="112"/>
        <v>6495.9807004108061</v>
      </c>
    </row>
    <row r="906" spans="1:24" x14ac:dyDescent="0.3">
      <c r="A906" s="3">
        <v>904</v>
      </c>
      <c r="B906">
        <v>370</v>
      </c>
      <c r="C906" t="s">
        <v>8</v>
      </c>
      <c r="D906" t="s">
        <v>8</v>
      </c>
      <c r="E906">
        <v>16872</v>
      </c>
      <c r="F906">
        <v>22416</v>
      </c>
      <c r="G906">
        <v>1</v>
      </c>
      <c r="H906">
        <v>1</v>
      </c>
      <c r="I906">
        <v>74.566781520843506</v>
      </c>
      <c r="J906" s="4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_xlfn.XLOOKUP(B906,CoinPixels_Config2!A:A,CoinPixels_Config2!I:I)</f>
        <v>0.75267665952890794</v>
      </c>
      <c r="M906">
        <f t="shared" si="113"/>
        <v>12699.160599571735</v>
      </c>
      <c r="N906">
        <f t="shared" si="114"/>
        <v>16872</v>
      </c>
      <c r="O906">
        <f t="shared" si="115"/>
        <v>0</v>
      </c>
      <c r="P906">
        <f t="shared" si="116"/>
        <v>0</v>
      </c>
      <c r="Q906" s="9" cm="1">
        <f t="array" ref="Q906">IF(D906="",_xlfn.XLOOKUP(C906,ConfigSheet!$B$5:$H$5,_xlfn.XLOOKUP(G906,ConfigSheet!$A$6:$A$8,ConfigSheet!$B$6:$H$8)),_xlfn.XLOOKUP(D906,ConfigSheet!$B$5:$H$5,_xlfn.XLOOKUP(H906,ConfigSheet!$A$6:$A$8,ConfigSheet!$B$6:$H$8)))</f>
        <v>0</v>
      </c>
      <c r="R906">
        <f t="shared" si="117"/>
        <v>0</v>
      </c>
      <c r="S906" s="9">
        <f t="shared" si="118"/>
        <v>0</v>
      </c>
      <c r="W906">
        <f t="shared" si="119"/>
        <v>0</v>
      </c>
      <c r="X906">
        <f t="shared" si="112"/>
        <v>0</v>
      </c>
    </row>
    <row r="907" spans="1:24" x14ac:dyDescent="0.3">
      <c r="A907" s="3">
        <v>905</v>
      </c>
      <c r="B907">
        <v>370</v>
      </c>
      <c r="C907" t="s">
        <v>9</v>
      </c>
      <c r="D907" t="s">
        <v>9</v>
      </c>
      <c r="E907">
        <v>579081</v>
      </c>
      <c r="F907">
        <v>553776</v>
      </c>
      <c r="G907">
        <v>1</v>
      </c>
      <c r="H907">
        <v>1</v>
      </c>
      <c r="I907">
        <v>94.010931253433228</v>
      </c>
      <c r="J907" s="4">
        <f>ConfigSheet!$I$2</f>
        <v>3349.0920000000001</v>
      </c>
      <c r="K907">
        <f>IF(D907="",_xlfn.XLOOKUP(C907,ConfigSheet!$A$1:$H$1,ConfigSheet!$A$2:$H$2),_xlfn.XLOOKUP(D907,ConfigSheet!$A$1:$H$1,ConfigSheet!$A$2:$H$2))</f>
        <v>2.6304883652667002</v>
      </c>
      <c r="L907">
        <f>_xlfn.XLOOKUP(B907,CoinPixels_Config2!A:A,CoinPixels_Config2!I:I)</f>
        <v>0.75267665952890794</v>
      </c>
      <c r="M907">
        <f t="shared" si="113"/>
        <v>435860.75267665955</v>
      </c>
      <c r="N907">
        <f t="shared" si="114"/>
        <v>416814.26980728051</v>
      </c>
      <c r="O907">
        <f t="shared" si="115"/>
        <v>342.33954719438577</v>
      </c>
      <c r="P907">
        <f t="shared" si="116"/>
        <v>327.37980539357727</v>
      </c>
      <c r="Q907" s="9" cm="1">
        <f t="array" ref="Q907">IF(D907="",_xlfn.XLOOKUP(C907,ConfigSheet!$B$5:$H$5,_xlfn.XLOOKUP(G907,ConfigSheet!$A$6:$A$8,ConfigSheet!$B$6:$H$8)),_xlfn.XLOOKUP(D907,ConfigSheet!$B$5:$H$5,_xlfn.XLOOKUP(H907,ConfigSheet!$A$6:$A$8,ConfigSheet!$B$6:$H$8)))</f>
        <v>468.8</v>
      </c>
      <c r="R907">
        <f t="shared" si="117"/>
        <v>14.959741800808501</v>
      </c>
      <c r="S907" s="9">
        <f t="shared" si="118"/>
        <v>223.7938747468572</v>
      </c>
      <c r="W907">
        <f t="shared" si="119"/>
        <v>141.42019460642274</v>
      </c>
      <c r="X907">
        <f t="shared" si="112"/>
        <v>19999.67144251848</v>
      </c>
    </row>
    <row r="908" spans="1:24" x14ac:dyDescent="0.3">
      <c r="A908" s="3">
        <v>906</v>
      </c>
      <c r="B908">
        <v>370</v>
      </c>
      <c r="C908" t="s">
        <v>11</v>
      </c>
      <c r="D908" t="s">
        <v>11</v>
      </c>
      <c r="E908">
        <v>246516</v>
      </c>
      <c r="F908">
        <v>142935</v>
      </c>
      <c r="G908">
        <v>1</v>
      </c>
      <c r="H908">
        <v>1</v>
      </c>
      <c r="I908">
        <v>57.982039451599121</v>
      </c>
      <c r="J908" s="4">
        <f>ConfigSheet!$I$2</f>
        <v>3349.0920000000001</v>
      </c>
      <c r="K908">
        <f>IF(D908="",_xlfn.XLOOKUP(C908,ConfigSheet!$A$1:$H$1,ConfigSheet!$A$2:$H$2),_xlfn.XLOOKUP(D908,ConfigSheet!$A$1:$H$1,ConfigSheet!$A$2:$H$2))</f>
        <v>5.6936084651916001</v>
      </c>
      <c r="L908">
        <f>_xlfn.XLOOKUP(B908,CoinPixels_Config2!A:A,CoinPixels_Config2!I:I)</f>
        <v>0.75267665952890794</v>
      </c>
      <c r="M908">
        <f t="shared" si="113"/>
        <v>185546.83940042826</v>
      </c>
      <c r="N908">
        <f t="shared" si="114"/>
        <v>107583.83832976446</v>
      </c>
      <c r="O908">
        <f t="shared" si="115"/>
        <v>315.43805171665173</v>
      </c>
      <c r="P908">
        <f t="shared" si="116"/>
        <v>182.89740999415707</v>
      </c>
      <c r="Q908" s="9" cm="1">
        <f t="array" ref="Q908">IF(D908="",_xlfn.XLOOKUP(C908,ConfigSheet!$B$5:$H$5,_xlfn.XLOOKUP(G908,ConfigSheet!$A$6:$A$8,ConfigSheet!$B$6:$H$8)),_xlfn.XLOOKUP(D908,ConfigSheet!$B$5:$H$5,_xlfn.XLOOKUP(H908,ConfigSheet!$A$6:$A$8,ConfigSheet!$B$6:$H$8)))</f>
        <v>369.42666666666668</v>
      </c>
      <c r="R908">
        <f t="shared" si="117"/>
        <v>132.54064172249466</v>
      </c>
      <c r="S908" s="9">
        <f t="shared" si="118"/>
        <v>17567.02170821069</v>
      </c>
      <c r="W908">
        <f t="shared" si="119"/>
        <v>186.5292566725096</v>
      </c>
      <c r="X908">
        <f t="shared" si="112"/>
        <v>34793.163594798971</v>
      </c>
    </row>
    <row r="909" spans="1:24" x14ac:dyDescent="0.3">
      <c r="A909" s="3">
        <v>907</v>
      </c>
      <c r="B909">
        <v>370</v>
      </c>
      <c r="C909" t="s">
        <v>13</v>
      </c>
      <c r="D909" t="s">
        <v>13</v>
      </c>
      <c r="E909">
        <v>161798</v>
      </c>
      <c r="F909">
        <v>165207</v>
      </c>
      <c r="G909">
        <v>1</v>
      </c>
      <c r="H909">
        <v>2</v>
      </c>
      <c r="I909">
        <v>50.958965718746192</v>
      </c>
      <c r="J909" s="4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_xlfn.XLOOKUP(B909,CoinPixels_Config2!A:A,CoinPixels_Config2!I:I)</f>
        <v>0.75267665952890794</v>
      </c>
      <c r="M909">
        <f t="shared" si="113"/>
        <v>121781.57815845824</v>
      </c>
      <c r="N909">
        <f t="shared" si="114"/>
        <v>124347.45289079229</v>
      </c>
      <c r="O909">
        <f t="shared" si="115"/>
        <v>243.56923693363356</v>
      </c>
      <c r="P909">
        <f t="shared" si="116"/>
        <v>248.70111451374427</v>
      </c>
      <c r="Q909" s="9" cm="1">
        <f t="array" ref="Q909">IF(D909="",_xlfn.XLOOKUP(C909,ConfigSheet!$B$5:$H$5,_xlfn.XLOOKUP(G909,ConfigSheet!$A$6:$A$8,ConfigSheet!$B$6:$H$8)),_xlfn.XLOOKUP(D909,ConfigSheet!$B$5:$H$5,_xlfn.XLOOKUP(H909,ConfigSheet!$A$6:$A$8,ConfigSheet!$B$6:$H$8)))</f>
        <v>415.91</v>
      </c>
      <c r="R909">
        <f t="shared" si="117"/>
        <v>-5.1318775801107108</v>
      </c>
      <c r="S909" s="9">
        <f t="shared" si="118"/>
        <v>26.336167497242965</v>
      </c>
      <c r="W909">
        <f t="shared" si="119"/>
        <v>167.20888548625575</v>
      </c>
      <c r="X909">
        <f t="shared" si="112"/>
        <v>27958.811385555789</v>
      </c>
    </row>
    <row r="910" spans="1:24" x14ac:dyDescent="0.3">
      <c r="A910" s="3">
        <v>908</v>
      </c>
      <c r="B910">
        <v>371</v>
      </c>
      <c r="C910" t="s">
        <v>8</v>
      </c>
      <c r="D910" t="s">
        <v>8</v>
      </c>
      <c r="E910">
        <v>18648</v>
      </c>
      <c r="F910">
        <v>21303</v>
      </c>
      <c r="G910">
        <v>1</v>
      </c>
      <c r="H910">
        <v>1</v>
      </c>
      <c r="I910">
        <v>81.859976053237915</v>
      </c>
      <c r="J910" s="4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_xlfn.XLOOKUP(B910,CoinPixels_Config2!A:A,CoinPixels_Config2!I:I)</f>
        <v>0.87536966624419099</v>
      </c>
      <c r="M910">
        <f t="shared" si="113"/>
        <v>16323.893536121674</v>
      </c>
      <c r="N910">
        <f t="shared" si="114"/>
        <v>18648</v>
      </c>
      <c r="O910">
        <f t="shared" si="115"/>
        <v>0</v>
      </c>
      <c r="P910">
        <f t="shared" si="116"/>
        <v>0</v>
      </c>
      <c r="Q910" s="9" cm="1">
        <f t="array" ref="Q910">IF(D910="",_xlfn.XLOOKUP(C910,ConfigSheet!$B$5:$H$5,_xlfn.XLOOKUP(G910,ConfigSheet!$A$6:$A$8,ConfigSheet!$B$6:$H$8)),_xlfn.XLOOKUP(D910,ConfigSheet!$B$5:$H$5,_xlfn.XLOOKUP(H910,ConfigSheet!$A$6:$A$8,ConfigSheet!$B$6:$H$8)))</f>
        <v>0</v>
      </c>
      <c r="R910">
        <f t="shared" si="117"/>
        <v>0</v>
      </c>
      <c r="S910" s="9">
        <f t="shared" si="118"/>
        <v>0</v>
      </c>
      <c r="W910">
        <f t="shared" si="119"/>
        <v>0</v>
      </c>
      <c r="X910">
        <f t="shared" si="112"/>
        <v>0</v>
      </c>
    </row>
    <row r="911" spans="1:24" x14ac:dyDescent="0.3">
      <c r="A911" s="3">
        <v>909</v>
      </c>
      <c r="B911">
        <v>371</v>
      </c>
      <c r="C911" t="s">
        <v>13</v>
      </c>
      <c r="D911" t="s">
        <v>13</v>
      </c>
      <c r="E911">
        <v>130704</v>
      </c>
      <c r="F911">
        <v>99557</v>
      </c>
      <c r="G911">
        <v>1</v>
      </c>
      <c r="H911">
        <v>1</v>
      </c>
      <c r="I911">
        <v>74.561816453933716</v>
      </c>
      <c r="J911" s="4">
        <f>ConfigSheet!$I$2</f>
        <v>3349.0920000000001</v>
      </c>
      <c r="K911">
        <f>IF(D911="",_xlfn.XLOOKUP(C911,ConfigSheet!$A$1:$H$1,ConfigSheet!$A$2:$H$2),_xlfn.XLOOKUP(D911,ConfigSheet!$A$1:$H$1,ConfigSheet!$A$2:$H$2))</f>
        <v>6.6983512218829002</v>
      </c>
      <c r="L911">
        <f>_xlfn.XLOOKUP(B911,CoinPixels_Config2!A:A,CoinPixels_Config2!I:I)</f>
        <v>0.87536966624419099</v>
      </c>
      <c r="M911">
        <f t="shared" si="113"/>
        <v>114414.31685678074</v>
      </c>
      <c r="N911">
        <f t="shared" si="114"/>
        <v>87149.177862272918</v>
      </c>
      <c r="O911">
        <f t="shared" si="115"/>
        <v>228.83434647913958</v>
      </c>
      <c r="P911">
        <f t="shared" si="116"/>
        <v>174.30270712773671</v>
      </c>
      <c r="Q911" s="9" cm="1">
        <f t="array" ref="Q911">IF(D911="",_xlfn.XLOOKUP(C911,ConfigSheet!$B$5:$H$5,_xlfn.XLOOKUP(G911,ConfigSheet!$A$6:$A$8,ConfigSheet!$B$6:$H$8)),_xlfn.XLOOKUP(D911,ConfigSheet!$B$5:$H$5,_xlfn.XLOOKUP(H911,ConfigSheet!$A$6:$A$8,ConfigSheet!$B$6:$H$8)))</f>
        <v>207.95500000000001</v>
      </c>
      <c r="R911">
        <f t="shared" si="117"/>
        <v>54.531639351402873</v>
      </c>
      <c r="S911" s="9">
        <f t="shared" si="118"/>
        <v>2973.6996903514705</v>
      </c>
      <c r="W911">
        <f t="shared" si="119"/>
        <v>33.652292872263303</v>
      </c>
      <c r="X911">
        <f t="shared" si="112"/>
        <v>1132.4768155605834</v>
      </c>
    </row>
    <row r="912" spans="1:24" x14ac:dyDescent="0.3">
      <c r="A912" s="3">
        <v>910</v>
      </c>
      <c r="B912">
        <v>372</v>
      </c>
      <c r="C912" t="s">
        <v>8</v>
      </c>
      <c r="D912" t="s">
        <v>8</v>
      </c>
      <c r="E912">
        <v>15288</v>
      </c>
      <c r="F912">
        <v>19844</v>
      </c>
      <c r="G912">
        <v>1</v>
      </c>
      <c r="H912">
        <v>1</v>
      </c>
      <c r="I912">
        <v>76.631474494934082</v>
      </c>
      <c r="J912" s="4">
        <f>ConfigSheet!$I$2</f>
        <v>3349.0920000000001</v>
      </c>
      <c r="K912">
        <f>IF(D912="",_xlfn.XLOOKUP(C912,ConfigSheet!$A$1:$H$1,ConfigSheet!$A$2:$H$2),_xlfn.XLOOKUP(D912,ConfigSheet!$A$1:$H$1,ConfigSheet!$A$2:$H$2))</f>
        <v>0</v>
      </c>
      <c r="L912">
        <f>_xlfn.XLOOKUP(B912,CoinPixels_Config2!A:A,CoinPixels_Config2!I:I)</f>
        <v>0.77040919169522271</v>
      </c>
      <c r="M912">
        <f t="shared" si="113"/>
        <v>11778.015722636565</v>
      </c>
      <c r="N912">
        <f t="shared" si="114"/>
        <v>15288</v>
      </c>
      <c r="O912">
        <f t="shared" si="115"/>
        <v>0</v>
      </c>
      <c r="P912">
        <f t="shared" si="116"/>
        <v>0</v>
      </c>
      <c r="Q912" s="9" cm="1">
        <f t="array" ref="Q912">IF(D912="",_xlfn.XLOOKUP(C912,ConfigSheet!$B$5:$H$5,_xlfn.XLOOKUP(G912,ConfigSheet!$A$6:$A$8,ConfigSheet!$B$6:$H$8)),_xlfn.XLOOKUP(D912,ConfigSheet!$B$5:$H$5,_xlfn.XLOOKUP(H912,ConfigSheet!$A$6:$A$8,ConfigSheet!$B$6:$H$8)))</f>
        <v>0</v>
      </c>
      <c r="R912">
        <f t="shared" si="117"/>
        <v>0</v>
      </c>
      <c r="S912" s="9">
        <f t="shared" si="118"/>
        <v>0</v>
      </c>
      <c r="W912">
        <f t="shared" si="119"/>
        <v>0</v>
      </c>
      <c r="X912">
        <f t="shared" si="112"/>
        <v>0</v>
      </c>
    </row>
    <row r="913" spans="1:24" x14ac:dyDescent="0.3">
      <c r="A913" s="3">
        <v>911</v>
      </c>
      <c r="B913">
        <v>372</v>
      </c>
      <c r="C913" t="s">
        <v>12</v>
      </c>
      <c r="D913" t="s">
        <v>12</v>
      </c>
      <c r="E913">
        <v>182505</v>
      </c>
      <c r="F913">
        <v>176739</v>
      </c>
      <c r="G913">
        <v>1</v>
      </c>
      <c r="H913">
        <v>1</v>
      </c>
      <c r="I913">
        <v>90.22514820098877</v>
      </c>
      <c r="J913" s="4">
        <f>ConfigSheet!$I$2</f>
        <v>3349.0920000000001</v>
      </c>
      <c r="K913">
        <f>IF(D913="",_xlfn.XLOOKUP(C913,ConfigSheet!$A$1:$H$1,ConfigSheet!$A$2:$H$2),_xlfn.XLOOKUP(D913,ConfigSheet!$A$1:$H$1,ConfigSheet!$A$2:$H$2))</f>
        <v>4.4826302470744004</v>
      </c>
      <c r="L913">
        <f>_xlfn.XLOOKUP(B913,CoinPixels_Config2!A:A,CoinPixels_Config2!I:I)</f>
        <v>0.77040919169522271</v>
      </c>
      <c r="M913">
        <f t="shared" si="113"/>
        <v>140603.52953033661</v>
      </c>
      <c r="N913">
        <f t="shared" si="114"/>
        <v>136161.35013102196</v>
      </c>
      <c r="O913">
        <f t="shared" si="115"/>
        <v>188.19239194328063</v>
      </c>
      <c r="P913">
        <f t="shared" si="116"/>
        <v>182.2467064445548</v>
      </c>
      <c r="Q913" s="9" cm="1">
        <f t="array" ref="Q913">IF(D913="",_xlfn.XLOOKUP(C913,ConfigSheet!$B$5:$H$5,_xlfn.XLOOKUP(G913,ConfigSheet!$A$6:$A$8,ConfigSheet!$B$6:$H$8)),_xlfn.XLOOKUP(D913,ConfigSheet!$B$5:$H$5,_xlfn.XLOOKUP(H913,ConfigSheet!$A$6:$A$8,ConfigSheet!$B$6:$H$8)))</f>
        <v>236.29999999999998</v>
      </c>
      <c r="R913">
        <f t="shared" si="117"/>
        <v>5.9456854987258225</v>
      </c>
      <c r="S913" s="9">
        <f t="shared" si="118"/>
        <v>35.351176049758536</v>
      </c>
      <c r="W913">
        <f t="shared" si="119"/>
        <v>54.05329355544518</v>
      </c>
      <c r="X913">
        <f t="shared" si="112"/>
        <v>2921.7585441911315</v>
      </c>
    </row>
    <row r="914" spans="1:24" x14ac:dyDescent="0.3">
      <c r="A914" s="3">
        <v>912</v>
      </c>
      <c r="B914">
        <v>372</v>
      </c>
      <c r="C914" t="s">
        <v>13</v>
      </c>
      <c r="D914" t="s">
        <v>13</v>
      </c>
      <c r="E914">
        <v>116838</v>
      </c>
      <c r="F914">
        <v>126078</v>
      </c>
      <c r="G914">
        <v>1</v>
      </c>
      <c r="H914">
        <v>1</v>
      </c>
      <c r="I914">
        <v>55.752325057983398</v>
      </c>
      <c r="J914" s="4">
        <f>ConfigSheet!$I$2</f>
        <v>3349.0920000000001</v>
      </c>
      <c r="K914">
        <f>IF(D914="",_xlfn.XLOOKUP(C914,ConfigSheet!$A$1:$H$1,ConfigSheet!$A$2:$H$2),_xlfn.XLOOKUP(D914,ConfigSheet!$A$1:$H$1,ConfigSheet!$A$2:$H$2))</f>
        <v>6.6983512218829002</v>
      </c>
      <c r="L914">
        <f>_xlfn.XLOOKUP(B914,CoinPixels_Config2!A:A,CoinPixels_Config2!I:I)</f>
        <v>0.77040919169522271</v>
      </c>
      <c r="M914">
        <f t="shared" si="113"/>
        <v>90013.069139286425</v>
      </c>
      <c r="N914">
        <f t="shared" si="114"/>
        <v>97131.650070550284</v>
      </c>
      <c r="O914">
        <f t="shared" si="115"/>
        <v>180.03063267732543</v>
      </c>
      <c r="P914">
        <f t="shared" si="116"/>
        <v>194.26814997425356</v>
      </c>
      <c r="Q914" s="9" cm="1">
        <f t="array" ref="Q914">IF(D914="",_xlfn.XLOOKUP(C914,ConfigSheet!$B$5:$H$5,_xlfn.XLOOKUP(G914,ConfigSheet!$A$6:$A$8,ConfigSheet!$B$6:$H$8)),_xlfn.XLOOKUP(D914,ConfigSheet!$B$5:$H$5,_xlfn.XLOOKUP(H914,ConfigSheet!$A$6:$A$8,ConfigSheet!$B$6:$H$8)))</f>
        <v>207.95500000000001</v>
      </c>
      <c r="R914">
        <f t="shared" si="117"/>
        <v>-14.237517296928132</v>
      </c>
      <c r="S914" s="9">
        <f t="shared" si="118"/>
        <v>202.70689878032775</v>
      </c>
      <c r="W914">
        <f t="shared" si="119"/>
        <v>13.686850025746452</v>
      </c>
      <c r="X914">
        <f t="shared" si="112"/>
        <v>187.32986362727564</v>
      </c>
    </row>
    <row r="915" spans="1:24" x14ac:dyDescent="0.3">
      <c r="A915" s="3">
        <v>913</v>
      </c>
      <c r="B915">
        <v>373</v>
      </c>
      <c r="C915" t="s">
        <v>8</v>
      </c>
      <c r="D915" t="s">
        <v>8</v>
      </c>
      <c r="E915">
        <v>18656</v>
      </c>
      <c r="F915">
        <v>19036</v>
      </c>
      <c r="G915">
        <v>1</v>
      </c>
      <c r="H915">
        <v>1</v>
      </c>
      <c r="I915">
        <v>83.720022439956665</v>
      </c>
      <c r="J915" s="4">
        <f>ConfigSheet!$I$2</f>
        <v>3349.0920000000001</v>
      </c>
      <c r="K915">
        <f>IF(D915="",_xlfn.XLOOKUP(C915,ConfigSheet!$A$1:$H$1,ConfigSheet!$A$2:$H$2),_xlfn.XLOOKUP(D915,ConfigSheet!$A$1:$H$1,ConfigSheet!$A$2:$H$2))</f>
        <v>0</v>
      </c>
      <c r="L915">
        <f>_xlfn.XLOOKUP(B915,CoinPixels_Config2!A:A,CoinPixels_Config2!I:I)</f>
        <v>0.98003782307207399</v>
      </c>
      <c r="M915">
        <f t="shared" si="113"/>
        <v>18283.585627232613</v>
      </c>
      <c r="N915">
        <f t="shared" si="114"/>
        <v>18656</v>
      </c>
      <c r="O915">
        <f t="shared" si="115"/>
        <v>0</v>
      </c>
      <c r="P915">
        <f t="shared" si="116"/>
        <v>0</v>
      </c>
      <c r="Q915" s="9" cm="1">
        <f t="array" ref="Q915">IF(D915="",_xlfn.XLOOKUP(C915,ConfigSheet!$B$5:$H$5,_xlfn.XLOOKUP(G915,ConfigSheet!$A$6:$A$8,ConfigSheet!$B$6:$H$8)),_xlfn.XLOOKUP(D915,ConfigSheet!$B$5:$H$5,_xlfn.XLOOKUP(H915,ConfigSheet!$A$6:$A$8,ConfigSheet!$B$6:$H$8)))</f>
        <v>0</v>
      </c>
      <c r="R915">
        <f t="shared" si="117"/>
        <v>0</v>
      </c>
      <c r="S915" s="9">
        <f t="shared" si="118"/>
        <v>0</v>
      </c>
      <c r="W915">
        <f t="shared" si="119"/>
        <v>0</v>
      </c>
      <c r="X915">
        <f t="shared" si="112"/>
        <v>0</v>
      </c>
    </row>
    <row r="916" spans="1:24" x14ac:dyDescent="0.3">
      <c r="A916" s="3">
        <v>914</v>
      </c>
      <c r="B916">
        <v>373</v>
      </c>
      <c r="C916" t="s">
        <v>14</v>
      </c>
      <c r="D916" t="s">
        <v>14</v>
      </c>
      <c r="E916">
        <v>102801</v>
      </c>
      <c r="F916">
        <v>91544</v>
      </c>
      <c r="G916">
        <v>1</v>
      </c>
      <c r="H916">
        <v>1</v>
      </c>
      <c r="I916">
        <v>89.049714803695679</v>
      </c>
      <c r="J916" s="4">
        <f>ConfigSheet!$I$2</f>
        <v>3349.0920000000001</v>
      </c>
      <c r="K916">
        <f>IF(D916="",_xlfn.XLOOKUP(C916,ConfigSheet!$A$1:$H$1,ConfigSheet!$A$2:$H$2),_xlfn.XLOOKUP(D916,ConfigSheet!$A$1:$H$1,ConfigSheet!$A$2:$H$2))</f>
        <v>8.5265588246234003</v>
      </c>
      <c r="L916">
        <f>_xlfn.XLOOKUP(B916,CoinPixels_Config2!A:A,CoinPixels_Config2!I:I)</f>
        <v>0.98003782307207399</v>
      </c>
      <c r="M916">
        <f t="shared" si="113"/>
        <v>100748.86824963227</v>
      </c>
      <c r="N916">
        <f t="shared" si="114"/>
        <v>89716.582475309944</v>
      </c>
      <c r="O916">
        <f t="shared" si="115"/>
        <v>256.49971742929796</v>
      </c>
      <c r="P916">
        <f t="shared" si="116"/>
        <v>228.41227354157698</v>
      </c>
      <c r="Q916" s="9" cm="1">
        <f t="array" ref="Q916">IF(D916="",_xlfn.XLOOKUP(C916,ConfigSheet!$B$5:$H$5,_xlfn.XLOOKUP(G916,ConfigSheet!$A$6:$A$8,ConfigSheet!$B$6:$H$8)),_xlfn.XLOOKUP(D916,ConfigSheet!$B$5:$H$5,_xlfn.XLOOKUP(H916,ConfigSheet!$A$6:$A$8,ConfigSheet!$B$6:$H$8)))</f>
        <v>160.44</v>
      </c>
      <c r="R916">
        <f t="shared" si="117"/>
        <v>28.08744388772098</v>
      </c>
      <c r="S916" s="9">
        <f t="shared" si="118"/>
        <v>788.90450414587463</v>
      </c>
      <c r="W916">
        <f t="shared" si="119"/>
        <v>-67.972273541576982</v>
      </c>
      <c r="X916">
        <f t="shared" si="112"/>
        <v>4620.2299704109664</v>
      </c>
    </row>
    <row r="917" spans="1:24" x14ac:dyDescent="0.3">
      <c r="A917" s="3">
        <v>915</v>
      </c>
      <c r="B917">
        <v>374</v>
      </c>
      <c r="C917" t="s">
        <v>8</v>
      </c>
      <c r="D917" t="s">
        <v>8</v>
      </c>
      <c r="E917">
        <v>15960</v>
      </c>
      <c r="F917">
        <v>18279</v>
      </c>
      <c r="G917">
        <v>1</v>
      </c>
      <c r="H917">
        <v>1</v>
      </c>
      <c r="I917">
        <v>77.532923221588135</v>
      </c>
      <c r="J917" s="4">
        <f>ConfigSheet!$I$2</f>
        <v>3349.0920000000001</v>
      </c>
      <c r="K917">
        <f>IF(D917="",_xlfn.XLOOKUP(C917,ConfigSheet!$A$1:$H$1,ConfigSheet!$A$2:$H$2),_xlfn.XLOOKUP(D917,ConfigSheet!$A$1:$H$1,ConfigSheet!$A$2:$H$2))</f>
        <v>0</v>
      </c>
      <c r="L917">
        <f>_xlfn.XLOOKUP(B917,CoinPixels_Config2!A:A,CoinPixels_Config2!I:I)</f>
        <v>0.87313310356146401</v>
      </c>
      <c r="M917">
        <f t="shared" si="113"/>
        <v>13935.204332840965</v>
      </c>
      <c r="N917">
        <f t="shared" si="114"/>
        <v>15960</v>
      </c>
      <c r="O917">
        <f t="shared" si="115"/>
        <v>0</v>
      </c>
      <c r="P917">
        <f t="shared" si="116"/>
        <v>0</v>
      </c>
      <c r="Q917" s="9" cm="1">
        <f t="array" ref="Q917">IF(D917="",_xlfn.XLOOKUP(C917,ConfigSheet!$B$5:$H$5,_xlfn.XLOOKUP(G917,ConfigSheet!$A$6:$A$8,ConfigSheet!$B$6:$H$8)),_xlfn.XLOOKUP(D917,ConfigSheet!$B$5:$H$5,_xlfn.XLOOKUP(H917,ConfigSheet!$A$6:$A$8,ConfigSheet!$B$6:$H$8)))</f>
        <v>0</v>
      </c>
      <c r="R917">
        <f t="shared" si="117"/>
        <v>0</v>
      </c>
      <c r="S917" s="9">
        <f t="shared" si="118"/>
        <v>0</v>
      </c>
      <c r="W917">
        <f t="shared" si="119"/>
        <v>0</v>
      </c>
      <c r="X917">
        <f t="shared" si="112"/>
        <v>0</v>
      </c>
    </row>
    <row r="918" spans="1:24" x14ac:dyDescent="0.3">
      <c r="A918" s="3">
        <v>916</v>
      </c>
      <c r="B918">
        <v>374</v>
      </c>
      <c r="C918" t="s">
        <v>10</v>
      </c>
      <c r="D918" t="s">
        <v>10</v>
      </c>
      <c r="E918">
        <v>203851</v>
      </c>
      <c r="F918">
        <v>265637</v>
      </c>
      <c r="G918">
        <v>2</v>
      </c>
      <c r="H918">
        <v>3</v>
      </c>
      <c r="I918">
        <v>62.808223565419517</v>
      </c>
      <c r="J918" s="4">
        <f>ConfigSheet!$I$2</f>
        <v>3349.0920000000001</v>
      </c>
      <c r="K918">
        <f>IF(D918="",_xlfn.XLOOKUP(C918,ConfigSheet!$A$1:$H$1,ConfigSheet!$A$2:$H$2),_xlfn.XLOOKUP(D918,ConfigSheet!$A$1:$H$1,ConfigSheet!$A$2:$H$2))</f>
        <v>3.5680999999999998</v>
      </c>
      <c r="L918">
        <f>_xlfn.XLOOKUP(B918,CoinPixels_Config2!A:A,CoinPixels_Config2!I:I)</f>
        <v>0.87313310356146401</v>
      </c>
      <c r="M918">
        <f t="shared" si="113"/>
        <v>177989.05629410801</v>
      </c>
      <c r="N918">
        <f t="shared" si="114"/>
        <v>231936.4582307566</v>
      </c>
      <c r="O918">
        <f t="shared" si="115"/>
        <v>189.6283385953586</v>
      </c>
      <c r="P918">
        <f t="shared" si="116"/>
        <v>247.10353630570989</v>
      </c>
      <c r="Q918" s="9" cm="1">
        <f t="array" ref="Q918">IF(D918="",_xlfn.XLOOKUP(C918,ConfigSheet!$B$5:$H$5,_xlfn.XLOOKUP(G918,ConfigSheet!$A$6:$A$8,ConfigSheet!$B$6:$H$8)),_xlfn.XLOOKUP(D918,ConfigSheet!$B$5:$H$5,_xlfn.XLOOKUP(H918,ConfigSheet!$A$6:$A$8,ConfigSheet!$B$6:$H$8)))</f>
        <v>289.92</v>
      </c>
      <c r="R918">
        <f t="shared" si="117"/>
        <v>-57.475197710351296</v>
      </c>
      <c r="S918" s="9">
        <f t="shared" si="118"/>
        <v>3303.3983518439709</v>
      </c>
      <c r="W918">
        <f t="shared" si="119"/>
        <v>42.816463694290121</v>
      </c>
      <c r="X918">
        <f t="shared" si="112"/>
        <v>1833.2495632844641</v>
      </c>
    </row>
    <row r="919" spans="1:24" x14ac:dyDescent="0.3">
      <c r="A919" s="3">
        <v>917</v>
      </c>
      <c r="B919">
        <v>375</v>
      </c>
      <c r="C919" t="s">
        <v>8</v>
      </c>
      <c r="D919" t="s">
        <v>8</v>
      </c>
      <c r="E919">
        <v>19232</v>
      </c>
      <c r="F919">
        <v>22349</v>
      </c>
      <c r="G919">
        <v>1</v>
      </c>
      <c r="H919">
        <v>1</v>
      </c>
      <c r="I919">
        <v>82.420814037322998</v>
      </c>
      <c r="J919" s="4">
        <f>ConfigSheet!$I$2</f>
        <v>3349.0920000000001</v>
      </c>
      <c r="K919">
        <f>IF(D919="",_xlfn.XLOOKUP(C919,ConfigSheet!$A$1:$H$1,ConfigSheet!$A$2:$H$2),_xlfn.XLOOKUP(D919,ConfigSheet!$A$1:$H$1,ConfigSheet!$A$2:$H$2))</f>
        <v>0</v>
      </c>
      <c r="L919">
        <f>_xlfn.XLOOKUP(B919,CoinPixels_Config2!A:A,CoinPixels_Config2!I:I)</f>
        <v>0.86053067251331161</v>
      </c>
      <c r="M919">
        <f t="shared" si="113"/>
        <v>16549.725893776009</v>
      </c>
      <c r="N919">
        <f t="shared" si="114"/>
        <v>19232</v>
      </c>
      <c r="O919">
        <f t="shared" si="115"/>
        <v>0</v>
      </c>
      <c r="P919">
        <f t="shared" si="116"/>
        <v>0</v>
      </c>
      <c r="Q919" s="9" cm="1">
        <f t="array" ref="Q919">IF(D919="",_xlfn.XLOOKUP(C919,ConfigSheet!$B$5:$H$5,_xlfn.XLOOKUP(G919,ConfigSheet!$A$6:$A$8,ConfigSheet!$B$6:$H$8)),_xlfn.XLOOKUP(D919,ConfigSheet!$B$5:$H$5,_xlfn.XLOOKUP(H919,ConfigSheet!$A$6:$A$8,ConfigSheet!$B$6:$H$8)))</f>
        <v>0</v>
      </c>
      <c r="R919">
        <f t="shared" si="117"/>
        <v>0</v>
      </c>
      <c r="S919" s="9">
        <f t="shared" si="118"/>
        <v>0</v>
      </c>
      <c r="W919">
        <f t="shared" si="119"/>
        <v>0</v>
      </c>
      <c r="X919">
        <f t="shared" si="112"/>
        <v>0</v>
      </c>
    </row>
    <row r="920" spans="1:24" x14ac:dyDescent="0.3">
      <c r="A920" s="3">
        <v>918</v>
      </c>
      <c r="B920">
        <v>376</v>
      </c>
      <c r="C920" t="s">
        <v>8</v>
      </c>
      <c r="D920" t="s">
        <v>8</v>
      </c>
      <c r="E920">
        <v>15670</v>
      </c>
      <c r="F920">
        <v>20137</v>
      </c>
      <c r="G920">
        <v>1</v>
      </c>
      <c r="H920">
        <v>1</v>
      </c>
      <c r="I920">
        <v>76.999503374099731</v>
      </c>
      <c r="J920" s="4">
        <f>ConfigSheet!$I$2</f>
        <v>3349.0920000000001</v>
      </c>
      <c r="K920">
        <f>IF(D920="",_xlfn.XLOOKUP(C920,ConfigSheet!$A$1:$H$1,ConfigSheet!$A$2:$H$2),_xlfn.XLOOKUP(D920,ConfigSheet!$A$1:$H$1,ConfigSheet!$A$2:$H$2))</f>
        <v>0</v>
      </c>
      <c r="L920">
        <f>_xlfn.XLOOKUP(B920,CoinPixels_Config2!A:A,CoinPixels_Config2!I:I)</f>
        <v>0.7781695386601778</v>
      </c>
      <c r="M920">
        <f t="shared" si="113"/>
        <v>12193.916670804985</v>
      </c>
      <c r="N920">
        <f t="shared" si="114"/>
        <v>15670</v>
      </c>
      <c r="O920">
        <f t="shared" si="115"/>
        <v>0</v>
      </c>
      <c r="P920">
        <f t="shared" si="116"/>
        <v>0</v>
      </c>
      <c r="Q920" s="9" cm="1">
        <f t="array" ref="Q920">IF(D920="",_xlfn.XLOOKUP(C920,ConfigSheet!$B$5:$H$5,_xlfn.XLOOKUP(G920,ConfigSheet!$A$6:$A$8,ConfigSheet!$B$6:$H$8)),_xlfn.XLOOKUP(D920,ConfigSheet!$B$5:$H$5,_xlfn.XLOOKUP(H920,ConfigSheet!$A$6:$A$8,ConfigSheet!$B$6:$H$8)))</f>
        <v>0</v>
      </c>
      <c r="R920">
        <f t="shared" si="117"/>
        <v>0</v>
      </c>
      <c r="S920" s="9">
        <f t="shared" si="118"/>
        <v>0</v>
      </c>
      <c r="W920">
        <f t="shared" si="119"/>
        <v>0</v>
      </c>
      <c r="X920">
        <f t="shared" si="112"/>
        <v>0</v>
      </c>
    </row>
    <row r="921" spans="1:24" x14ac:dyDescent="0.3">
      <c r="A921" s="3">
        <v>919</v>
      </c>
      <c r="B921">
        <v>376</v>
      </c>
      <c r="C921" t="s">
        <v>12</v>
      </c>
      <c r="D921" t="s">
        <v>12</v>
      </c>
      <c r="E921">
        <v>199557</v>
      </c>
      <c r="F921">
        <v>341694</v>
      </c>
      <c r="G921">
        <v>1</v>
      </c>
      <c r="H921">
        <v>2</v>
      </c>
      <c r="I921">
        <v>46.395465731620789</v>
      </c>
      <c r="J921" s="4">
        <f>ConfigSheet!$I$2</f>
        <v>3349.0920000000001</v>
      </c>
      <c r="K921">
        <f>IF(D921="",_xlfn.XLOOKUP(C921,ConfigSheet!$A$1:$H$1,ConfigSheet!$A$2:$H$2),_xlfn.XLOOKUP(D921,ConfigSheet!$A$1:$H$1,ConfigSheet!$A$2:$H$2))</f>
        <v>4.4826302470744004</v>
      </c>
      <c r="L921">
        <f>_xlfn.XLOOKUP(B921,CoinPixels_Config2!A:A,CoinPixels_Config2!I:I)</f>
        <v>0.7781695386601778</v>
      </c>
      <c r="M921">
        <f t="shared" si="113"/>
        <v>155289.17862640909</v>
      </c>
      <c r="N921">
        <f t="shared" si="114"/>
        <v>265895.86234295077</v>
      </c>
      <c r="O921">
        <f t="shared" si="115"/>
        <v>207.84856586623502</v>
      </c>
      <c r="P921">
        <f t="shared" si="116"/>
        <v>355.89133864057544</v>
      </c>
      <c r="Q921" s="9" cm="1">
        <f t="array" ref="Q921">IF(D921="",_xlfn.XLOOKUP(C921,ConfigSheet!$B$5:$H$5,_xlfn.XLOOKUP(G921,ConfigSheet!$A$6:$A$8,ConfigSheet!$B$6:$H$8)),_xlfn.XLOOKUP(D921,ConfigSheet!$B$5:$H$5,_xlfn.XLOOKUP(H921,ConfigSheet!$A$6:$A$8,ConfigSheet!$B$6:$H$8)))</f>
        <v>472.59999999999997</v>
      </c>
      <c r="R921">
        <f t="shared" si="117"/>
        <v>-148.04277277434042</v>
      </c>
      <c r="S921" s="9">
        <f t="shared" si="118"/>
        <v>21916.662570714991</v>
      </c>
      <c r="W921">
        <f t="shared" si="119"/>
        <v>116.70866135942453</v>
      </c>
      <c r="X921">
        <f t="shared" si="112"/>
        <v>13620.911636308831</v>
      </c>
    </row>
    <row r="922" spans="1:24" x14ac:dyDescent="0.3">
      <c r="A922" s="3">
        <v>920</v>
      </c>
      <c r="B922">
        <v>376</v>
      </c>
      <c r="C922" t="s">
        <v>11</v>
      </c>
      <c r="D922" t="s">
        <v>11</v>
      </c>
      <c r="E922">
        <v>232376</v>
      </c>
      <c r="F922">
        <v>161100</v>
      </c>
      <c r="G922">
        <v>1</v>
      </c>
      <c r="H922">
        <v>1</v>
      </c>
      <c r="I922">
        <v>69.239902496337891</v>
      </c>
      <c r="J922" s="4">
        <f>ConfigSheet!$I$2</f>
        <v>3349.0920000000001</v>
      </c>
      <c r="K922">
        <f>IF(D922="",_xlfn.XLOOKUP(C922,ConfigSheet!$A$1:$H$1,ConfigSheet!$A$2:$H$2),_xlfn.XLOOKUP(D922,ConfigSheet!$A$1:$H$1,ConfigSheet!$A$2:$H$2))</f>
        <v>5.6936084651916001</v>
      </c>
      <c r="L922">
        <f>_xlfn.XLOOKUP(B922,CoinPixels_Config2!A:A,CoinPixels_Config2!I:I)</f>
        <v>0.7781695386601778</v>
      </c>
      <c r="M922">
        <f t="shared" si="113"/>
        <v>180827.92471569747</v>
      </c>
      <c r="N922">
        <f t="shared" si="114"/>
        <v>125363.11267815465</v>
      </c>
      <c r="O922">
        <f t="shared" si="115"/>
        <v>307.41568249075402</v>
      </c>
      <c r="P922">
        <f t="shared" si="116"/>
        <v>213.1229836526168</v>
      </c>
      <c r="Q922" s="9" cm="1">
        <f t="array" ref="Q922">IF(D922="",_xlfn.XLOOKUP(C922,ConfigSheet!$B$5:$H$5,_xlfn.XLOOKUP(G922,ConfigSheet!$A$6:$A$8,ConfigSheet!$B$6:$H$8)),_xlfn.XLOOKUP(D922,ConfigSheet!$B$5:$H$5,_xlfn.XLOOKUP(H922,ConfigSheet!$A$6:$A$8,ConfigSheet!$B$6:$H$8)))</f>
        <v>369.42666666666668</v>
      </c>
      <c r="R922">
        <f t="shared" si="117"/>
        <v>94.292698838137227</v>
      </c>
      <c r="S922" s="9">
        <f t="shared" si="118"/>
        <v>8891.1130541796447</v>
      </c>
      <c r="W922">
        <f t="shared" si="119"/>
        <v>156.30368301404988</v>
      </c>
      <c r="X922">
        <f t="shared" si="112"/>
        <v>24430.841323756584</v>
      </c>
    </row>
    <row r="923" spans="1:24" x14ac:dyDescent="0.3">
      <c r="A923" s="3">
        <v>921</v>
      </c>
      <c r="B923">
        <v>377</v>
      </c>
      <c r="C923" t="s">
        <v>8</v>
      </c>
      <c r="D923" t="s">
        <v>8</v>
      </c>
      <c r="E923">
        <v>14730</v>
      </c>
      <c r="F923">
        <v>16637</v>
      </c>
      <c r="G923">
        <v>1</v>
      </c>
      <c r="H923">
        <v>1</v>
      </c>
      <c r="I923">
        <v>80.218327045440674</v>
      </c>
      <c r="J923" s="4">
        <f>ConfigSheet!$I$2</f>
        <v>3349.0920000000001</v>
      </c>
      <c r="K923">
        <f>IF(D923="",_xlfn.XLOOKUP(C923,ConfigSheet!$A$1:$H$1,ConfigSheet!$A$2:$H$2),_xlfn.XLOOKUP(D923,ConfigSheet!$A$1:$H$1,ConfigSheet!$A$2:$H$2))</f>
        <v>0</v>
      </c>
      <c r="L923">
        <f>_xlfn.XLOOKUP(B923,CoinPixels_Config2!A:A,CoinPixels_Config2!I:I)</f>
        <v>0.88537596922522088</v>
      </c>
      <c r="M923">
        <f t="shared" si="113"/>
        <v>13041.588026687503</v>
      </c>
      <c r="N923">
        <f t="shared" si="114"/>
        <v>14730</v>
      </c>
      <c r="O923">
        <f t="shared" si="115"/>
        <v>0</v>
      </c>
      <c r="P923">
        <f t="shared" si="116"/>
        <v>0</v>
      </c>
      <c r="Q923" s="9" cm="1">
        <f t="array" ref="Q923">IF(D923="",_xlfn.XLOOKUP(C923,ConfigSheet!$B$5:$H$5,_xlfn.XLOOKUP(G923,ConfigSheet!$A$6:$A$8,ConfigSheet!$B$6:$H$8)),_xlfn.XLOOKUP(D923,ConfigSheet!$B$5:$H$5,_xlfn.XLOOKUP(H923,ConfigSheet!$A$6:$A$8,ConfigSheet!$B$6:$H$8)))</f>
        <v>0</v>
      </c>
      <c r="R923">
        <f t="shared" si="117"/>
        <v>0</v>
      </c>
      <c r="S923" s="9">
        <f t="shared" si="118"/>
        <v>0</v>
      </c>
      <c r="W923">
        <f t="shared" si="119"/>
        <v>0</v>
      </c>
      <c r="X923">
        <f t="shared" si="112"/>
        <v>0</v>
      </c>
    </row>
    <row r="924" spans="1:24" x14ac:dyDescent="0.3">
      <c r="A924" s="3">
        <v>922</v>
      </c>
      <c r="B924">
        <v>377</v>
      </c>
      <c r="C924" t="s">
        <v>12</v>
      </c>
      <c r="D924" t="s">
        <v>12</v>
      </c>
      <c r="E924">
        <v>168011</v>
      </c>
      <c r="F924">
        <v>157271</v>
      </c>
      <c r="G924">
        <v>1</v>
      </c>
      <c r="H924">
        <v>1</v>
      </c>
      <c r="I924">
        <v>92.332297563552856</v>
      </c>
      <c r="J924" s="4">
        <f>ConfigSheet!$I$2</f>
        <v>3349.0920000000001</v>
      </c>
      <c r="K924">
        <f>IF(D924="",_xlfn.XLOOKUP(C924,ConfigSheet!$A$1:$H$1,ConfigSheet!$A$2:$H$2),_xlfn.XLOOKUP(D924,ConfigSheet!$A$1:$H$1,ConfigSheet!$A$2:$H$2))</f>
        <v>4.4826302470744004</v>
      </c>
      <c r="L924">
        <f>_xlfn.XLOOKUP(B924,CoinPixels_Config2!A:A,CoinPixels_Config2!I:I)</f>
        <v>0.88537596922522088</v>
      </c>
      <c r="M924">
        <f t="shared" si="113"/>
        <v>148752.90196549858</v>
      </c>
      <c r="N924">
        <f t="shared" si="114"/>
        <v>139243.9640560197</v>
      </c>
      <c r="O924">
        <f t="shared" si="115"/>
        <v>199.10001209003423</v>
      </c>
      <c r="P924">
        <f t="shared" si="116"/>
        <v>186.3726660838384</v>
      </c>
      <c r="Q924" s="9" cm="1">
        <f t="array" ref="Q924">IF(D924="",_xlfn.XLOOKUP(C924,ConfigSheet!$B$5:$H$5,_xlfn.XLOOKUP(G924,ConfigSheet!$A$6:$A$8,ConfigSheet!$B$6:$H$8)),_xlfn.XLOOKUP(D924,ConfigSheet!$B$5:$H$5,_xlfn.XLOOKUP(H924,ConfigSheet!$A$6:$A$8,ConfigSheet!$B$6:$H$8)))</f>
        <v>236.29999999999998</v>
      </c>
      <c r="R924">
        <f t="shared" si="117"/>
        <v>12.72734600619583</v>
      </c>
      <c r="S924" s="9">
        <f t="shared" si="118"/>
        <v>161.98533636142895</v>
      </c>
      <c r="W924">
        <f t="shared" si="119"/>
        <v>49.927333916161587</v>
      </c>
      <c r="X924">
        <f t="shared" si="112"/>
        <v>2492.7386719758993</v>
      </c>
    </row>
    <row r="925" spans="1:24" x14ac:dyDescent="0.3">
      <c r="A925" s="3">
        <v>923</v>
      </c>
      <c r="B925">
        <v>377</v>
      </c>
      <c r="C925" t="s">
        <v>11</v>
      </c>
      <c r="D925" t="s">
        <v>11</v>
      </c>
      <c r="E925">
        <v>187105</v>
      </c>
      <c r="F925">
        <v>152405</v>
      </c>
      <c r="G925">
        <v>1</v>
      </c>
      <c r="H925">
        <v>1</v>
      </c>
      <c r="I925">
        <v>81.454265117645264</v>
      </c>
      <c r="J925" s="4">
        <f>ConfigSheet!$I$2</f>
        <v>3349.0920000000001</v>
      </c>
      <c r="K925">
        <f>IF(D925="",_xlfn.XLOOKUP(C925,ConfigSheet!$A$1:$H$1,ConfigSheet!$A$2:$H$2),_xlfn.XLOOKUP(D925,ConfigSheet!$A$1:$H$1,ConfigSheet!$A$2:$H$2))</f>
        <v>5.6936084651916001</v>
      </c>
      <c r="L925">
        <f>_xlfn.XLOOKUP(B925,CoinPixels_Config2!A:A,CoinPixels_Config2!I:I)</f>
        <v>0.88537596922522088</v>
      </c>
      <c r="M925">
        <f t="shared" si="113"/>
        <v>165658.27072188494</v>
      </c>
      <c r="N925">
        <f t="shared" si="114"/>
        <v>134935.72458976979</v>
      </c>
      <c r="O925">
        <f t="shared" si="115"/>
        <v>281.6265819246309</v>
      </c>
      <c r="P925">
        <f t="shared" si="116"/>
        <v>229.39685854586128</v>
      </c>
      <c r="Q925" s="9" cm="1">
        <f t="array" ref="Q925">IF(D925="",_xlfn.XLOOKUP(C925,ConfigSheet!$B$5:$H$5,_xlfn.XLOOKUP(G925,ConfigSheet!$A$6:$A$8,ConfigSheet!$B$6:$H$8)),_xlfn.XLOOKUP(D925,ConfigSheet!$B$5:$H$5,_xlfn.XLOOKUP(H925,ConfigSheet!$A$6:$A$8,ConfigSheet!$B$6:$H$8)))</f>
        <v>369.42666666666668</v>
      </c>
      <c r="R925">
        <f t="shared" si="117"/>
        <v>52.22972337876962</v>
      </c>
      <c r="S925" s="9">
        <f t="shared" si="118"/>
        <v>2727.9440042227939</v>
      </c>
      <c r="W925">
        <f t="shared" si="119"/>
        <v>140.0298081208054</v>
      </c>
      <c r="X925">
        <f t="shared" si="112"/>
        <v>19608.347162349579</v>
      </c>
    </row>
    <row r="926" spans="1:24" x14ac:dyDescent="0.3">
      <c r="A926" s="3">
        <v>924</v>
      </c>
      <c r="B926">
        <v>378</v>
      </c>
      <c r="C926" t="s">
        <v>8</v>
      </c>
      <c r="D926" t="s">
        <v>8</v>
      </c>
      <c r="E926">
        <v>17405</v>
      </c>
      <c r="F926">
        <v>22630</v>
      </c>
      <c r="G926">
        <v>1</v>
      </c>
      <c r="H926">
        <v>1</v>
      </c>
      <c r="I926">
        <v>74.18639063835144</v>
      </c>
      <c r="J926" s="4">
        <f>ConfigSheet!$I$2</f>
        <v>3349.0920000000001</v>
      </c>
      <c r="K926">
        <f>IF(D926="",_xlfn.XLOOKUP(C926,ConfigSheet!$A$1:$H$1,ConfigSheet!$A$2:$H$2),_xlfn.XLOOKUP(D926,ConfigSheet!$A$1:$H$1,ConfigSheet!$A$2:$H$2))</f>
        <v>0</v>
      </c>
      <c r="L926">
        <f>_xlfn.XLOOKUP(B926,CoinPixels_Config2!A:A,CoinPixels_Config2!I:I)</f>
        <v>0.76911179849756961</v>
      </c>
      <c r="M926">
        <f t="shared" si="113"/>
        <v>13386.3908528502</v>
      </c>
      <c r="N926">
        <f t="shared" si="114"/>
        <v>17405</v>
      </c>
      <c r="O926">
        <f t="shared" si="115"/>
        <v>0</v>
      </c>
      <c r="P926">
        <f t="shared" si="116"/>
        <v>0</v>
      </c>
      <c r="Q926" s="9" cm="1">
        <f t="array" ref="Q926">IF(D926="",_xlfn.XLOOKUP(C926,ConfigSheet!$B$5:$H$5,_xlfn.XLOOKUP(G926,ConfigSheet!$A$6:$A$8,ConfigSheet!$B$6:$H$8)),_xlfn.XLOOKUP(D926,ConfigSheet!$B$5:$H$5,_xlfn.XLOOKUP(H926,ConfigSheet!$A$6:$A$8,ConfigSheet!$B$6:$H$8)))</f>
        <v>0</v>
      </c>
      <c r="R926">
        <f t="shared" si="117"/>
        <v>0</v>
      </c>
      <c r="S926" s="9">
        <f t="shared" si="118"/>
        <v>0</v>
      </c>
      <c r="W926">
        <f t="shared" si="119"/>
        <v>0</v>
      </c>
      <c r="X926">
        <f t="shared" si="112"/>
        <v>0</v>
      </c>
    </row>
    <row r="927" spans="1:24" x14ac:dyDescent="0.3">
      <c r="A927" s="3">
        <v>925</v>
      </c>
      <c r="B927">
        <v>378</v>
      </c>
      <c r="C927" t="s">
        <v>9</v>
      </c>
      <c r="D927" t="s">
        <v>9</v>
      </c>
      <c r="E927">
        <v>530665</v>
      </c>
      <c r="F927">
        <v>494427</v>
      </c>
      <c r="G927">
        <v>1</v>
      </c>
      <c r="H927">
        <v>1</v>
      </c>
      <c r="I927">
        <v>92.942875623703003</v>
      </c>
      <c r="J927" s="4">
        <f>ConfigSheet!$I$2</f>
        <v>3349.0920000000001</v>
      </c>
      <c r="K927">
        <f>IF(D927="",_xlfn.XLOOKUP(C927,ConfigSheet!$A$1:$H$1,ConfigSheet!$A$2:$H$2),_xlfn.XLOOKUP(D927,ConfigSheet!$A$1:$H$1,ConfigSheet!$A$2:$H$2))</f>
        <v>2.6304883652667002</v>
      </c>
      <c r="L927">
        <f>_xlfn.XLOOKUP(B927,CoinPixels_Config2!A:A,CoinPixels_Config2!I:I)</f>
        <v>0.76911179849756961</v>
      </c>
      <c r="M927">
        <f t="shared" si="113"/>
        <v>408140.7125497128</v>
      </c>
      <c r="N927">
        <f t="shared" si="114"/>
        <v>380269.63919575786</v>
      </c>
      <c r="O927">
        <f t="shared" si="115"/>
        <v>320.56730473623304</v>
      </c>
      <c r="P927">
        <f t="shared" si="116"/>
        <v>298.67643575291663</v>
      </c>
      <c r="Q927" s="9" cm="1">
        <f t="array" ref="Q927">IF(D927="",_xlfn.XLOOKUP(C927,ConfigSheet!$B$5:$H$5,_xlfn.XLOOKUP(G927,ConfigSheet!$A$6:$A$8,ConfigSheet!$B$6:$H$8)),_xlfn.XLOOKUP(D927,ConfigSheet!$B$5:$H$5,_xlfn.XLOOKUP(H927,ConfigSheet!$A$6:$A$8,ConfigSheet!$B$6:$H$8)))</f>
        <v>468.8</v>
      </c>
      <c r="R927">
        <f t="shared" si="117"/>
        <v>21.890868983316409</v>
      </c>
      <c r="S927" s="9">
        <f t="shared" si="118"/>
        <v>479.21014484472437</v>
      </c>
      <c r="W927">
        <f t="shared" si="119"/>
        <v>170.12356424708338</v>
      </c>
      <c r="X927">
        <f t="shared" si="112"/>
        <v>28942.027112131505</v>
      </c>
    </row>
    <row r="928" spans="1:24" x14ac:dyDescent="0.3">
      <c r="A928" s="3">
        <v>926</v>
      </c>
      <c r="B928">
        <v>379</v>
      </c>
      <c r="C928" t="s">
        <v>8</v>
      </c>
      <c r="D928" t="s">
        <v>8</v>
      </c>
      <c r="E928">
        <v>14742</v>
      </c>
      <c r="F928">
        <v>17290</v>
      </c>
      <c r="G928">
        <v>1</v>
      </c>
      <c r="H928">
        <v>1</v>
      </c>
      <c r="I928">
        <v>77.21714973449707</v>
      </c>
      <c r="J928" s="4">
        <f>ConfigSheet!$I$2</f>
        <v>3349.0920000000001</v>
      </c>
      <c r="K928">
        <f>IF(D928="",_xlfn.XLOOKUP(C928,ConfigSheet!$A$1:$H$1,ConfigSheet!$A$2:$H$2),_xlfn.XLOOKUP(D928,ConfigSheet!$A$1:$H$1,ConfigSheet!$A$2:$H$2))</f>
        <v>0</v>
      </c>
      <c r="L928">
        <f>_xlfn.XLOOKUP(B928,CoinPixels_Config2!A:A,CoinPixels_Config2!I:I)</f>
        <v>0.85263157894736841</v>
      </c>
      <c r="M928">
        <f t="shared" si="113"/>
        <v>12569.494736842105</v>
      </c>
      <c r="N928">
        <f t="shared" si="114"/>
        <v>14742</v>
      </c>
      <c r="O928">
        <f t="shared" si="115"/>
        <v>0</v>
      </c>
      <c r="P928">
        <f t="shared" si="116"/>
        <v>0</v>
      </c>
      <c r="Q928" s="9" cm="1">
        <f t="array" ref="Q928">IF(D928="",_xlfn.XLOOKUP(C928,ConfigSheet!$B$5:$H$5,_xlfn.XLOOKUP(G928,ConfigSheet!$A$6:$A$8,ConfigSheet!$B$6:$H$8)),_xlfn.XLOOKUP(D928,ConfigSheet!$B$5:$H$5,_xlfn.XLOOKUP(H928,ConfigSheet!$A$6:$A$8,ConfigSheet!$B$6:$H$8)))</f>
        <v>0</v>
      </c>
      <c r="R928">
        <f t="shared" si="117"/>
        <v>0</v>
      </c>
      <c r="S928" s="9">
        <f t="shared" si="118"/>
        <v>0</v>
      </c>
      <c r="W928">
        <f t="shared" si="119"/>
        <v>0</v>
      </c>
      <c r="X928">
        <f t="shared" si="112"/>
        <v>0</v>
      </c>
    </row>
    <row r="929" spans="1:24" x14ac:dyDescent="0.3">
      <c r="A929" s="3">
        <v>927</v>
      </c>
      <c r="B929">
        <v>379</v>
      </c>
      <c r="C929" t="s">
        <v>10</v>
      </c>
      <c r="D929" t="s">
        <v>10</v>
      </c>
      <c r="E929">
        <v>88341</v>
      </c>
      <c r="F929">
        <v>82517</v>
      </c>
      <c r="G929">
        <v>1</v>
      </c>
      <c r="H929">
        <v>1</v>
      </c>
      <c r="I929">
        <v>93.005365133285522</v>
      </c>
      <c r="J929" s="4">
        <f>ConfigSheet!$I$2</f>
        <v>3349.0920000000001</v>
      </c>
      <c r="K929">
        <f>IF(D929="",_xlfn.XLOOKUP(C929,ConfigSheet!$A$1:$H$1,ConfigSheet!$A$2:$H$2),_xlfn.XLOOKUP(D929,ConfigSheet!$A$1:$H$1,ConfigSheet!$A$2:$H$2))</f>
        <v>3.5680999999999998</v>
      </c>
      <c r="L929">
        <f>_xlfn.XLOOKUP(B929,CoinPixels_Config2!A:A,CoinPixels_Config2!I:I)</f>
        <v>0.85263157894736841</v>
      </c>
      <c r="M929">
        <f t="shared" si="113"/>
        <v>75322.326315789469</v>
      </c>
      <c r="N929">
        <f t="shared" si="114"/>
        <v>70356.600000000006</v>
      </c>
      <c r="O929">
        <f t="shared" si="115"/>
        <v>80.247897796587367</v>
      </c>
      <c r="P929">
        <f t="shared" si="116"/>
        <v>74.957446513861072</v>
      </c>
      <c r="Q929" s="9" cm="1">
        <f t="array" ref="Q929">IF(D929="",_xlfn.XLOOKUP(C929,ConfigSheet!$B$5:$H$5,_xlfn.XLOOKUP(G929,ConfigSheet!$A$6:$A$8,ConfigSheet!$B$6:$H$8)),_xlfn.XLOOKUP(D929,ConfigSheet!$B$5:$H$5,_xlfn.XLOOKUP(H929,ConfigSheet!$A$6:$A$8,ConfigSheet!$B$6:$H$8)))</f>
        <v>96.64</v>
      </c>
      <c r="R929">
        <f t="shared" si="117"/>
        <v>5.2904512827262948</v>
      </c>
      <c r="S929" s="9">
        <f t="shared" si="118"/>
        <v>27.9888747749003</v>
      </c>
      <c r="W929">
        <f t="shared" si="119"/>
        <v>21.682553486138929</v>
      </c>
      <c r="X929">
        <f t="shared" si="112"/>
        <v>470.13312567927539</v>
      </c>
    </row>
    <row r="930" spans="1:24" x14ac:dyDescent="0.3">
      <c r="A930" s="3">
        <v>928</v>
      </c>
      <c r="B930">
        <v>380</v>
      </c>
      <c r="C930" t="s">
        <v>8</v>
      </c>
      <c r="D930" t="s">
        <v>8</v>
      </c>
      <c r="E930">
        <v>14403</v>
      </c>
      <c r="F930">
        <v>17166</v>
      </c>
      <c r="G930">
        <v>1</v>
      </c>
      <c r="H930">
        <v>1</v>
      </c>
      <c r="I930">
        <v>77.603375911712646</v>
      </c>
      <c r="J930" s="4">
        <f>ConfigSheet!$I$2</f>
        <v>3349.0920000000001</v>
      </c>
      <c r="K930">
        <f>IF(D930="",_xlfn.XLOOKUP(C930,ConfigSheet!$A$1:$H$1,ConfigSheet!$A$2:$H$2),_xlfn.XLOOKUP(D930,ConfigSheet!$A$1:$H$1,ConfigSheet!$A$2:$H$2))</f>
        <v>0</v>
      </c>
      <c r="L930">
        <f>_xlfn.XLOOKUP(B930,CoinPixels_Config2!A:A,CoinPixels_Config2!I:I)</f>
        <v>0.83904229290457877</v>
      </c>
      <c r="M930">
        <f t="shared" si="113"/>
        <v>12084.726144704648</v>
      </c>
      <c r="N930">
        <f t="shared" si="114"/>
        <v>14403</v>
      </c>
      <c r="O930">
        <f t="shared" si="115"/>
        <v>0</v>
      </c>
      <c r="P930">
        <f t="shared" si="116"/>
        <v>0</v>
      </c>
      <c r="Q930" s="9" cm="1">
        <f t="array" ref="Q930">IF(D930="",_xlfn.XLOOKUP(C930,ConfigSheet!$B$5:$H$5,_xlfn.XLOOKUP(G930,ConfigSheet!$A$6:$A$8,ConfigSheet!$B$6:$H$8)),_xlfn.XLOOKUP(D930,ConfigSheet!$B$5:$H$5,_xlfn.XLOOKUP(H930,ConfigSheet!$A$6:$A$8,ConfigSheet!$B$6:$H$8)))</f>
        <v>0</v>
      </c>
      <c r="R930">
        <f t="shared" si="117"/>
        <v>0</v>
      </c>
      <c r="S930" s="9">
        <f t="shared" si="118"/>
        <v>0</v>
      </c>
      <c r="W930">
        <f t="shared" si="119"/>
        <v>0</v>
      </c>
      <c r="X930">
        <f t="shared" si="112"/>
        <v>0</v>
      </c>
    </row>
    <row r="931" spans="1:24" x14ac:dyDescent="0.3">
      <c r="A931" s="3">
        <v>929</v>
      </c>
      <c r="B931">
        <v>380</v>
      </c>
      <c r="C931" t="s">
        <v>10</v>
      </c>
      <c r="D931" t="s">
        <v>10</v>
      </c>
      <c r="E931">
        <v>90905</v>
      </c>
      <c r="F931">
        <v>83641</v>
      </c>
      <c r="G931">
        <v>1</v>
      </c>
      <c r="H931">
        <v>1</v>
      </c>
      <c r="I931">
        <v>90.49832820892334</v>
      </c>
      <c r="J931" s="4">
        <f>ConfigSheet!$I$2</f>
        <v>3349.0920000000001</v>
      </c>
      <c r="K931">
        <f>IF(D931="",_xlfn.XLOOKUP(C931,ConfigSheet!$A$1:$H$1,ConfigSheet!$A$2:$H$2),_xlfn.XLOOKUP(D931,ConfigSheet!$A$1:$H$1,ConfigSheet!$A$2:$H$2))</f>
        <v>3.5680999999999998</v>
      </c>
      <c r="L931">
        <f>_xlfn.XLOOKUP(B931,CoinPixels_Config2!A:A,CoinPixels_Config2!I:I)</f>
        <v>0.83904229290457877</v>
      </c>
      <c r="M931">
        <f t="shared" si="113"/>
        <v>76273.139636490727</v>
      </c>
      <c r="N931">
        <f t="shared" si="114"/>
        <v>70178.336420831867</v>
      </c>
      <c r="O931">
        <f t="shared" si="115"/>
        <v>81.260887887511757</v>
      </c>
      <c r="P931">
        <f t="shared" si="116"/>
        <v>74.767525700449596</v>
      </c>
      <c r="Q931" s="9" cm="1">
        <f t="array" ref="Q931">IF(D931="",_xlfn.XLOOKUP(C931,ConfigSheet!$B$5:$H$5,_xlfn.XLOOKUP(G931,ConfigSheet!$A$6:$A$8,ConfigSheet!$B$6:$H$8)),_xlfn.XLOOKUP(D931,ConfigSheet!$B$5:$H$5,_xlfn.XLOOKUP(H931,ConfigSheet!$A$6:$A$8,ConfigSheet!$B$6:$H$8)))</f>
        <v>96.64</v>
      </c>
      <c r="R931">
        <f t="shared" si="117"/>
        <v>6.4933621870621607</v>
      </c>
      <c r="S931" s="9">
        <f t="shared" si="118"/>
        <v>42.163752492368687</v>
      </c>
      <c r="W931">
        <f t="shared" si="119"/>
        <v>21.872474299550404</v>
      </c>
      <c r="X931">
        <f t="shared" si="112"/>
        <v>478.40513198449298</v>
      </c>
    </row>
    <row r="932" spans="1:24" x14ac:dyDescent="0.3">
      <c r="A932" s="3">
        <v>930</v>
      </c>
      <c r="B932">
        <v>381</v>
      </c>
      <c r="C932" t="s">
        <v>8</v>
      </c>
      <c r="D932" t="s">
        <v>8</v>
      </c>
      <c r="E932">
        <v>13495</v>
      </c>
      <c r="F932">
        <v>15777</v>
      </c>
      <c r="G932">
        <v>1</v>
      </c>
      <c r="H932">
        <v>1</v>
      </c>
      <c r="I932">
        <v>82.119083404541016</v>
      </c>
      <c r="J932" s="4">
        <f>ConfigSheet!$I$2</f>
        <v>3349.0920000000001</v>
      </c>
      <c r="K932">
        <f>IF(D932="",_xlfn.XLOOKUP(C932,ConfigSheet!$A$1:$H$1,ConfigSheet!$A$2:$H$2),_xlfn.XLOOKUP(D932,ConfigSheet!$A$1:$H$1,ConfigSheet!$A$2:$H$2))</f>
        <v>0</v>
      </c>
      <c r="L932">
        <f>_xlfn.XLOOKUP(B932,CoinPixels_Config2!A:A,CoinPixels_Config2!I:I)</f>
        <v>0.85535906699626041</v>
      </c>
      <c r="M932">
        <f t="shared" si="113"/>
        <v>11543.070609114535</v>
      </c>
      <c r="N932">
        <f t="shared" si="114"/>
        <v>13495</v>
      </c>
      <c r="O932">
        <f t="shared" si="115"/>
        <v>0</v>
      </c>
      <c r="P932">
        <f t="shared" si="116"/>
        <v>0</v>
      </c>
      <c r="Q932" s="9" cm="1">
        <f t="array" ref="Q932">IF(D932="",_xlfn.XLOOKUP(C932,ConfigSheet!$B$5:$H$5,_xlfn.XLOOKUP(G932,ConfigSheet!$A$6:$A$8,ConfigSheet!$B$6:$H$8)),_xlfn.XLOOKUP(D932,ConfigSheet!$B$5:$H$5,_xlfn.XLOOKUP(H932,ConfigSheet!$A$6:$A$8,ConfigSheet!$B$6:$H$8)))</f>
        <v>0</v>
      </c>
      <c r="R932">
        <f t="shared" si="117"/>
        <v>0</v>
      </c>
      <c r="S932" s="9">
        <f t="shared" si="118"/>
        <v>0</v>
      </c>
      <c r="W932">
        <f t="shared" si="119"/>
        <v>0</v>
      </c>
      <c r="X932">
        <f t="shared" si="112"/>
        <v>0</v>
      </c>
    </row>
    <row r="933" spans="1:24" x14ac:dyDescent="0.3">
      <c r="A933" s="3">
        <v>931</v>
      </c>
      <c r="B933">
        <v>381</v>
      </c>
      <c r="C933" t="s">
        <v>11</v>
      </c>
      <c r="D933" t="s">
        <v>11</v>
      </c>
      <c r="E933">
        <v>331241</v>
      </c>
      <c r="F933">
        <v>296983</v>
      </c>
      <c r="G933">
        <v>2</v>
      </c>
      <c r="H933">
        <v>2</v>
      </c>
      <c r="I933">
        <v>89.657631516456604</v>
      </c>
      <c r="J933" s="4">
        <f>ConfigSheet!$I$2</f>
        <v>3349.0920000000001</v>
      </c>
      <c r="K933">
        <f>IF(D933="",_xlfn.XLOOKUP(C933,ConfigSheet!$A$1:$H$1,ConfigSheet!$A$2:$H$2),_xlfn.XLOOKUP(D933,ConfigSheet!$A$1:$H$1,ConfigSheet!$A$2:$H$2))</f>
        <v>5.6936084651916001</v>
      </c>
      <c r="L933">
        <f>_xlfn.XLOOKUP(B933,CoinPixels_Config2!A:A,CoinPixels_Config2!I:I)</f>
        <v>0.85535906699626041</v>
      </c>
      <c r="M933">
        <f t="shared" si="113"/>
        <v>283329.99271090829</v>
      </c>
      <c r="N933">
        <f t="shared" si="114"/>
        <v>254027.10179375039</v>
      </c>
      <c r="O933">
        <f t="shared" si="115"/>
        <v>481.67385217888966</v>
      </c>
      <c r="P933">
        <f t="shared" si="116"/>
        <v>431.85760712485222</v>
      </c>
      <c r="Q933" s="9" cm="1">
        <f t="array" ref="Q933">IF(D933="",_xlfn.XLOOKUP(C933,ConfigSheet!$B$5:$H$5,_xlfn.XLOOKUP(G933,ConfigSheet!$A$6:$A$8,ConfigSheet!$B$6:$H$8)),_xlfn.XLOOKUP(D933,ConfigSheet!$B$5:$H$5,_xlfn.XLOOKUP(H933,ConfigSheet!$A$6:$A$8,ConfigSheet!$B$6:$H$8)))</f>
        <v>738.85333333333335</v>
      </c>
      <c r="R933">
        <f t="shared" si="117"/>
        <v>49.816245054037438</v>
      </c>
      <c r="S933" s="9">
        <f t="shared" si="118"/>
        <v>2481.6582712839095</v>
      </c>
      <c r="W933">
        <f t="shared" si="119"/>
        <v>306.99572620848113</v>
      </c>
      <c r="X933">
        <f t="shared" si="112"/>
        <v>94246.375910272705</v>
      </c>
    </row>
    <row r="934" spans="1:24" x14ac:dyDescent="0.3">
      <c r="A934" s="3">
        <v>932</v>
      </c>
      <c r="B934">
        <v>382</v>
      </c>
      <c r="C934" t="s">
        <v>8</v>
      </c>
      <c r="D934" t="s">
        <v>8</v>
      </c>
      <c r="E934">
        <v>13447</v>
      </c>
      <c r="F934">
        <v>16676</v>
      </c>
      <c r="G934">
        <v>1</v>
      </c>
      <c r="H934">
        <v>1</v>
      </c>
      <c r="I934">
        <v>80.517768859863281</v>
      </c>
      <c r="J934" s="4">
        <f>ConfigSheet!$I$2</f>
        <v>3349.0920000000001</v>
      </c>
      <c r="K934">
        <f>IF(D934="",_xlfn.XLOOKUP(C934,ConfigSheet!$A$1:$H$1,ConfigSheet!$A$2:$H$2),_xlfn.XLOOKUP(D934,ConfigSheet!$A$1:$H$1,ConfigSheet!$A$2:$H$2))</f>
        <v>0</v>
      </c>
      <c r="L934">
        <f>_xlfn.XLOOKUP(B934,CoinPixels_Config2!A:A,CoinPixels_Config2!I:I)</f>
        <v>0.80636843367714084</v>
      </c>
      <c r="M934">
        <f t="shared" si="113"/>
        <v>10843.236327656512</v>
      </c>
      <c r="N934">
        <f t="shared" si="114"/>
        <v>13447</v>
      </c>
      <c r="O934">
        <f t="shared" si="115"/>
        <v>0</v>
      </c>
      <c r="P934">
        <f t="shared" si="116"/>
        <v>0</v>
      </c>
      <c r="Q934" s="9" cm="1">
        <f t="array" ref="Q934">IF(D934="",_xlfn.XLOOKUP(C934,ConfigSheet!$B$5:$H$5,_xlfn.XLOOKUP(G934,ConfigSheet!$A$6:$A$8,ConfigSheet!$B$6:$H$8)),_xlfn.XLOOKUP(D934,ConfigSheet!$B$5:$H$5,_xlfn.XLOOKUP(H934,ConfigSheet!$A$6:$A$8,ConfigSheet!$B$6:$H$8)))</f>
        <v>0</v>
      </c>
      <c r="R934">
        <f t="shared" si="117"/>
        <v>0</v>
      </c>
      <c r="S934" s="9">
        <f t="shared" si="118"/>
        <v>0</v>
      </c>
      <c r="W934">
        <f t="shared" si="119"/>
        <v>0</v>
      </c>
      <c r="X934">
        <f t="shared" si="112"/>
        <v>0</v>
      </c>
    </row>
    <row r="935" spans="1:24" x14ac:dyDescent="0.3">
      <c r="A935" s="3">
        <v>933</v>
      </c>
      <c r="B935">
        <v>382</v>
      </c>
      <c r="C935" t="s">
        <v>11</v>
      </c>
      <c r="D935" t="s">
        <v>11</v>
      </c>
      <c r="E935">
        <v>355677</v>
      </c>
      <c r="F935">
        <v>309367</v>
      </c>
      <c r="G935">
        <v>2</v>
      </c>
      <c r="H935">
        <v>2</v>
      </c>
      <c r="I935">
        <v>86.876416206359863</v>
      </c>
      <c r="J935" s="4">
        <f>ConfigSheet!$I$2</f>
        <v>3349.0920000000001</v>
      </c>
      <c r="K935">
        <f>IF(D935="",_xlfn.XLOOKUP(C935,ConfigSheet!$A$1:$H$1,ConfigSheet!$A$2:$H$2),_xlfn.XLOOKUP(D935,ConfigSheet!$A$1:$H$1,ConfigSheet!$A$2:$H$2))</f>
        <v>5.6936084651916001</v>
      </c>
      <c r="L935">
        <f>_xlfn.XLOOKUP(B935,CoinPixels_Config2!A:A,CoinPixels_Config2!I:I)</f>
        <v>0.80636843367714084</v>
      </c>
      <c r="M935">
        <f t="shared" si="113"/>
        <v>286806.70538498444</v>
      </c>
      <c r="N935">
        <f t="shared" si="114"/>
        <v>249463.78322139604</v>
      </c>
      <c r="O935">
        <f t="shared" si="115"/>
        <v>487.5844215846148</v>
      </c>
      <c r="P935">
        <f t="shared" si="116"/>
        <v>424.09975835482055</v>
      </c>
      <c r="Q935" s="9" cm="1">
        <f t="array" ref="Q935">IF(D935="",_xlfn.XLOOKUP(C935,ConfigSheet!$B$5:$H$5,_xlfn.XLOOKUP(G935,ConfigSheet!$A$6:$A$8,ConfigSheet!$B$6:$H$8)),_xlfn.XLOOKUP(D935,ConfigSheet!$B$5:$H$5,_xlfn.XLOOKUP(H935,ConfigSheet!$A$6:$A$8,ConfigSheet!$B$6:$H$8)))</f>
        <v>738.85333333333335</v>
      </c>
      <c r="R935">
        <f t="shared" si="117"/>
        <v>63.484663229794251</v>
      </c>
      <c r="S935" s="9">
        <f t="shared" si="118"/>
        <v>4030.3024654003902</v>
      </c>
      <c r="W935">
        <f t="shared" si="119"/>
        <v>314.7535749785128</v>
      </c>
      <c r="X935">
        <f t="shared" si="112"/>
        <v>99069.812961754287</v>
      </c>
    </row>
    <row r="936" spans="1:24" x14ac:dyDescent="0.3">
      <c r="A936" s="3">
        <v>934</v>
      </c>
      <c r="B936">
        <v>383</v>
      </c>
      <c r="C936" t="s">
        <v>8</v>
      </c>
      <c r="D936" t="s">
        <v>8</v>
      </c>
      <c r="E936">
        <v>16696</v>
      </c>
      <c r="F936">
        <v>21895</v>
      </c>
      <c r="G936">
        <v>1</v>
      </c>
      <c r="H936">
        <v>1</v>
      </c>
      <c r="I936">
        <v>75.302082300186157</v>
      </c>
      <c r="J936" s="4">
        <f>ConfigSheet!$I$2</f>
        <v>3349.0920000000001</v>
      </c>
      <c r="K936">
        <f>IF(D936="",_xlfn.XLOOKUP(C936,ConfigSheet!$A$1:$H$1,ConfigSheet!$A$2:$H$2),_xlfn.XLOOKUP(D936,ConfigSheet!$A$1:$H$1,ConfigSheet!$A$2:$H$2))</f>
        <v>0</v>
      </c>
      <c r="L936">
        <f>_xlfn.XLOOKUP(B936,CoinPixels_Config2!A:A,CoinPixels_Config2!I:I)</f>
        <v>0.76254852706097287</v>
      </c>
      <c r="M936">
        <f t="shared" si="113"/>
        <v>12731.510207810003</v>
      </c>
      <c r="N936">
        <f t="shared" si="114"/>
        <v>16696</v>
      </c>
      <c r="O936">
        <f t="shared" si="115"/>
        <v>0</v>
      </c>
      <c r="P936">
        <f t="shared" si="116"/>
        <v>0</v>
      </c>
      <c r="Q936" s="9" cm="1">
        <f t="array" ref="Q936">IF(D936="",_xlfn.XLOOKUP(C936,ConfigSheet!$B$5:$H$5,_xlfn.XLOOKUP(G936,ConfigSheet!$A$6:$A$8,ConfigSheet!$B$6:$H$8)),_xlfn.XLOOKUP(D936,ConfigSheet!$B$5:$H$5,_xlfn.XLOOKUP(H936,ConfigSheet!$A$6:$A$8,ConfigSheet!$B$6:$H$8)))</f>
        <v>0</v>
      </c>
      <c r="R936">
        <f t="shared" si="117"/>
        <v>0</v>
      </c>
      <c r="S936" s="9">
        <f t="shared" si="118"/>
        <v>0</v>
      </c>
      <c r="W936">
        <f t="shared" si="119"/>
        <v>0</v>
      </c>
      <c r="X936">
        <f t="shared" si="112"/>
        <v>0</v>
      </c>
    </row>
    <row r="937" spans="1:24" x14ac:dyDescent="0.3">
      <c r="A937" s="3">
        <v>935</v>
      </c>
      <c r="B937">
        <v>383</v>
      </c>
      <c r="C937" t="s">
        <v>12</v>
      </c>
      <c r="D937" t="s">
        <v>12</v>
      </c>
      <c r="E937">
        <v>386724</v>
      </c>
      <c r="F937">
        <v>355844</v>
      </c>
      <c r="G937">
        <v>2</v>
      </c>
      <c r="H937">
        <v>2</v>
      </c>
      <c r="I937">
        <v>90.960416197776794</v>
      </c>
      <c r="J937" s="4">
        <f>ConfigSheet!$I$2</f>
        <v>3349.0920000000001</v>
      </c>
      <c r="K937">
        <f>IF(D937="",_xlfn.XLOOKUP(C937,ConfigSheet!$A$1:$H$1,ConfigSheet!$A$2:$H$2),_xlfn.XLOOKUP(D937,ConfigSheet!$A$1:$H$1,ConfigSheet!$A$2:$H$2))</f>
        <v>4.4826302470744004</v>
      </c>
      <c r="L937">
        <f>_xlfn.XLOOKUP(B937,CoinPixels_Config2!A:A,CoinPixels_Config2!I:I)</f>
        <v>0.76254852706097287</v>
      </c>
      <c r="M937">
        <f t="shared" si="113"/>
        <v>294895.81657912768</v>
      </c>
      <c r="N937">
        <f t="shared" si="114"/>
        <v>271348.31806348485</v>
      </c>
      <c r="O937">
        <f t="shared" si="115"/>
        <v>394.70665694860048</v>
      </c>
      <c r="P937">
        <f t="shared" si="116"/>
        <v>363.18923996239641</v>
      </c>
      <c r="Q937" s="9" cm="1">
        <f t="array" ref="Q937">IF(D937="",_xlfn.XLOOKUP(C937,ConfigSheet!$B$5:$H$5,_xlfn.XLOOKUP(G937,ConfigSheet!$A$6:$A$8,ConfigSheet!$B$6:$H$8)),_xlfn.XLOOKUP(D937,ConfigSheet!$B$5:$H$5,_xlfn.XLOOKUP(H937,ConfigSheet!$A$6:$A$8,ConfigSheet!$B$6:$H$8)))</f>
        <v>472.59999999999997</v>
      </c>
      <c r="R937">
        <f t="shared" si="117"/>
        <v>31.517416986204069</v>
      </c>
      <c r="S937" s="9">
        <f t="shared" si="118"/>
        <v>993.34757348226469</v>
      </c>
      <c r="W937">
        <f t="shared" si="119"/>
        <v>109.41076003760355</v>
      </c>
      <c r="X937">
        <f t="shared" si="112"/>
        <v>11970.714412006066</v>
      </c>
    </row>
    <row r="938" spans="1:24" x14ac:dyDescent="0.3">
      <c r="A938" s="3">
        <v>936</v>
      </c>
      <c r="B938">
        <v>384</v>
      </c>
      <c r="C938" t="s">
        <v>8</v>
      </c>
      <c r="D938" t="s">
        <v>8</v>
      </c>
      <c r="E938">
        <v>17969</v>
      </c>
      <c r="F938">
        <v>23408</v>
      </c>
      <c r="G938">
        <v>1</v>
      </c>
      <c r="H938">
        <v>1</v>
      </c>
      <c r="I938">
        <v>75.170397758483887</v>
      </c>
      <c r="J938" s="4">
        <f>ConfigSheet!$I$2</f>
        <v>3349.0920000000001</v>
      </c>
      <c r="K938">
        <f>IF(D938="",_xlfn.XLOOKUP(C938,ConfigSheet!$A$1:$H$1,ConfigSheet!$A$2:$H$2),_xlfn.XLOOKUP(D938,ConfigSheet!$A$1:$H$1,ConfigSheet!$A$2:$H$2))</f>
        <v>0</v>
      </c>
      <c r="L938">
        <f>_xlfn.XLOOKUP(B938,CoinPixels_Config2!A:A,CoinPixels_Config2!I:I)</f>
        <v>0.76764354066985641</v>
      </c>
      <c r="M938">
        <f t="shared" si="113"/>
        <v>13793.786782296649</v>
      </c>
      <c r="N938">
        <f t="shared" si="114"/>
        <v>17969</v>
      </c>
      <c r="O938">
        <f t="shared" si="115"/>
        <v>0</v>
      </c>
      <c r="P938">
        <f t="shared" si="116"/>
        <v>0</v>
      </c>
      <c r="Q938" s="9" cm="1">
        <f t="array" ref="Q938">IF(D938="",_xlfn.XLOOKUP(C938,ConfigSheet!$B$5:$H$5,_xlfn.XLOOKUP(G938,ConfigSheet!$A$6:$A$8,ConfigSheet!$B$6:$H$8)),_xlfn.XLOOKUP(D938,ConfigSheet!$B$5:$H$5,_xlfn.XLOOKUP(H938,ConfigSheet!$A$6:$A$8,ConfigSheet!$B$6:$H$8)))</f>
        <v>0</v>
      </c>
      <c r="R938">
        <f t="shared" si="117"/>
        <v>0</v>
      </c>
      <c r="S938" s="9">
        <f t="shared" si="118"/>
        <v>0</v>
      </c>
      <c r="W938">
        <f t="shared" si="119"/>
        <v>0</v>
      </c>
      <c r="X938">
        <f t="shared" si="112"/>
        <v>0</v>
      </c>
    </row>
    <row r="939" spans="1:24" x14ac:dyDescent="0.3">
      <c r="A939" s="3">
        <v>937</v>
      </c>
      <c r="B939">
        <v>384</v>
      </c>
      <c r="C939" t="s">
        <v>14</v>
      </c>
      <c r="D939" t="s">
        <v>14</v>
      </c>
      <c r="E939">
        <v>110228</v>
      </c>
      <c r="F939">
        <v>104283</v>
      </c>
      <c r="G939">
        <v>1</v>
      </c>
      <c r="H939">
        <v>1</v>
      </c>
      <c r="I939">
        <v>94.560742378234863</v>
      </c>
      <c r="J939" s="4">
        <f>ConfigSheet!$I$2</f>
        <v>3349.0920000000001</v>
      </c>
      <c r="K939">
        <f>IF(D939="",_xlfn.XLOOKUP(C939,ConfigSheet!$A$1:$H$1,ConfigSheet!$A$2:$H$2),_xlfn.XLOOKUP(D939,ConfigSheet!$A$1:$H$1,ConfigSheet!$A$2:$H$2))</f>
        <v>8.5265588246234003</v>
      </c>
      <c r="L939">
        <f>_xlfn.XLOOKUP(B939,CoinPixels_Config2!A:A,CoinPixels_Config2!I:I)</f>
        <v>0.76764354066985641</v>
      </c>
      <c r="M939">
        <f t="shared" si="113"/>
        <v>84615.812200956934</v>
      </c>
      <c r="N939">
        <f t="shared" si="114"/>
        <v>80052.171351674639</v>
      </c>
      <c r="O939">
        <f t="shared" si="115"/>
        <v>215.42606181757495</v>
      </c>
      <c r="P939">
        <f t="shared" si="116"/>
        <v>203.80734481730747</v>
      </c>
      <c r="Q939" s="9" cm="1">
        <f t="array" ref="Q939">IF(D939="",_xlfn.XLOOKUP(C939,ConfigSheet!$B$5:$H$5,_xlfn.XLOOKUP(G939,ConfigSheet!$A$6:$A$8,ConfigSheet!$B$6:$H$8)),_xlfn.XLOOKUP(D939,ConfigSheet!$B$5:$H$5,_xlfn.XLOOKUP(H939,ConfigSheet!$A$6:$A$8,ConfigSheet!$B$6:$H$8)))</f>
        <v>160.44</v>
      </c>
      <c r="R939">
        <f t="shared" si="117"/>
        <v>11.61871700026748</v>
      </c>
      <c r="S939" s="9">
        <f t="shared" si="118"/>
        <v>134.99458473230456</v>
      </c>
      <c r="W939">
        <f t="shared" si="119"/>
        <v>-43.367344817307469</v>
      </c>
      <c r="X939">
        <f t="shared" si="112"/>
        <v>1880.726596503245</v>
      </c>
    </row>
    <row r="940" spans="1:24" x14ac:dyDescent="0.3">
      <c r="A940" s="3">
        <v>938</v>
      </c>
      <c r="B940">
        <v>385</v>
      </c>
      <c r="C940" t="s">
        <v>8</v>
      </c>
      <c r="D940" t="s">
        <v>8</v>
      </c>
      <c r="E940">
        <v>14780</v>
      </c>
      <c r="F940">
        <v>18136</v>
      </c>
      <c r="G940">
        <v>1</v>
      </c>
      <c r="H940">
        <v>1</v>
      </c>
      <c r="I940">
        <v>77.885860204696655</v>
      </c>
      <c r="J940" s="4">
        <f>ConfigSheet!$I$2</f>
        <v>3349.0920000000001</v>
      </c>
      <c r="K940">
        <f>IF(D940="",_xlfn.XLOOKUP(C940,ConfigSheet!$A$1:$H$1,ConfigSheet!$A$2:$H$2),_xlfn.XLOOKUP(D940,ConfigSheet!$A$1:$H$1,ConfigSheet!$A$2:$H$2))</f>
        <v>0</v>
      </c>
      <c r="L940">
        <f>_xlfn.XLOOKUP(B940,CoinPixels_Config2!A:A,CoinPixels_Config2!I:I)</f>
        <v>0.81495368328187034</v>
      </c>
      <c r="M940">
        <f t="shared" si="113"/>
        <v>12045.015438906044</v>
      </c>
      <c r="N940">
        <f t="shared" si="114"/>
        <v>14780</v>
      </c>
      <c r="O940">
        <f t="shared" si="115"/>
        <v>0</v>
      </c>
      <c r="P940">
        <f t="shared" si="116"/>
        <v>0</v>
      </c>
      <c r="Q940" s="9" cm="1">
        <f t="array" ref="Q940">IF(D940="",_xlfn.XLOOKUP(C940,ConfigSheet!$B$5:$H$5,_xlfn.XLOOKUP(G940,ConfigSheet!$A$6:$A$8,ConfigSheet!$B$6:$H$8)),_xlfn.XLOOKUP(D940,ConfigSheet!$B$5:$H$5,_xlfn.XLOOKUP(H940,ConfigSheet!$A$6:$A$8,ConfigSheet!$B$6:$H$8)))</f>
        <v>0</v>
      </c>
      <c r="R940">
        <f t="shared" si="117"/>
        <v>0</v>
      </c>
      <c r="S940" s="9">
        <f t="shared" si="118"/>
        <v>0</v>
      </c>
      <c r="W940">
        <f t="shared" si="119"/>
        <v>0</v>
      </c>
      <c r="X940">
        <f t="shared" si="112"/>
        <v>0</v>
      </c>
    </row>
    <row r="941" spans="1:24" x14ac:dyDescent="0.3">
      <c r="A941" s="3">
        <v>939</v>
      </c>
      <c r="B941">
        <v>385</v>
      </c>
      <c r="C941" t="s">
        <v>14</v>
      </c>
      <c r="D941" t="s">
        <v>14</v>
      </c>
      <c r="E941">
        <v>86547</v>
      </c>
      <c r="F941">
        <v>82039</v>
      </c>
      <c r="G941">
        <v>1</v>
      </c>
      <c r="H941">
        <v>1</v>
      </c>
      <c r="I941">
        <v>93.538981676101685</v>
      </c>
      <c r="J941" s="4">
        <f>ConfigSheet!$I$2</f>
        <v>3349.0920000000001</v>
      </c>
      <c r="K941">
        <f>IF(D941="",_xlfn.XLOOKUP(C941,ConfigSheet!$A$1:$H$1,ConfigSheet!$A$2:$H$2),_xlfn.XLOOKUP(D941,ConfigSheet!$A$1:$H$1,ConfigSheet!$A$2:$H$2))</f>
        <v>8.5265588246234003</v>
      </c>
      <c r="L941">
        <f>_xlfn.XLOOKUP(B941,CoinPixels_Config2!A:A,CoinPixels_Config2!I:I)</f>
        <v>0.81495368328187034</v>
      </c>
      <c r="M941">
        <f t="shared" si="113"/>
        <v>70531.796426996036</v>
      </c>
      <c r="N941">
        <f t="shared" si="114"/>
        <v>66857.985222761359</v>
      </c>
      <c r="O941">
        <f t="shared" si="115"/>
        <v>179.56912238933543</v>
      </c>
      <c r="P941">
        <f t="shared" si="116"/>
        <v>170.21585071347005</v>
      </c>
      <c r="Q941" s="9" cm="1">
        <f t="array" ref="Q941">IF(D941="",_xlfn.XLOOKUP(C941,ConfigSheet!$B$5:$H$5,_xlfn.XLOOKUP(G941,ConfigSheet!$A$6:$A$8,ConfigSheet!$B$6:$H$8)),_xlfn.XLOOKUP(D941,ConfigSheet!$B$5:$H$5,_xlfn.XLOOKUP(H941,ConfigSheet!$A$6:$A$8,ConfigSheet!$B$6:$H$8)))</f>
        <v>160.44</v>
      </c>
      <c r="R941">
        <f t="shared" si="117"/>
        <v>9.3532716758653862</v>
      </c>
      <c r="S941" s="9">
        <f t="shared" si="118"/>
        <v>87.483691042545686</v>
      </c>
      <c r="W941">
        <f t="shared" si="119"/>
        <v>-9.7758507134700494</v>
      </c>
      <c r="X941">
        <f t="shared" si="112"/>
        <v>95.567257172052877</v>
      </c>
    </row>
    <row r="942" spans="1:24" x14ac:dyDescent="0.3">
      <c r="A942" s="3">
        <v>940</v>
      </c>
      <c r="B942">
        <v>386</v>
      </c>
      <c r="C942" t="s">
        <v>8</v>
      </c>
      <c r="D942" t="s">
        <v>8</v>
      </c>
      <c r="E942">
        <v>20496</v>
      </c>
      <c r="F942">
        <v>24009</v>
      </c>
      <c r="G942">
        <v>1</v>
      </c>
      <c r="H942">
        <v>1</v>
      </c>
      <c r="I942">
        <v>79.643982648849487</v>
      </c>
      <c r="J942" s="4">
        <f>ConfigSheet!$I$2</f>
        <v>3349.0920000000001</v>
      </c>
      <c r="K942">
        <f>IF(D942="",_xlfn.XLOOKUP(C942,ConfigSheet!$A$1:$H$1,ConfigSheet!$A$2:$H$2),_xlfn.XLOOKUP(D942,ConfigSheet!$A$1:$H$1,ConfigSheet!$A$2:$H$2))</f>
        <v>0</v>
      </c>
      <c r="L942">
        <f>_xlfn.XLOOKUP(B942,CoinPixels_Config2!A:A,CoinPixels_Config2!I:I)</f>
        <v>0.85367987004873169</v>
      </c>
      <c r="M942">
        <f t="shared" si="113"/>
        <v>17497.022616518803</v>
      </c>
      <c r="N942">
        <f t="shared" si="114"/>
        <v>20496</v>
      </c>
      <c r="O942">
        <f t="shared" si="115"/>
        <v>0</v>
      </c>
      <c r="P942">
        <f t="shared" si="116"/>
        <v>0</v>
      </c>
      <c r="Q942" s="9" cm="1">
        <f t="array" ref="Q942">IF(D942="",_xlfn.XLOOKUP(C942,ConfigSheet!$B$5:$H$5,_xlfn.XLOOKUP(G942,ConfigSheet!$A$6:$A$8,ConfigSheet!$B$6:$H$8)),_xlfn.XLOOKUP(D942,ConfigSheet!$B$5:$H$5,_xlfn.XLOOKUP(H942,ConfigSheet!$A$6:$A$8,ConfigSheet!$B$6:$H$8)))</f>
        <v>0</v>
      </c>
      <c r="R942">
        <f t="shared" si="117"/>
        <v>0</v>
      </c>
      <c r="S942" s="9">
        <f t="shared" si="118"/>
        <v>0</v>
      </c>
      <c r="W942">
        <f t="shared" si="119"/>
        <v>0</v>
      </c>
      <c r="X942">
        <f t="shared" si="112"/>
        <v>0</v>
      </c>
    </row>
    <row r="943" spans="1:24" x14ac:dyDescent="0.3">
      <c r="A943" s="3">
        <v>941</v>
      </c>
      <c r="B943">
        <v>386</v>
      </c>
      <c r="C943" t="s">
        <v>13</v>
      </c>
      <c r="D943" t="s">
        <v>13</v>
      </c>
      <c r="E943">
        <v>310412</v>
      </c>
      <c r="F943">
        <v>504748</v>
      </c>
      <c r="G943">
        <v>2</v>
      </c>
      <c r="H943">
        <v>3</v>
      </c>
      <c r="I943">
        <v>66.400586565335587</v>
      </c>
      <c r="J943" s="4">
        <f>ConfigSheet!$I$2</f>
        <v>3349.0920000000001</v>
      </c>
      <c r="K943">
        <f>IF(D943="",_xlfn.XLOOKUP(C943,ConfigSheet!$A$1:$H$1,ConfigSheet!$A$2:$H$2),_xlfn.XLOOKUP(D943,ConfigSheet!$A$1:$H$1,ConfigSheet!$A$2:$H$2))</f>
        <v>6.6983512218829002</v>
      </c>
      <c r="L943">
        <f>_xlfn.XLOOKUP(B943,CoinPixels_Config2!A:A,CoinPixels_Config2!I:I)</f>
        <v>0.85367987004873169</v>
      </c>
      <c r="M943">
        <f t="shared" si="113"/>
        <v>264992.47582156688</v>
      </c>
      <c r="N943">
        <f t="shared" si="114"/>
        <v>430893.20704735722</v>
      </c>
      <c r="O943">
        <f t="shared" si="115"/>
        <v>529.99818285349204</v>
      </c>
      <c r="P943">
        <f t="shared" si="116"/>
        <v>861.80792881375203</v>
      </c>
      <c r="Q943" s="9" cm="1">
        <f t="array" ref="Q943">IF(D943="",_xlfn.XLOOKUP(C943,ConfigSheet!$B$5:$H$5,_xlfn.XLOOKUP(G943,ConfigSheet!$A$6:$A$8,ConfigSheet!$B$6:$H$8)),_xlfn.XLOOKUP(D943,ConfigSheet!$B$5:$H$5,_xlfn.XLOOKUP(H943,ConfigSheet!$A$6:$A$8,ConfigSheet!$B$6:$H$8)))</f>
        <v>623.86500000000001</v>
      </c>
      <c r="R943">
        <f t="shared" si="117"/>
        <v>-331.80974596025999</v>
      </c>
      <c r="S943" s="9">
        <f t="shared" si="118"/>
        <v>110097.70751421226</v>
      </c>
      <c r="W943">
        <f t="shared" si="119"/>
        <v>-237.94292881375202</v>
      </c>
      <c r="X943">
        <f t="shared" si="112"/>
        <v>56616.83737246626</v>
      </c>
    </row>
    <row r="944" spans="1:24" x14ac:dyDescent="0.3">
      <c r="A944" s="3">
        <v>942</v>
      </c>
      <c r="B944">
        <v>387</v>
      </c>
      <c r="C944" t="s">
        <v>8</v>
      </c>
      <c r="D944" t="s">
        <v>8</v>
      </c>
      <c r="E944">
        <v>21498</v>
      </c>
      <c r="F944">
        <v>30082</v>
      </c>
      <c r="G944">
        <v>1</v>
      </c>
      <c r="H944">
        <v>1</v>
      </c>
      <c r="I944">
        <v>71.384900808334351</v>
      </c>
      <c r="J944" s="4">
        <f>ConfigSheet!$I$2</f>
        <v>3349.0920000000001</v>
      </c>
      <c r="K944">
        <f>IF(D944="",_xlfn.XLOOKUP(C944,ConfigSheet!$A$1:$H$1,ConfigSheet!$A$2:$H$2),_xlfn.XLOOKUP(D944,ConfigSheet!$A$1:$H$1,ConfigSheet!$A$2:$H$2))</f>
        <v>0</v>
      </c>
      <c r="L944">
        <f>_xlfn.XLOOKUP(B944,CoinPixels_Config2!A:A,CoinPixels_Config2!I:I)</f>
        <v>0.7146466325377302</v>
      </c>
      <c r="M944">
        <f t="shared" si="113"/>
        <v>15363.473306296124</v>
      </c>
      <c r="N944">
        <f t="shared" si="114"/>
        <v>21498</v>
      </c>
      <c r="O944">
        <f t="shared" si="115"/>
        <v>0</v>
      </c>
      <c r="P944">
        <f t="shared" si="116"/>
        <v>0</v>
      </c>
      <c r="Q944" s="9" cm="1">
        <f t="array" ref="Q944">IF(D944="",_xlfn.XLOOKUP(C944,ConfigSheet!$B$5:$H$5,_xlfn.XLOOKUP(G944,ConfigSheet!$A$6:$A$8,ConfigSheet!$B$6:$H$8)),_xlfn.XLOOKUP(D944,ConfigSheet!$B$5:$H$5,_xlfn.XLOOKUP(H944,ConfigSheet!$A$6:$A$8,ConfigSheet!$B$6:$H$8)))</f>
        <v>0</v>
      </c>
      <c r="R944">
        <f t="shared" si="117"/>
        <v>0</v>
      </c>
      <c r="S944" s="9">
        <f t="shared" si="118"/>
        <v>0</v>
      </c>
      <c r="W944">
        <f t="shared" si="119"/>
        <v>0</v>
      </c>
      <c r="X944">
        <f t="shared" si="112"/>
        <v>0</v>
      </c>
    </row>
    <row r="945" spans="1:24" x14ac:dyDescent="0.3">
      <c r="A945" s="3">
        <v>943</v>
      </c>
      <c r="B945">
        <v>387</v>
      </c>
      <c r="C945" t="s">
        <v>14</v>
      </c>
      <c r="E945">
        <v>102743</v>
      </c>
      <c r="G945">
        <v>1</v>
      </c>
      <c r="J945" s="4">
        <f>ConfigSheet!$I$2</f>
        <v>3349.0920000000001</v>
      </c>
      <c r="K945">
        <f>IF(D945="",_xlfn.XLOOKUP(C945,ConfigSheet!$A$1:$H$1,ConfigSheet!$A$2:$H$2),_xlfn.XLOOKUP(D945,ConfigSheet!$A$1:$H$1,ConfigSheet!$A$2:$H$2))</f>
        <v>8.5265588246234003</v>
      </c>
      <c r="L945">
        <f>_xlfn.XLOOKUP(B945,CoinPixels_Config2!A:A,CoinPixels_Config2!I:I)</f>
        <v>0.7146466325377302</v>
      </c>
      <c r="M945">
        <f t="shared" si="113"/>
        <v>73424.938966824018</v>
      </c>
      <c r="N945">
        <f t="shared" si="114"/>
        <v>0</v>
      </c>
      <c r="O945">
        <f t="shared" si="115"/>
        <v>186.93486512016028</v>
      </c>
      <c r="P945">
        <f t="shared" si="116"/>
        <v>0</v>
      </c>
      <c r="Q945" s="9" cm="1">
        <f t="array" ref="Q945">IF(D945="",_xlfn.XLOOKUP(C945,ConfigSheet!$B$5:$H$5,_xlfn.XLOOKUP(G945,ConfigSheet!$A$6:$A$8,ConfigSheet!$B$6:$H$8)),_xlfn.XLOOKUP(D945,ConfigSheet!$B$5:$H$5,_xlfn.XLOOKUP(H945,ConfigSheet!$A$6:$A$8,ConfigSheet!$B$6:$H$8)))</f>
        <v>160.44</v>
      </c>
      <c r="R945">
        <f t="shared" si="117"/>
        <v>186.93486512016028</v>
      </c>
      <c r="S945" s="9">
        <f t="shared" si="118"/>
        <v>34944.643797492514</v>
      </c>
      <c r="W945">
        <f t="shared" si="119"/>
        <v>160.44</v>
      </c>
      <c r="X945">
        <f t="shared" si="112"/>
        <v>25740.993599999998</v>
      </c>
    </row>
    <row r="946" spans="1:24" x14ac:dyDescent="0.3">
      <c r="A946" s="3">
        <v>944</v>
      </c>
      <c r="B946">
        <v>387</v>
      </c>
      <c r="C946" t="s">
        <v>9</v>
      </c>
      <c r="D946" t="s">
        <v>9</v>
      </c>
      <c r="E946">
        <v>591759</v>
      </c>
      <c r="F946">
        <v>560670</v>
      </c>
      <c r="G946">
        <v>1</v>
      </c>
      <c r="H946">
        <v>1</v>
      </c>
      <c r="I946">
        <v>91.295480728149414</v>
      </c>
      <c r="J946" s="4">
        <f>ConfigSheet!$I$2</f>
        <v>3349.0920000000001</v>
      </c>
      <c r="K946">
        <f>IF(D946="",_xlfn.XLOOKUP(C946,ConfigSheet!$A$1:$H$1,ConfigSheet!$A$2:$H$2),_xlfn.XLOOKUP(D946,ConfigSheet!$A$1:$H$1,ConfigSheet!$A$2:$H$2))</f>
        <v>2.6304883652667002</v>
      </c>
      <c r="L946">
        <f>_xlfn.XLOOKUP(B946,CoinPixels_Config2!A:A,CoinPixels_Config2!I:I)</f>
        <v>0.7146466325377302</v>
      </c>
      <c r="M946">
        <f t="shared" si="113"/>
        <v>422898.57662389468</v>
      </c>
      <c r="N946">
        <f t="shared" si="114"/>
        <v>400680.92746492918</v>
      </c>
      <c r="O946">
        <f t="shared" si="115"/>
        <v>332.15862254515645</v>
      </c>
      <c r="P946">
        <f t="shared" si="116"/>
        <v>314.70814115610045</v>
      </c>
      <c r="Q946" s="9" cm="1">
        <f t="array" ref="Q946">IF(D946="",_xlfn.XLOOKUP(C946,ConfigSheet!$B$5:$H$5,_xlfn.XLOOKUP(G946,ConfigSheet!$A$6:$A$8,ConfigSheet!$B$6:$H$8)),_xlfn.XLOOKUP(D946,ConfigSheet!$B$5:$H$5,_xlfn.XLOOKUP(H946,ConfigSheet!$A$6:$A$8,ConfigSheet!$B$6:$H$8)))</f>
        <v>468.8</v>
      </c>
      <c r="R946">
        <f t="shared" si="117"/>
        <v>17.450481389055994</v>
      </c>
      <c r="S946" s="9">
        <f t="shared" si="118"/>
        <v>304.5193007097896</v>
      </c>
      <c r="W946">
        <f t="shared" si="119"/>
        <v>154.09185884389956</v>
      </c>
      <c r="X946">
        <f t="shared" si="112"/>
        <v>23744.300961968267</v>
      </c>
    </row>
    <row r="947" spans="1:24" x14ac:dyDescent="0.3">
      <c r="A947" s="3">
        <v>945</v>
      </c>
      <c r="B947">
        <v>387</v>
      </c>
      <c r="C947" t="s">
        <v>10</v>
      </c>
      <c r="D947" t="s">
        <v>10</v>
      </c>
      <c r="E947">
        <v>205255</v>
      </c>
      <c r="F947">
        <v>186048</v>
      </c>
      <c r="G947">
        <v>2</v>
      </c>
      <c r="H947">
        <v>2</v>
      </c>
      <c r="I947">
        <v>87.543806433677673</v>
      </c>
      <c r="J947" s="4">
        <f>ConfigSheet!$I$2</f>
        <v>3349.0920000000001</v>
      </c>
      <c r="K947">
        <f>IF(D947="",_xlfn.XLOOKUP(C947,ConfigSheet!$A$1:$H$1,ConfigSheet!$A$2:$H$2),_xlfn.XLOOKUP(D947,ConfigSheet!$A$1:$H$1,ConfigSheet!$A$2:$H$2))</f>
        <v>3.5680999999999998</v>
      </c>
      <c r="L947">
        <f>_xlfn.XLOOKUP(B947,CoinPixels_Config2!A:A,CoinPixels_Config2!I:I)</f>
        <v>0.7146466325377302</v>
      </c>
      <c r="M947">
        <f t="shared" si="113"/>
        <v>146684.7945615318</v>
      </c>
      <c r="N947">
        <f t="shared" si="114"/>
        <v>132958.57669037962</v>
      </c>
      <c r="O947">
        <f t="shared" si="115"/>
        <v>156.27698954671939</v>
      </c>
      <c r="P947">
        <f t="shared" si="116"/>
        <v>141.65316972150765</v>
      </c>
      <c r="Q947" s="9" cm="1">
        <f t="array" ref="Q947">IF(D947="",_xlfn.XLOOKUP(C947,ConfigSheet!$B$5:$H$5,_xlfn.XLOOKUP(G947,ConfigSheet!$A$6:$A$8,ConfigSheet!$B$6:$H$8)),_xlfn.XLOOKUP(D947,ConfigSheet!$B$5:$H$5,_xlfn.XLOOKUP(H947,ConfigSheet!$A$6:$A$8,ConfigSheet!$B$6:$H$8)))</f>
        <v>193.28</v>
      </c>
      <c r="R947">
        <f t="shared" si="117"/>
        <v>14.62381982521174</v>
      </c>
      <c r="S947" s="9">
        <f t="shared" si="118"/>
        <v>213.85610628025591</v>
      </c>
      <c r="W947">
        <f t="shared" si="119"/>
        <v>51.626830278492349</v>
      </c>
      <c r="X947">
        <f t="shared" si="112"/>
        <v>2665.3296046042542</v>
      </c>
    </row>
    <row r="948" spans="1:24" x14ac:dyDescent="0.3">
      <c r="A948" s="3">
        <v>946</v>
      </c>
      <c r="B948">
        <v>387</v>
      </c>
      <c r="C948" t="s">
        <v>11</v>
      </c>
      <c r="D948" t="s">
        <v>11</v>
      </c>
      <c r="E948">
        <v>245406</v>
      </c>
      <c r="F948">
        <v>137038</v>
      </c>
      <c r="G948">
        <v>1</v>
      </c>
      <c r="H948">
        <v>1</v>
      </c>
      <c r="I948">
        <v>55.841338634490967</v>
      </c>
      <c r="J948" s="4">
        <f>ConfigSheet!$I$2</f>
        <v>3349.0920000000001</v>
      </c>
      <c r="K948">
        <f>IF(D948="",_xlfn.XLOOKUP(C948,ConfigSheet!$A$1:$H$1,ConfigSheet!$A$2:$H$2),_xlfn.XLOOKUP(D948,ConfigSheet!$A$1:$H$1,ConfigSheet!$A$2:$H$2))</f>
        <v>5.6936084651916001</v>
      </c>
      <c r="L948">
        <f>_xlfn.XLOOKUP(B948,CoinPixels_Config2!A:A,CoinPixels_Config2!I:I)</f>
        <v>0.7146466325377302</v>
      </c>
      <c r="M948">
        <f t="shared" si="113"/>
        <v>175378.57150455422</v>
      </c>
      <c r="N948">
        <f t="shared" si="114"/>
        <v>97933.74522970547</v>
      </c>
      <c r="O948">
        <f t="shared" si="115"/>
        <v>298.15153460446601</v>
      </c>
      <c r="P948">
        <f t="shared" si="116"/>
        <v>166.49181356253234</v>
      </c>
      <c r="Q948" s="9" cm="1">
        <f t="array" ref="Q948">IF(D948="",_xlfn.XLOOKUP(C948,ConfigSheet!$B$5:$H$5,_xlfn.XLOOKUP(G948,ConfigSheet!$A$6:$A$8,ConfigSheet!$B$6:$H$8)),_xlfn.XLOOKUP(D948,ConfigSheet!$B$5:$H$5,_xlfn.XLOOKUP(H948,ConfigSheet!$A$6:$A$8,ConfigSheet!$B$6:$H$8)))</f>
        <v>369.42666666666668</v>
      </c>
      <c r="R948">
        <f t="shared" si="117"/>
        <v>131.65972104193366</v>
      </c>
      <c r="S948" s="9">
        <f t="shared" si="118"/>
        <v>17334.282144839792</v>
      </c>
      <c r="W948">
        <f t="shared" si="119"/>
        <v>202.93485310413433</v>
      </c>
      <c r="X948">
        <f t="shared" si="112"/>
        <v>41182.554604396581</v>
      </c>
    </row>
    <row r="949" spans="1:24" x14ac:dyDescent="0.3">
      <c r="A949" s="3">
        <v>947</v>
      </c>
      <c r="B949">
        <v>387</v>
      </c>
      <c r="C949" t="s">
        <v>13</v>
      </c>
      <c r="D949" t="s">
        <v>13</v>
      </c>
      <c r="E949">
        <v>138288</v>
      </c>
      <c r="F949">
        <v>134648</v>
      </c>
      <c r="G949">
        <v>1</v>
      </c>
      <c r="H949">
        <v>1</v>
      </c>
      <c r="I949">
        <v>52.355647087097168</v>
      </c>
      <c r="J949" s="4">
        <f>ConfigSheet!$I$2</f>
        <v>3349.0920000000001</v>
      </c>
      <c r="K949">
        <f>IF(D949="",_xlfn.XLOOKUP(C949,ConfigSheet!$A$1:$H$1,ConfigSheet!$A$2:$H$2),_xlfn.XLOOKUP(D949,ConfigSheet!$A$1:$H$1,ConfigSheet!$A$2:$H$2))</f>
        <v>6.6983512218829002</v>
      </c>
      <c r="L949">
        <f>_xlfn.XLOOKUP(B949,CoinPixels_Config2!A:A,CoinPixels_Config2!I:I)</f>
        <v>0.7146466325377302</v>
      </c>
      <c r="M949">
        <f t="shared" si="113"/>
        <v>98827.053520377638</v>
      </c>
      <c r="N949">
        <f t="shared" si="114"/>
        <v>96225.739777940296</v>
      </c>
      <c r="O949">
        <f t="shared" si="115"/>
        <v>197.65904152627289</v>
      </c>
      <c r="P949">
        <f t="shared" si="116"/>
        <v>192.45628415646758</v>
      </c>
      <c r="Q949" s="9" cm="1">
        <f t="array" ref="Q949">IF(D949="",_xlfn.XLOOKUP(C949,ConfigSheet!$B$5:$H$5,_xlfn.XLOOKUP(G949,ConfigSheet!$A$6:$A$8,ConfigSheet!$B$6:$H$8)),_xlfn.XLOOKUP(D949,ConfigSheet!$B$5:$H$5,_xlfn.XLOOKUP(H949,ConfigSheet!$A$6:$A$8,ConfigSheet!$B$6:$H$8)))</f>
        <v>207.95500000000001</v>
      </c>
      <c r="R949">
        <f t="shared" si="117"/>
        <v>5.2027573698053118</v>
      </c>
      <c r="S949" s="9">
        <f t="shared" si="118"/>
        <v>27.068684249063487</v>
      </c>
      <c r="W949">
        <f t="shared" si="119"/>
        <v>15.498715843532437</v>
      </c>
      <c r="X949">
        <f t="shared" si="112"/>
        <v>240.21019279856338</v>
      </c>
    </row>
    <row r="950" spans="1:24" x14ac:dyDescent="0.3">
      <c r="A950" s="3">
        <v>948</v>
      </c>
      <c r="B950">
        <v>388</v>
      </c>
      <c r="C950" t="s">
        <v>8</v>
      </c>
      <c r="D950" t="s">
        <v>8</v>
      </c>
      <c r="E950">
        <v>16868</v>
      </c>
      <c r="F950">
        <v>23715</v>
      </c>
      <c r="G950">
        <v>1</v>
      </c>
      <c r="H950">
        <v>1</v>
      </c>
      <c r="I950">
        <v>71.127980947494507</v>
      </c>
      <c r="J950" s="4">
        <f>ConfigSheet!$I$2</f>
        <v>3349.0920000000001</v>
      </c>
      <c r="K950">
        <f>IF(D950="",_xlfn.XLOOKUP(C950,ConfigSheet!$A$1:$H$1,ConfigSheet!$A$2:$H$2),_xlfn.XLOOKUP(D950,ConfigSheet!$A$1:$H$1,ConfigSheet!$A$2:$H$2))</f>
        <v>0</v>
      </c>
      <c r="L950">
        <f>_xlfn.XLOOKUP(B950,CoinPixels_Config2!A:A,CoinPixels_Config2!I:I)</f>
        <v>0.71127978072949605</v>
      </c>
      <c r="M950">
        <f t="shared" si="113"/>
        <v>11997.86734134514</v>
      </c>
      <c r="N950">
        <f t="shared" si="114"/>
        <v>16868</v>
      </c>
      <c r="O950">
        <f t="shared" si="115"/>
        <v>0</v>
      </c>
      <c r="P950">
        <f t="shared" si="116"/>
        <v>0</v>
      </c>
      <c r="Q950" s="9" cm="1">
        <f t="array" ref="Q950">IF(D950="",_xlfn.XLOOKUP(C950,ConfigSheet!$B$5:$H$5,_xlfn.XLOOKUP(G950,ConfigSheet!$A$6:$A$8,ConfigSheet!$B$6:$H$8)),_xlfn.XLOOKUP(D950,ConfigSheet!$B$5:$H$5,_xlfn.XLOOKUP(H950,ConfigSheet!$A$6:$A$8,ConfigSheet!$B$6:$H$8)))</f>
        <v>0</v>
      </c>
      <c r="R950">
        <f t="shared" si="117"/>
        <v>0</v>
      </c>
      <c r="S950" s="9">
        <f t="shared" si="118"/>
        <v>0</v>
      </c>
      <c r="W950">
        <f t="shared" si="119"/>
        <v>0</v>
      </c>
      <c r="X950">
        <f t="shared" si="112"/>
        <v>0</v>
      </c>
    </row>
    <row r="951" spans="1:24" x14ac:dyDescent="0.3">
      <c r="A951" s="3">
        <v>949</v>
      </c>
      <c r="B951">
        <v>388</v>
      </c>
      <c r="C951" t="s">
        <v>9</v>
      </c>
      <c r="D951" t="s">
        <v>9</v>
      </c>
      <c r="E951">
        <v>579231</v>
      </c>
      <c r="F951">
        <v>541924</v>
      </c>
      <c r="G951">
        <v>1</v>
      </c>
      <c r="H951">
        <v>1</v>
      </c>
      <c r="I951">
        <v>92.053574323654175</v>
      </c>
      <c r="J951" s="4">
        <f>ConfigSheet!$I$2</f>
        <v>3349.0920000000001</v>
      </c>
      <c r="K951">
        <f>IF(D951="",_xlfn.XLOOKUP(C951,ConfigSheet!$A$1:$H$1,ConfigSheet!$A$2:$H$2),_xlfn.XLOOKUP(D951,ConfigSheet!$A$1:$H$1,ConfigSheet!$A$2:$H$2))</f>
        <v>2.6304883652667002</v>
      </c>
      <c r="L951">
        <f>_xlfn.XLOOKUP(B951,CoinPixels_Config2!A:A,CoinPixels_Config2!I:I)</f>
        <v>0.71127978072949605</v>
      </c>
      <c r="M951">
        <f t="shared" si="113"/>
        <v>411995.29867172672</v>
      </c>
      <c r="N951">
        <f t="shared" si="114"/>
        <v>385459.58389205142</v>
      </c>
      <c r="O951">
        <f t="shared" si="115"/>
        <v>323.59482501542396</v>
      </c>
      <c r="P951">
        <f t="shared" si="116"/>
        <v>302.75279111728929</v>
      </c>
      <c r="Q951" s="9" cm="1">
        <f t="array" ref="Q951">IF(D951="",_xlfn.XLOOKUP(C951,ConfigSheet!$B$5:$H$5,_xlfn.XLOOKUP(G951,ConfigSheet!$A$6:$A$8,ConfigSheet!$B$6:$H$8)),_xlfn.XLOOKUP(D951,ConfigSheet!$B$5:$H$5,_xlfn.XLOOKUP(H951,ConfigSheet!$A$6:$A$8,ConfigSheet!$B$6:$H$8)))</f>
        <v>468.8</v>
      </c>
      <c r="R951">
        <f t="shared" si="117"/>
        <v>20.842033898134673</v>
      </c>
      <c r="S951" s="9">
        <f t="shared" si="118"/>
        <v>434.39037701099483</v>
      </c>
      <c r="W951">
        <f t="shared" si="119"/>
        <v>166.04720888271072</v>
      </c>
      <c r="X951">
        <f t="shared" si="112"/>
        <v>27571.675577738566</v>
      </c>
    </row>
    <row r="952" spans="1:24" x14ac:dyDescent="0.3">
      <c r="A952" s="3">
        <v>950</v>
      </c>
      <c r="B952">
        <v>388</v>
      </c>
      <c r="C952" t="s">
        <v>11</v>
      </c>
      <c r="D952" t="s">
        <v>11</v>
      </c>
      <c r="E952">
        <v>246744</v>
      </c>
      <c r="F952">
        <v>139188</v>
      </c>
      <c r="G952">
        <v>1</v>
      </c>
      <c r="H952">
        <v>1</v>
      </c>
      <c r="I952">
        <v>56.409883499145508</v>
      </c>
      <c r="J952" s="4">
        <f>ConfigSheet!$I$2</f>
        <v>3349.0920000000001</v>
      </c>
      <c r="K952">
        <f>IF(D952="",_xlfn.XLOOKUP(C952,ConfigSheet!$A$1:$H$1,ConfigSheet!$A$2:$H$2),_xlfn.XLOOKUP(D952,ConfigSheet!$A$1:$H$1,ConfigSheet!$A$2:$H$2))</f>
        <v>5.6936084651916001</v>
      </c>
      <c r="L952">
        <f>_xlfn.XLOOKUP(B952,CoinPixels_Config2!A:A,CoinPixels_Config2!I:I)</f>
        <v>0.71127978072949605</v>
      </c>
      <c r="M952">
        <f t="shared" si="113"/>
        <v>175504.01821631877</v>
      </c>
      <c r="N952">
        <f t="shared" si="114"/>
        <v>99001.610120177094</v>
      </c>
      <c r="O952">
        <f t="shared" si="115"/>
        <v>298.3647997103613</v>
      </c>
      <c r="P952">
        <f t="shared" si="116"/>
        <v>168.30723236263401</v>
      </c>
      <c r="Q952" s="9" cm="1">
        <f t="array" ref="Q952">IF(D952="",_xlfn.XLOOKUP(C952,ConfigSheet!$B$5:$H$5,_xlfn.XLOOKUP(G952,ConfigSheet!$A$6:$A$8,ConfigSheet!$B$6:$H$8)),_xlfn.XLOOKUP(D952,ConfigSheet!$B$5:$H$5,_xlfn.XLOOKUP(H952,ConfigSheet!$A$6:$A$8,ConfigSheet!$B$6:$H$8)))</f>
        <v>369.42666666666668</v>
      </c>
      <c r="R952">
        <f t="shared" si="117"/>
        <v>130.05756734772729</v>
      </c>
      <c r="S952" s="9">
        <f t="shared" si="118"/>
        <v>16914.970824408618</v>
      </c>
      <c r="W952">
        <f t="shared" si="119"/>
        <v>201.11943430403267</v>
      </c>
      <c r="X952">
        <f t="shared" si="112"/>
        <v>40449.026854774114</v>
      </c>
    </row>
    <row r="953" spans="1:24" x14ac:dyDescent="0.3">
      <c r="A953" s="3">
        <v>951</v>
      </c>
      <c r="B953">
        <v>388</v>
      </c>
      <c r="C953" t="s">
        <v>13</v>
      </c>
      <c r="D953" t="s">
        <v>13</v>
      </c>
      <c r="E953">
        <v>161809</v>
      </c>
      <c r="F953">
        <v>110590</v>
      </c>
      <c r="G953">
        <v>1</v>
      </c>
      <c r="H953">
        <v>1</v>
      </c>
      <c r="I953">
        <v>66.270315647125244</v>
      </c>
      <c r="J953" s="4">
        <f>ConfigSheet!$I$2</f>
        <v>3349.0920000000001</v>
      </c>
      <c r="K953">
        <f>IF(D953="",_xlfn.XLOOKUP(C953,ConfigSheet!$A$1:$H$1,ConfigSheet!$A$2:$H$2),_xlfn.XLOOKUP(D953,ConfigSheet!$A$1:$H$1,ConfigSheet!$A$2:$H$2))</f>
        <v>6.6983512218829002</v>
      </c>
      <c r="L953">
        <f>_xlfn.XLOOKUP(B953,CoinPixels_Config2!A:A,CoinPixels_Config2!I:I)</f>
        <v>0.71127978072949605</v>
      </c>
      <c r="M953">
        <f t="shared" si="113"/>
        <v>115091.47004005902</v>
      </c>
      <c r="N953">
        <f t="shared" si="114"/>
        <v>78660.430950874972</v>
      </c>
      <c r="O953">
        <f t="shared" si="115"/>
        <v>230.18868665630222</v>
      </c>
      <c r="P953">
        <f t="shared" si="116"/>
        <v>157.32478945744964</v>
      </c>
      <c r="Q953" s="9" cm="1">
        <f t="array" ref="Q953">IF(D953="",_xlfn.XLOOKUP(C953,ConfigSheet!$B$5:$H$5,_xlfn.XLOOKUP(G953,ConfigSheet!$A$6:$A$8,ConfigSheet!$B$6:$H$8)),_xlfn.XLOOKUP(D953,ConfigSheet!$B$5:$H$5,_xlfn.XLOOKUP(H953,ConfigSheet!$A$6:$A$8,ConfigSheet!$B$6:$H$8)))</f>
        <v>207.95500000000001</v>
      </c>
      <c r="R953">
        <f t="shared" si="117"/>
        <v>72.863897198852584</v>
      </c>
      <c r="S953" s="9">
        <f t="shared" si="118"/>
        <v>5309.1475150049573</v>
      </c>
      <c r="W953">
        <f t="shared" si="119"/>
        <v>50.630210542550373</v>
      </c>
      <c r="X953">
        <f t="shared" si="112"/>
        <v>2563.418219582979</v>
      </c>
    </row>
    <row r="954" spans="1:24" x14ac:dyDescent="0.3">
      <c r="A954" s="3">
        <v>952</v>
      </c>
      <c r="B954">
        <v>389</v>
      </c>
      <c r="C954" t="s">
        <v>8</v>
      </c>
      <c r="D954" t="s">
        <v>8</v>
      </c>
      <c r="E954">
        <v>18680</v>
      </c>
      <c r="F954">
        <v>23715</v>
      </c>
      <c r="G954">
        <v>1</v>
      </c>
      <c r="H954">
        <v>1</v>
      </c>
      <c r="I954">
        <v>77.23662257194519</v>
      </c>
      <c r="J954" s="4">
        <f>ConfigSheet!$I$2</f>
        <v>3349.0920000000001</v>
      </c>
      <c r="K954">
        <f>IF(D954="",_xlfn.XLOOKUP(C954,ConfigSheet!$A$1:$H$1,ConfigSheet!$A$2:$H$2),_xlfn.XLOOKUP(D954,ConfigSheet!$A$1:$H$1,ConfigSheet!$A$2:$H$2))</f>
        <v>0</v>
      </c>
      <c r="L954">
        <f>_xlfn.XLOOKUP(B954,CoinPixels_Config2!A:A,CoinPixels_Config2!I:I)</f>
        <v>0.7876871178578958</v>
      </c>
      <c r="M954">
        <f t="shared" si="113"/>
        <v>14713.995361585494</v>
      </c>
      <c r="N954">
        <f t="shared" si="114"/>
        <v>18680</v>
      </c>
      <c r="O954">
        <f t="shared" si="115"/>
        <v>0</v>
      </c>
      <c r="P954">
        <f t="shared" si="116"/>
        <v>0</v>
      </c>
      <c r="Q954" s="9" cm="1">
        <f t="array" ref="Q954">IF(D954="",_xlfn.XLOOKUP(C954,ConfigSheet!$B$5:$H$5,_xlfn.XLOOKUP(G954,ConfigSheet!$A$6:$A$8,ConfigSheet!$B$6:$H$8)),_xlfn.XLOOKUP(D954,ConfigSheet!$B$5:$H$5,_xlfn.XLOOKUP(H954,ConfigSheet!$A$6:$A$8,ConfigSheet!$B$6:$H$8)))</f>
        <v>0</v>
      </c>
      <c r="R954">
        <f t="shared" si="117"/>
        <v>0</v>
      </c>
      <c r="S954" s="9">
        <f t="shared" si="118"/>
        <v>0</v>
      </c>
      <c r="W954">
        <f t="shared" si="119"/>
        <v>0</v>
      </c>
      <c r="X954">
        <f t="shared" si="112"/>
        <v>0</v>
      </c>
    </row>
    <row r="955" spans="1:24" x14ac:dyDescent="0.3">
      <c r="A955" s="3">
        <v>953</v>
      </c>
      <c r="B955">
        <v>389</v>
      </c>
      <c r="C955" t="s">
        <v>13</v>
      </c>
      <c r="D955" t="s">
        <v>13</v>
      </c>
      <c r="E955">
        <v>130633</v>
      </c>
      <c r="F955">
        <v>114728</v>
      </c>
      <c r="G955">
        <v>1</v>
      </c>
      <c r="H955">
        <v>1</v>
      </c>
      <c r="I955">
        <v>83.857119083404541</v>
      </c>
      <c r="J955" s="4">
        <f>ConfigSheet!$I$2</f>
        <v>3349.0920000000001</v>
      </c>
      <c r="K955">
        <f>IF(D955="",_xlfn.XLOOKUP(C955,ConfigSheet!$A$1:$H$1,ConfigSheet!$A$2:$H$2),_xlfn.XLOOKUP(D955,ConfigSheet!$A$1:$H$1,ConfigSheet!$A$2:$H$2))</f>
        <v>6.6983512218829002</v>
      </c>
      <c r="L955">
        <f>_xlfn.XLOOKUP(B955,CoinPixels_Config2!A:A,CoinPixels_Config2!I:I)</f>
        <v>0.7876871178578958</v>
      </c>
      <c r="M955">
        <f t="shared" si="113"/>
        <v>102897.93126713051</v>
      </c>
      <c r="N955">
        <f t="shared" si="114"/>
        <v>90369.767657600663</v>
      </c>
      <c r="O955">
        <f t="shared" si="115"/>
        <v>205.8010002807944</v>
      </c>
      <c r="P955">
        <f t="shared" si="116"/>
        <v>180.74404752409404</v>
      </c>
      <c r="Q955" s="9" cm="1">
        <f t="array" ref="Q955">IF(D955="",_xlfn.XLOOKUP(C955,ConfigSheet!$B$5:$H$5,_xlfn.XLOOKUP(G955,ConfigSheet!$A$6:$A$8,ConfigSheet!$B$6:$H$8)),_xlfn.XLOOKUP(D955,ConfigSheet!$B$5:$H$5,_xlfn.XLOOKUP(H955,ConfigSheet!$A$6:$A$8,ConfigSheet!$B$6:$H$8)))</f>
        <v>207.95500000000001</v>
      </c>
      <c r="R955">
        <f t="shared" si="117"/>
        <v>25.056952756700355</v>
      </c>
      <c r="S955" s="9">
        <f t="shared" si="118"/>
        <v>627.85088145151349</v>
      </c>
      <c r="W955">
        <f t="shared" si="119"/>
        <v>27.21095247590597</v>
      </c>
      <c r="X955">
        <f t="shared" si="112"/>
        <v>740.43593464601327</v>
      </c>
    </row>
    <row r="956" spans="1:24" x14ac:dyDescent="0.3">
      <c r="A956" s="3">
        <v>954</v>
      </c>
      <c r="B956">
        <v>390</v>
      </c>
      <c r="C956" t="s">
        <v>8</v>
      </c>
      <c r="D956" t="s">
        <v>8</v>
      </c>
      <c r="E956">
        <v>15286</v>
      </c>
      <c r="F956">
        <v>19564</v>
      </c>
      <c r="G956">
        <v>1</v>
      </c>
      <c r="H956">
        <v>1</v>
      </c>
      <c r="I956">
        <v>76.536142826080322</v>
      </c>
      <c r="J956" s="4">
        <f>ConfigSheet!$I$2</f>
        <v>3349.0920000000001</v>
      </c>
      <c r="K956">
        <f>IF(D956="",_xlfn.XLOOKUP(C956,ConfigSheet!$A$1:$H$1,ConfigSheet!$A$2:$H$2),_xlfn.XLOOKUP(D956,ConfigSheet!$A$1:$H$1,ConfigSheet!$A$2:$H$2))</f>
        <v>0</v>
      </c>
      <c r="L956">
        <f>_xlfn.XLOOKUP(B956,CoinPixels_Config2!A:A,CoinPixels_Config2!I:I)</f>
        <v>0.78133306072377839</v>
      </c>
      <c r="M956">
        <f t="shared" si="113"/>
        <v>11943.457166223676</v>
      </c>
      <c r="N956">
        <f t="shared" si="114"/>
        <v>15286</v>
      </c>
      <c r="O956">
        <f t="shared" si="115"/>
        <v>0</v>
      </c>
      <c r="P956">
        <f t="shared" si="116"/>
        <v>0</v>
      </c>
      <c r="Q956" s="9" cm="1">
        <f t="array" ref="Q956">IF(D956="",_xlfn.XLOOKUP(C956,ConfigSheet!$B$5:$H$5,_xlfn.XLOOKUP(G956,ConfigSheet!$A$6:$A$8,ConfigSheet!$B$6:$H$8)),_xlfn.XLOOKUP(D956,ConfigSheet!$B$5:$H$5,_xlfn.XLOOKUP(H956,ConfigSheet!$A$6:$A$8,ConfigSheet!$B$6:$H$8)))</f>
        <v>0</v>
      </c>
      <c r="R956">
        <f t="shared" si="117"/>
        <v>0</v>
      </c>
      <c r="S956" s="9">
        <f t="shared" si="118"/>
        <v>0</v>
      </c>
      <c r="W956">
        <f t="shared" si="119"/>
        <v>0</v>
      </c>
      <c r="X956">
        <f t="shared" si="112"/>
        <v>0</v>
      </c>
    </row>
    <row r="957" spans="1:24" x14ac:dyDescent="0.3">
      <c r="A957" s="3">
        <v>955</v>
      </c>
      <c r="B957">
        <v>390</v>
      </c>
      <c r="C957" t="s">
        <v>12</v>
      </c>
      <c r="D957" t="s">
        <v>12</v>
      </c>
      <c r="E957">
        <v>182221</v>
      </c>
      <c r="F957">
        <v>170409</v>
      </c>
      <c r="G957">
        <v>1</v>
      </c>
      <c r="H957">
        <v>1</v>
      </c>
      <c r="I957">
        <v>90.82639217376709</v>
      </c>
      <c r="J957" s="4">
        <f>ConfigSheet!$I$2</f>
        <v>3349.0920000000001</v>
      </c>
      <c r="K957">
        <f>IF(D957="",_xlfn.XLOOKUP(C957,ConfigSheet!$A$1:$H$1,ConfigSheet!$A$2:$H$2),_xlfn.XLOOKUP(D957,ConfigSheet!$A$1:$H$1,ConfigSheet!$A$2:$H$2))</f>
        <v>4.4826302470744004</v>
      </c>
      <c r="L957">
        <f>_xlfn.XLOOKUP(B957,CoinPixels_Config2!A:A,CoinPixels_Config2!I:I)</f>
        <v>0.78133306072377839</v>
      </c>
      <c r="M957">
        <f t="shared" si="113"/>
        <v>142375.29165814762</v>
      </c>
      <c r="N957">
        <f t="shared" si="114"/>
        <v>133146.18554487836</v>
      </c>
      <c r="O957">
        <f t="shared" si="115"/>
        <v>190.56382709786774</v>
      </c>
      <c r="P957">
        <f t="shared" si="116"/>
        <v>178.21102513936674</v>
      </c>
      <c r="Q957" s="9" cm="1">
        <f t="array" ref="Q957">IF(D957="",_xlfn.XLOOKUP(C957,ConfigSheet!$B$5:$H$5,_xlfn.XLOOKUP(G957,ConfigSheet!$A$6:$A$8,ConfigSheet!$B$6:$H$8)),_xlfn.XLOOKUP(D957,ConfigSheet!$B$5:$H$5,_xlfn.XLOOKUP(H957,ConfigSheet!$A$6:$A$8,ConfigSheet!$B$6:$H$8)))</f>
        <v>236.29999999999998</v>
      </c>
      <c r="R957">
        <f t="shared" si="117"/>
        <v>12.352801958501004</v>
      </c>
      <c r="S957" s="9">
        <f t="shared" si="118"/>
        <v>152.59171622594624</v>
      </c>
      <c r="W957">
        <f t="shared" si="119"/>
        <v>58.088974860633243</v>
      </c>
      <c r="X957">
        <f t="shared" si="112"/>
        <v>3374.3290003592811</v>
      </c>
    </row>
    <row r="958" spans="1:24" x14ac:dyDescent="0.3">
      <c r="A958" s="3">
        <v>956</v>
      </c>
      <c r="B958">
        <v>390</v>
      </c>
      <c r="C958" t="s">
        <v>13</v>
      </c>
      <c r="D958" t="s">
        <v>13</v>
      </c>
      <c r="E958">
        <v>117002</v>
      </c>
      <c r="F958">
        <v>138450</v>
      </c>
      <c r="G958">
        <v>1</v>
      </c>
      <c r="H958">
        <v>1</v>
      </c>
      <c r="I958">
        <v>62.385576963424683</v>
      </c>
      <c r="J958" s="4">
        <f>ConfigSheet!$I$2</f>
        <v>3349.0920000000001</v>
      </c>
      <c r="K958">
        <f>IF(D958="",_xlfn.XLOOKUP(C958,ConfigSheet!$A$1:$H$1,ConfigSheet!$A$2:$H$2),_xlfn.XLOOKUP(D958,ConfigSheet!$A$1:$H$1,ConfigSheet!$A$2:$H$2))</f>
        <v>6.6983512218829002</v>
      </c>
      <c r="L958">
        <f>_xlfn.XLOOKUP(B958,CoinPixels_Config2!A:A,CoinPixels_Config2!I:I)</f>
        <v>0.78133306072377839</v>
      </c>
      <c r="M958">
        <f t="shared" si="113"/>
        <v>91417.530770803525</v>
      </c>
      <c r="N958">
        <f t="shared" si="114"/>
        <v>108175.56225720712</v>
      </c>
      <c r="O958">
        <f t="shared" si="115"/>
        <v>182.8396260658499</v>
      </c>
      <c r="P958">
        <f t="shared" si="116"/>
        <v>216.35652577577235</v>
      </c>
      <c r="Q958" s="9" cm="1">
        <f t="array" ref="Q958">IF(D958="",_xlfn.XLOOKUP(C958,ConfigSheet!$B$5:$H$5,_xlfn.XLOOKUP(G958,ConfigSheet!$A$6:$A$8,ConfigSheet!$B$6:$H$8)),_xlfn.XLOOKUP(D958,ConfigSheet!$B$5:$H$5,_xlfn.XLOOKUP(H958,ConfigSheet!$A$6:$A$8,ConfigSheet!$B$6:$H$8)))</f>
        <v>207.95500000000001</v>
      </c>
      <c r="R958">
        <f t="shared" si="117"/>
        <v>-33.516899709922455</v>
      </c>
      <c r="S958" s="9">
        <f t="shared" si="118"/>
        <v>1123.3825661650001</v>
      </c>
      <c r="W958">
        <f t="shared" si="119"/>
        <v>-8.4015257757723418</v>
      </c>
      <c r="X958">
        <f t="shared" si="112"/>
        <v>70.585635360967046</v>
      </c>
    </row>
    <row r="959" spans="1:24" x14ac:dyDescent="0.3">
      <c r="A959" s="3">
        <v>957</v>
      </c>
      <c r="B959">
        <v>391</v>
      </c>
      <c r="C959" t="s">
        <v>8</v>
      </c>
      <c r="D959" t="s">
        <v>8</v>
      </c>
      <c r="E959">
        <v>18655</v>
      </c>
      <c r="F959">
        <v>34289</v>
      </c>
      <c r="G959">
        <v>1</v>
      </c>
      <c r="H959">
        <v>2</v>
      </c>
      <c r="I959">
        <v>41.243168711662292</v>
      </c>
      <c r="J959" s="4">
        <f>ConfigSheet!$I$2</f>
        <v>3349.0920000000001</v>
      </c>
      <c r="K959">
        <f>IF(D959="",_xlfn.XLOOKUP(C959,ConfigSheet!$A$1:$H$1,ConfigSheet!$A$2:$H$2),_xlfn.XLOOKUP(D959,ConfigSheet!$A$1:$H$1,ConfigSheet!$A$2:$H$2))</f>
        <v>0</v>
      </c>
      <c r="L959">
        <f>_xlfn.XLOOKUP(B959,CoinPixels_Config2!A:A,CoinPixels_Config2!I:I)</f>
        <v>0.54405202834728339</v>
      </c>
      <c r="M959">
        <f t="shared" si="113"/>
        <v>10149.290588818572</v>
      </c>
      <c r="N959">
        <f t="shared" si="114"/>
        <v>18655</v>
      </c>
      <c r="O959">
        <f t="shared" si="115"/>
        <v>0</v>
      </c>
      <c r="P959">
        <f t="shared" si="116"/>
        <v>0</v>
      </c>
      <c r="Q959" s="9" cm="1">
        <f t="array" ref="Q959">IF(D959="",_xlfn.XLOOKUP(C959,ConfigSheet!$B$5:$H$5,_xlfn.XLOOKUP(G959,ConfigSheet!$A$6:$A$8,ConfigSheet!$B$6:$H$8)),_xlfn.XLOOKUP(D959,ConfigSheet!$B$5:$H$5,_xlfn.XLOOKUP(H959,ConfigSheet!$A$6:$A$8,ConfigSheet!$B$6:$H$8)))</f>
        <v>0</v>
      </c>
      <c r="R959">
        <f t="shared" si="117"/>
        <v>0</v>
      </c>
      <c r="S959" s="9">
        <f t="shared" si="118"/>
        <v>0</v>
      </c>
      <c r="W959">
        <f t="shared" si="119"/>
        <v>0</v>
      </c>
      <c r="X959">
        <f t="shared" si="112"/>
        <v>0</v>
      </c>
    </row>
    <row r="960" spans="1:24" x14ac:dyDescent="0.3">
      <c r="A960" s="3">
        <v>958</v>
      </c>
      <c r="B960">
        <v>391</v>
      </c>
      <c r="C960" t="s">
        <v>14</v>
      </c>
      <c r="D960" t="s">
        <v>14</v>
      </c>
      <c r="E960">
        <v>102813</v>
      </c>
      <c r="F960">
        <v>91963</v>
      </c>
      <c r="G960">
        <v>1</v>
      </c>
      <c r="H960">
        <v>1</v>
      </c>
      <c r="I960">
        <v>89.44132924079895</v>
      </c>
      <c r="J960" s="4">
        <f>ConfigSheet!$I$2</f>
        <v>3349.0920000000001</v>
      </c>
      <c r="K960">
        <f>IF(D960="",_xlfn.XLOOKUP(C960,ConfigSheet!$A$1:$H$1,ConfigSheet!$A$2:$H$2),_xlfn.XLOOKUP(D960,ConfigSheet!$A$1:$H$1,ConfigSheet!$A$2:$H$2))</f>
        <v>8.5265588246234003</v>
      </c>
      <c r="L960">
        <f>_xlfn.XLOOKUP(B960,CoinPixels_Config2!A:A,CoinPixels_Config2!I:I)</f>
        <v>0.54405202834728339</v>
      </c>
      <c r="M960">
        <f t="shared" si="113"/>
        <v>55935.621190469246</v>
      </c>
      <c r="N960">
        <f t="shared" si="114"/>
        <v>50032.656682901223</v>
      </c>
      <c r="O960">
        <f t="shared" si="115"/>
        <v>142.40826005149671</v>
      </c>
      <c r="P960">
        <f t="shared" si="116"/>
        <v>127.3797167587347</v>
      </c>
      <c r="Q960" s="9" cm="1">
        <f t="array" ref="Q960">IF(D960="",_xlfn.XLOOKUP(C960,ConfigSheet!$B$5:$H$5,_xlfn.XLOOKUP(G960,ConfigSheet!$A$6:$A$8,ConfigSheet!$B$6:$H$8)),_xlfn.XLOOKUP(D960,ConfigSheet!$B$5:$H$5,_xlfn.XLOOKUP(H960,ConfigSheet!$A$6:$A$8,ConfigSheet!$B$6:$H$8)))</f>
        <v>160.44</v>
      </c>
      <c r="R960">
        <f t="shared" si="117"/>
        <v>15.028543292762009</v>
      </c>
      <c r="S960" s="9">
        <f t="shared" si="118"/>
        <v>225.85711350242198</v>
      </c>
      <c r="W960">
        <f t="shared" si="119"/>
        <v>33.060283241265296</v>
      </c>
      <c r="X960">
        <f t="shared" si="112"/>
        <v>1092.982327992687</v>
      </c>
    </row>
    <row r="961" spans="1:24" x14ac:dyDescent="0.3">
      <c r="A961" s="3">
        <v>959</v>
      </c>
      <c r="B961">
        <v>392</v>
      </c>
      <c r="C961" t="s">
        <v>8</v>
      </c>
      <c r="D961" t="s">
        <v>8</v>
      </c>
      <c r="E961">
        <v>15976</v>
      </c>
      <c r="F961">
        <v>20016</v>
      </c>
      <c r="G961">
        <v>1</v>
      </c>
      <c r="H961">
        <v>1</v>
      </c>
      <c r="I961">
        <v>77.256834506988525</v>
      </c>
      <c r="J961" s="4">
        <f>ConfigSheet!$I$2</f>
        <v>3349.0920000000001</v>
      </c>
      <c r="K961">
        <f>IF(D961="",_xlfn.XLOOKUP(C961,ConfigSheet!$A$1:$H$1,ConfigSheet!$A$2:$H$2),_xlfn.XLOOKUP(D961,ConfigSheet!$A$1:$H$1,ConfigSheet!$A$2:$H$2))</f>
        <v>0</v>
      </c>
      <c r="L961">
        <f>_xlfn.XLOOKUP(B961,CoinPixels_Config2!A:A,CoinPixels_Config2!I:I)</f>
        <v>0.79816147082334132</v>
      </c>
      <c r="M961">
        <f t="shared" si="113"/>
        <v>12751.427657873701</v>
      </c>
      <c r="N961">
        <f t="shared" si="114"/>
        <v>15976</v>
      </c>
      <c r="O961">
        <f t="shared" si="115"/>
        <v>0</v>
      </c>
      <c r="P961">
        <f t="shared" si="116"/>
        <v>0</v>
      </c>
      <c r="Q961" s="9" cm="1">
        <f t="array" ref="Q961">IF(D961="",_xlfn.XLOOKUP(C961,ConfigSheet!$B$5:$H$5,_xlfn.XLOOKUP(G961,ConfigSheet!$A$6:$A$8,ConfigSheet!$B$6:$H$8)),_xlfn.XLOOKUP(D961,ConfigSheet!$B$5:$H$5,_xlfn.XLOOKUP(H961,ConfigSheet!$A$6:$A$8,ConfigSheet!$B$6:$H$8)))</f>
        <v>0</v>
      </c>
      <c r="R961">
        <f t="shared" si="117"/>
        <v>0</v>
      </c>
      <c r="S961" s="9">
        <f t="shared" si="118"/>
        <v>0</v>
      </c>
      <c r="W961">
        <f t="shared" si="119"/>
        <v>0</v>
      </c>
      <c r="X961">
        <f t="shared" si="112"/>
        <v>0</v>
      </c>
    </row>
    <row r="962" spans="1:24" x14ac:dyDescent="0.3">
      <c r="A962" s="3">
        <v>960</v>
      </c>
      <c r="B962">
        <v>392</v>
      </c>
      <c r="C962" t="s">
        <v>10</v>
      </c>
      <c r="D962" t="s">
        <v>10</v>
      </c>
      <c r="E962">
        <v>204073</v>
      </c>
      <c r="F962">
        <v>262905</v>
      </c>
      <c r="G962">
        <v>2</v>
      </c>
      <c r="H962">
        <v>3</v>
      </c>
      <c r="I962">
        <v>61.492061614990227</v>
      </c>
      <c r="J962" s="4">
        <f>ConfigSheet!$I$2</f>
        <v>3349.0920000000001</v>
      </c>
      <c r="K962">
        <f>IF(D962="",_xlfn.XLOOKUP(C962,ConfigSheet!$A$1:$H$1,ConfigSheet!$A$2:$H$2),_xlfn.XLOOKUP(D962,ConfigSheet!$A$1:$H$1,ConfigSheet!$A$2:$H$2))</f>
        <v>3.5680999999999998</v>
      </c>
      <c r="L962">
        <f>_xlfn.XLOOKUP(B962,CoinPixels_Config2!A:A,CoinPixels_Config2!I:I)</f>
        <v>0.79816147082334132</v>
      </c>
      <c r="M962">
        <f t="shared" si="113"/>
        <v>162883.20583533173</v>
      </c>
      <c r="N962">
        <f t="shared" si="114"/>
        <v>209840.64148681055</v>
      </c>
      <c r="O962">
        <f t="shared" si="115"/>
        <v>173.53466752810823</v>
      </c>
      <c r="P962">
        <f t="shared" si="116"/>
        <v>223.56280236227869</v>
      </c>
      <c r="Q962" s="9" cm="1">
        <f t="array" ref="Q962">IF(D962="",_xlfn.XLOOKUP(C962,ConfigSheet!$B$5:$H$5,_xlfn.XLOOKUP(G962,ConfigSheet!$A$6:$A$8,ConfigSheet!$B$6:$H$8)),_xlfn.XLOOKUP(D962,ConfigSheet!$B$5:$H$5,_xlfn.XLOOKUP(H962,ConfigSheet!$A$6:$A$8,ConfigSheet!$B$6:$H$8)))</f>
        <v>289.92</v>
      </c>
      <c r="R962">
        <f t="shared" si="117"/>
        <v>-50.028134834170459</v>
      </c>
      <c r="S962" s="9">
        <f t="shared" si="118"/>
        <v>2502.8142749859398</v>
      </c>
      <c r="W962">
        <f t="shared" si="119"/>
        <v>66.357197637721328</v>
      </c>
      <c r="X962">
        <f t="shared" ref="X962:X1025" si="120">W962*W962</f>
        <v>4403.2776783316085</v>
      </c>
    </row>
    <row r="963" spans="1:24" x14ac:dyDescent="0.3">
      <c r="A963" s="3">
        <v>961</v>
      </c>
      <c r="B963">
        <v>393</v>
      </c>
      <c r="C963" t="s">
        <v>8</v>
      </c>
      <c r="D963" t="s">
        <v>8</v>
      </c>
      <c r="E963">
        <v>19243</v>
      </c>
      <c r="F963">
        <v>21751</v>
      </c>
      <c r="G963">
        <v>1</v>
      </c>
      <c r="H963">
        <v>1</v>
      </c>
      <c r="I963">
        <v>80.933046340942383</v>
      </c>
      <c r="J963" s="4">
        <f>ConfigSheet!$I$2</f>
        <v>3349.0920000000001</v>
      </c>
      <c r="K963">
        <f>IF(D963="",_xlfn.XLOOKUP(C963,ConfigSheet!$A$1:$H$1,ConfigSheet!$A$2:$H$2),_xlfn.XLOOKUP(D963,ConfigSheet!$A$1:$H$1,ConfigSheet!$A$2:$H$2))</f>
        <v>0</v>
      </c>
      <c r="L963">
        <f>_xlfn.XLOOKUP(B963,CoinPixels_Config2!A:A,CoinPixels_Config2!I:I)</f>
        <v>0.88469495655372166</v>
      </c>
      <c r="M963">
        <f t="shared" ref="M963:M1026" si="121">E963*L963</f>
        <v>17024.185048963267</v>
      </c>
      <c r="N963">
        <f t="shared" ref="N963:N1026" si="122">L963*F963</f>
        <v>19243</v>
      </c>
      <c r="O963">
        <f t="shared" ref="O963:O1026" si="123">(M963/J963)*K963</f>
        <v>0</v>
      </c>
      <c r="P963">
        <f t="shared" ref="P963:P1026" si="124">(N963/J963)*K963</f>
        <v>0</v>
      </c>
      <c r="Q963" s="9" cm="1">
        <f t="array" ref="Q963">IF(D963="",_xlfn.XLOOKUP(C963,ConfigSheet!$B$5:$H$5,_xlfn.XLOOKUP(G963,ConfigSheet!$A$6:$A$8,ConfigSheet!$B$6:$H$8)),_xlfn.XLOOKUP(D963,ConfigSheet!$B$5:$H$5,_xlfn.XLOOKUP(H963,ConfigSheet!$A$6:$A$8,ConfigSheet!$B$6:$H$8)))</f>
        <v>0</v>
      </c>
      <c r="R963">
        <f t="shared" ref="R963:R1026" si="125">O963-P963</f>
        <v>0</v>
      </c>
      <c r="S963" s="9">
        <f t="shared" ref="S963:S1026" si="126">R963*R963</f>
        <v>0</v>
      </c>
      <c r="W963">
        <f t="shared" ref="W963:W1026" si="127">Q963-P963</f>
        <v>0</v>
      </c>
      <c r="X963">
        <f t="shared" si="120"/>
        <v>0</v>
      </c>
    </row>
    <row r="964" spans="1:24" x14ac:dyDescent="0.3">
      <c r="A964" s="3">
        <v>962</v>
      </c>
      <c r="B964">
        <v>394</v>
      </c>
      <c r="C964" t="s">
        <v>8</v>
      </c>
      <c r="D964" t="s">
        <v>8</v>
      </c>
      <c r="E964">
        <v>15640</v>
      </c>
      <c r="F964">
        <v>21888</v>
      </c>
      <c r="G964">
        <v>1</v>
      </c>
      <c r="H964">
        <v>1</v>
      </c>
      <c r="I964">
        <v>71.157526969909668</v>
      </c>
      <c r="J964" s="4">
        <f>ConfigSheet!$I$2</f>
        <v>3349.0920000000001</v>
      </c>
      <c r="K964">
        <f>IF(D964="",_xlfn.XLOOKUP(C964,ConfigSheet!$A$1:$H$1,ConfigSheet!$A$2:$H$2),_xlfn.XLOOKUP(D964,ConfigSheet!$A$1:$H$1,ConfigSheet!$A$2:$H$2))</f>
        <v>0</v>
      </c>
      <c r="L964">
        <f>_xlfn.XLOOKUP(B964,CoinPixels_Config2!A:A,CoinPixels_Config2!I:I)</f>
        <v>0.71454678362573099</v>
      </c>
      <c r="M964">
        <f t="shared" si="121"/>
        <v>11175.511695906433</v>
      </c>
      <c r="N964">
        <f t="shared" si="122"/>
        <v>15640</v>
      </c>
      <c r="O964">
        <f t="shared" si="123"/>
        <v>0</v>
      </c>
      <c r="P964">
        <f t="shared" si="124"/>
        <v>0</v>
      </c>
      <c r="Q964" s="9" cm="1">
        <f t="array" ref="Q964">IF(D964="",_xlfn.XLOOKUP(C964,ConfigSheet!$B$5:$H$5,_xlfn.XLOOKUP(G964,ConfigSheet!$A$6:$A$8,ConfigSheet!$B$6:$H$8)),_xlfn.XLOOKUP(D964,ConfigSheet!$B$5:$H$5,_xlfn.XLOOKUP(H964,ConfigSheet!$A$6:$A$8,ConfigSheet!$B$6:$H$8)))</f>
        <v>0</v>
      </c>
      <c r="R964">
        <f t="shared" si="125"/>
        <v>0</v>
      </c>
      <c r="S964" s="9">
        <f t="shared" si="126"/>
        <v>0</v>
      </c>
      <c r="W964">
        <f t="shared" si="127"/>
        <v>0</v>
      </c>
      <c r="X964">
        <f t="shared" si="120"/>
        <v>0</v>
      </c>
    </row>
    <row r="965" spans="1:24" x14ac:dyDescent="0.3">
      <c r="A965" s="3">
        <v>963</v>
      </c>
      <c r="B965">
        <v>394</v>
      </c>
      <c r="C965" t="s">
        <v>12</v>
      </c>
      <c r="D965" t="s">
        <v>12</v>
      </c>
      <c r="E965">
        <v>199549</v>
      </c>
      <c r="F965">
        <v>343116</v>
      </c>
      <c r="G965">
        <v>1</v>
      </c>
      <c r="H965">
        <v>2</v>
      </c>
      <c r="I965">
        <v>45.415574312210083</v>
      </c>
      <c r="J965" s="4">
        <f>ConfigSheet!$I$2</f>
        <v>3349.0920000000001</v>
      </c>
      <c r="K965">
        <f>IF(D965="",_xlfn.XLOOKUP(C965,ConfigSheet!$A$1:$H$1,ConfigSheet!$A$2:$H$2),_xlfn.XLOOKUP(D965,ConfigSheet!$A$1:$H$1,ConfigSheet!$A$2:$H$2))</f>
        <v>4.4826302470744004</v>
      </c>
      <c r="L965">
        <f>_xlfn.XLOOKUP(B965,CoinPixels_Config2!A:A,CoinPixels_Config2!I:I)</f>
        <v>0.71454678362573099</v>
      </c>
      <c r="M965">
        <f t="shared" si="121"/>
        <v>142587.09612573098</v>
      </c>
      <c r="N965">
        <f t="shared" si="122"/>
        <v>245172.43421052632</v>
      </c>
      <c r="O965">
        <f t="shared" si="123"/>
        <v>190.84731919448816</v>
      </c>
      <c r="P965">
        <f t="shared" si="124"/>
        <v>328.15383075202584</v>
      </c>
      <c r="Q965" s="9" cm="1">
        <f t="array" ref="Q965">IF(D965="",_xlfn.XLOOKUP(C965,ConfigSheet!$B$5:$H$5,_xlfn.XLOOKUP(G965,ConfigSheet!$A$6:$A$8,ConfigSheet!$B$6:$H$8)),_xlfn.XLOOKUP(D965,ConfigSheet!$B$5:$H$5,_xlfn.XLOOKUP(H965,ConfigSheet!$A$6:$A$8,ConfigSheet!$B$6:$H$8)))</f>
        <v>472.59999999999997</v>
      </c>
      <c r="R965">
        <f t="shared" si="125"/>
        <v>-137.30651155753768</v>
      </c>
      <c r="S965" s="9">
        <f t="shared" si="126"/>
        <v>18853.078116100227</v>
      </c>
      <c r="W965">
        <f t="shared" si="127"/>
        <v>144.44616924797413</v>
      </c>
      <c r="X965">
        <f t="shared" si="120"/>
        <v>20864.695810414385</v>
      </c>
    </row>
    <row r="966" spans="1:24" x14ac:dyDescent="0.3">
      <c r="A966" s="3">
        <v>964</v>
      </c>
      <c r="B966">
        <v>394</v>
      </c>
      <c r="C966" t="s">
        <v>11</v>
      </c>
      <c r="D966" t="s">
        <v>11</v>
      </c>
      <c r="E966">
        <v>232254</v>
      </c>
      <c r="F966">
        <v>160379</v>
      </c>
      <c r="G966">
        <v>1</v>
      </c>
      <c r="H966">
        <v>1</v>
      </c>
      <c r="I966">
        <v>69.048184156417847</v>
      </c>
      <c r="J966" s="4">
        <f>ConfigSheet!$I$2</f>
        <v>3349.0920000000001</v>
      </c>
      <c r="K966">
        <f>IF(D966="",_xlfn.XLOOKUP(C966,ConfigSheet!$A$1:$H$1,ConfigSheet!$A$2:$H$2),_xlfn.XLOOKUP(D966,ConfigSheet!$A$1:$H$1,ConfigSheet!$A$2:$H$2))</f>
        <v>5.6936084651916001</v>
      </c>
      <c r="L966">
        <f>_xlfn.XLOOKUP(B966,CoinPixels_Config2!A:A,CoinPixels_Config2!I:I)</f>
        <v>0.71454678362573099</v>
      </c>
      <c r="M966">
        <f t="shared" si="121"/>
        <v>165956.34868421053</v>
      </c>
      <c r="N966">
        <f t="shared" si="122"/>
        <v>114598.29861111111</v>
      </c>
      <c r="O966">
        <f t="shared" si="123"/>
        <v>282.13332799478485</v>
      </c>
      <c r="P966">
        <f t="shared" si="124"/>
        <v>194.82231096332291</v>
      </c>
      <c r="Q966" s="9" cm="1">
        <f t="array" ref="Q966">IF(D966="",_xlfn.XLOOKUP(C966,ConfigSheet!$B$5:$H$5,_xlfn.XLOOKUP(G966,ConfigSheet!$A$6:$A$8,ConfigSheet!$B$6:$H$8)),_xlfn.XLOOKUP(D966,ConfigSheet!$B$5:$H$5,_xlfn.XLOOKUP(H966,ConfigSheet!$A$6:$A$8,ConfigSheet!$B$6:$H$8)))</f>
        <v>369.42666666666668</v>
      </c>
      <c r="R966">
        <f t="shared" si="125"/>
        <v>87.311017031461944</v>
      </c>
      <c r="S966" s="9">
        <f t="shared" si="126"/>
        <v>7623.2136950682379</v>
      </c>
      <c r="W966">
        <f t="shared" si="127"/>
        <v>174.60435570334377</v>
      </c>
      <c r="X966">
        <f t="shared" si="120"/>
        <v>30486.681030579795</v>
      </c>
    </row>
    <row r="967" spans="1:24" x14ac:dyDescent="0.3">
      <c r="A967" s="3">
        <v>965</v>
      </c>
      <c r="B967">
        <v>395</v>
      </c>
      <c r="C967" t="s">
        <v>8</v>
      </c>
      <c r="D967" t="s">
        <v>8</v>
      </c>
      <c r="E967">
        <v>14784</v>
      </c>
      <c r="F967">
        <v>17311</v>
      </c>
      <c r="G967">
        <v>1</v>
      </c>
      <c r="H967">
        <v>1</v>
      </c>
      <c r="I967">
        <v>80.532115697860718</v>
      </c>
      <c r="J967" s="4">
        <f>ConfigSheet!$I$2</f>
        <v>3349.0920000000001</v>
      </c>
      <c r="K967">
        <f>IF(D967="",_xlfn.XLOOKUP(C967,ConfigSheet!$A$1:$H$1,ConfigSheet!$A$2:$H$2),_xlfn.XLOOKUP(D967,ConfigSheet!$A$1:$H$1,ConfigSheet!$A$2:$H$2))</f>
        <v>0</v>
      </c>
      <c r="L967">
        <f>_xlfn.XLOOKUP(B967,CoinPixels_Config2!A:A,CoinPixels_Config2!I:I)</f>
        <v>0.85402345329559237</v>
      </c>
      <c r="M967">
        <f t="shared" si="121"/>
        <v>12625.882733522038</v>
      </c>
      <c r="N967">
        <f t="shared" si="122"/>
        <v>14784</v>
      </c>
      <c r="O967">
        <f t="shared" si="123"/>
        <v>0</v>
      </c>
      <c r="P967">
        <f t="shared" si="124"/>
        <v>0</v>
      </c>
      <c r="Q967" s="9" cm="1">
        <f t="array" ref="Q967">IF(D967="",_xlfn.XLOOKUP(C967,ConfigSheet!$B$5:$H$5,_xlfn.XLOOKUP(G967,ConfigSheet!$A$6:$A$8,ConfigSheet!$B$6:$H$8)),_xlfn.XLOOKUP(D967,ConfigSheet!$B$5:$H$5,_xlfn.XLOOKUP(H967,ConfigSheet!$A$6:$A$8,ConfigSheet!$B$6:$H$8)))</f>
        <v>0</v>
      </c>
      <c r="R967">
        <f t="shared" si="125"/>
        <v>0</v>
      </c>
      <c r="S967" s="9">
        <f t="shared" si="126"/>
        <v>0</v>
      </c>
      <c r="W967">
        <f t="shared" si="127"/>
        <v>0</v>
      </c>
      <c r="X967">
        <f t="shared" si="120"/>
        <v>0</v>
      </c>
    </row>
    <row r="968" spans="1:24" x14ac:dyDescent="0.3">
      <c r="A968" s="3">
        <v>966</v>
      </c>
      <c r="B968">
        <v>395</v>
      </c>
      <c r="C968" t="s">
        <v>12</v>
      </c>
      <c r="D968" t="s">
        <v>12</v>
      </c>
      <c r="E968">
        <v>168212</v>
      </c>
      <c r="F968">
        <v>156792</v>
      </c>
      <c r="G968">
        <v>1</v>
      </c>
      <c r="H968">
        <v>1</v>
      </c>
      <c r="I968">
        <v>91.81746244430542</v>
      </c>
      <c r="J968" s="4">
        <f>ConfigSheet!$I$2</f>
        <v>3349.0920000000001</v>
      </c>
      <c r="K968">
        <f>IF(D968="",_xlfn.XLOOKUP(C968,ConfigSheet!$A$1:$H$1,ConfigSheet!$A$2:$H$2),_xlfn.XLOOKUP(D968,ConfigSheet!$A$1:$H$1,ConfigSheet!$A$2:$H$2))</f>
        <v>4.4826302470744004</v>
      </c>
      <c r="L968">
        <f>_xlfn.XLOOKUP(B968,CoinPixels_Config2!A:A,CoinPixels_Config2!I:I)</f>
        <v>0.85402345329559237</v>
      </c>
      <c r="M968">
        <f t="shared" si="121"/>
        <v>143656.99312575819</v>
      </c>
      <c r="N968">
        <f t="shared" si="122"/>
        <v>133904.04528912253</v>
      </c>
      <c r="O968">
        <f t="shared" si="123"/>
        <v>192.27933499267348</v>
      </c>
      <c r="P968">
        <f t="shared" si="124"/>
        <v>179.22539112650264</v>
      </c>
      <c r="Q968" s="9" cm="1">
        <f t="array" ref="Q968">IF(D968="",_xlfn.XLOOKUP(C968,ConfigSheet!$B$5:$H$5,_xlfn.XLOOKUP(G968,ConfigSheet!$A$6:$A$8,ConfigSheet!$B$6:$H$8)),_xlfn.XLOOKUP(D968,ConfigSheet!$B$5:$H$5,_xlfn.XLOOKUP(H968,ConfigSheet!$A$6:$A$8,ConfigSheet!$B$6:$H$8)))</f>
        <v>236.29999999999998</v>
      </c>
      <c r="R968">
        <f t="shared" si="125"/>
        <v>13.05394386617084</v>
      </c>
      <c r="S968" s="9">
        <f t="shared" si="126"/>
        <v>170.40545046113931</v>
      </c>
      <c r="W968">
        <f t="shared" si="127"/>
        <v>57.07460887349734</v>
      </c>
      <c r="X968">
        <f t="shared" si="120"/>
        <v>3257.5109780627013</v>
      </c>
    </row>
    <row r="969" spans="1:24" x14ac:dyDescent="0.3">
      <c r="A969" s="3">
        <v>967</v>
      </c>
      <c r="B969">
        <v>395</v>
      </c>
      <c r="C969" t="s">
        <v>11</v>
      </c>
      <c r="D969" t="s">
        <v>11</v>
      </c>
      <c r="E969">
        <v>187131</v>
      </c>
      <c r="F969">
        <v>152609</v>
      </c>
      <c r="G969">
        <v>1</v>
      </c>
      <c r="H969">
        <v>1</v>
      </c>
      <c r="I969">
        <v>81.551963090896606</v>
      </c>
      <c r="J969" s="4">
        <f>ConfigSheet!$I$2</f>
        <v>3349.0920000000001</v>
      </c>
      <c r="K969">
        <f>IF(D969="",_xlfn.XLOOKUP(C969,ConfigSheet!$A$1:$H$1,ConfigSheet!$A$2:$H$2),_xlfn.XLOOKUP(D969,ConfigSheet!$A$1:$H$1,ConfigSheet!$A$2:$H$2))</f>
        <v>5.6936084651916001</v>
      </c>
      <c r="L969">
        <f>_xlfn.XLOOKUP(B969,CoinPixels_Config2!A:A,CoinPixels_Config2!I:I)</f>
        <v>0.85402345329559237</v>
      </c>
      <c r="M969">
        <f t="shared" si="121"/>
        <v>159814.26283865751</v>
      </c>
      <c r="N969">
        <f t="shared" si="122"/>
        <v>130331.66518398706</v>
      </c>
      <c r="O969">
        <f t="shared" si="123"/>
        <v>271.69150317654328</v>
      </c>
      <c r="P969">
        <f t="shared" si="124"/>
        <v>221.56974850916785</v>
      </c>
      <c r="Q969" s="9" cm="1">
        <f t="array" ref="Q969">IF(D969="",_xlfn.XLOOKUP(C969,ConfigSheet!$B$5:$H$5,_xlfn.XLOOKUP(G969,ConfigSheet!$A$6:$A$8,ConfigSheet!$B$6:$H$8)),_xlfn.XLOOKUP(D969,ConfigSheet!$B$5:$H$5,_xlfn.XLOOKUP(H969,ConfigSheet!$A$6:$A$8,ConfigSheet!$B$6:$H$8)))</f>
        <v>369.42666666666668</v>
      </c>
      <c r="R969">
        <f t="shared" si="125"/>
        <v>50.121754667375427</v>
      </c>
      <c r="S969" s="9">
        <f t="shared" si="126"/>
        <v>2512.1902909365704</v>
      </c>
      <c r="W969">
        <f t="shared" si="127"/>
        <v>147.85691815749882</v>
      </c>
      <c r="X969">
        <f t="shared" si="120"/>
        <v>21861.668247033307</v>
      </c>
    </row>
    <row r="970" spans="1:24" x14ac:dyDescent="0.3">
      <c r="A970" s="3">
        <v>968</v>
      </c>
      <c r="B970">
        <v>396</v>
      </c>
      <c r="C970" t="s">
        <v>8</v>
      </c>
      <c r="D970" t="s">
        <v>8</v>
      </c>
      <c r="E970">
        <v>17432</v>
      </c>
      <c r="F970">
        <v>20155</v>
      </c>
      <c r="G970">
        <v>1</v>
      </c>
      <c r="H970">
        <v>1</v>
      </c>
      <c r="I970">
        <v>73.124223947525024</v>
      </c>
      <c r="J970" s="4">
        <f>ConfigSheet!$I$2</f>
        <v>3349.0920000000001</v>
      </c>
      <c r="K970">
        <f>IF(D970="",_xlfn.XLOOKUP(C970,ConfigSheet!$A$1:$H$1,ConfigSheet!$A$2:$H$2),_xlfn.XLOOKUP(D970,ConfigSheet!$A$1:$H$1,ConfigSheet!$A$2:$H$2))</f>
        <v>0</v>
      </c>
      <c r="L970">
        <f>_xlfn.XLOOKUP(B970,CoinPixels_Config2!A:A,CoinPixels_Config2!I:I)</f>
        <v>0.86489704787893817</v>
      </c>
      <c r="M970">
        <f t="shared" si="121"/>
        <v>15076.885338625651</v>
      </c>
      <c r="N970">
        <f t="shared" si="122"/>
        <v>17432</v>
      </c>
      <c r="O970">
        <f t="shared" si="123"/>
        <v>0</v>
      </c>
      <c r="P970">
        <f t="shared" si="124"/>
        <v>0</v>
      </c>
      <c r="Q970" s="9" cm="1">
        <f t="array" ref="Q970">IF(D970="",_xlfn.XLOOKUP(C970,ConfigSheet!$B$5:$H$5,_xlfn.XLOOKUP(G970,ConfigSheet!$A$6:$A$8,ConfigSheet!$B$6:$H$8)),_xlfn.XLOOKUP(D970,ConfigSheet!$B$5:$H$5,_xlfn.XLOOKUP(H970,ConfigSheet!$A$6:$A$8,ConfigSheet!$B$6:$H$8)))</f>
        <v>0</v>
      </c>
      <c r="R970">
        <f t="shared" si="125"/>
        <v>0</v>
      </c>
      <c r="S970" s="9">
        <f t="shared" si="126"/>
        <v>0</v>
      </c>
      <c r="W970">
        <f t="shared" si="127"/>
        <v>0</v>
      </c>
      <c r="X970">
        <f t="shared" si="120"/>
        <v>0</v>
      </c>
    </row>
    <row r="971" spans="1:24" x14ac:dyDescent="0.3">
      <c r="A971" s="3">
        <v>969</v>
      </c>
      <c r="B971">
        <v>396</v>
      </c>
      <c r="C971" t="s">
        <v>9</v>
      </c>
      <c r="D971" t="s">
        <v>9</v>
      </c>
      <c r="E971">
        <v>530620</v>
      </c>
      <c r="F971">
        <v>475802</v>
      </c>
      <c r="G971">
        <v>1</v>
      </c>
      <c r="H971">
        <v>1</v>
      </c>
      <c r="I971">
        <v>89.631897211074829</v>
      </c>
      <c r="J971" s="4">
        <f>ConfigSheet!$I$2</f>
        <v>3349.0920000000001</v>
      </c>
      <c r="K971">
        <f>IF(D971="",_xlfn.XLOOKUP(C971,ConfigSheet!$A$1:$H$1,ConfigSheet!$A$2:$H$2),_xlfn.XLOOKUP(D971,ConfigSheet!$A$1:$H$1,ConfigSheet!$A$2:$H$2))</f>
        <v>2.6304883652667002</v>
      </c>
      <c r="L971">
        <f>_xlfn.XLOOKUP(B971,CoinPixels_Config2!A:A,CoinPixels_Config2!I:I)</f>
        <v>0.86489704787893817</v>
      </c>
      <c r="M971">
        <f t="shared" si="121"/>
        <v>458931.67154552217</v>
      </c>
      <c r="N971">
        <f t="shared" si="122"/>
        <v>411519.74517489452</v>
      </c>
      <c r="O971">
        <f t="shared" si="123"/>
        <v>360.46021502332417</v>
      </c>
      <c r="P971">
        <f t="shared" si="124"/>
        <v>323.22130946539454</v>
      </c>
      <c r="Q971" s="9" cm="1">
        <f t="array" ref="Q971">IF(D971="",_xlfn.XLOOKUP(C971,ConfigSheet!$B$5:$H$5,_xlfn.XLOOKUP(G971,ConfigSheet!$A$6:$A$8,ConfigSheet!$B$6:$H$8)),_xlfn.XLOOKUP(D971,ConfigSheet!$B$5:$H$5,_xlfn.XLOOKUP(H971,ConfigSheet!$A$6:$A$8,ConfigSheet!$B$6:$H$8)))</f>
        <v>468.8</v>
      </c>
      <c r="R971">
        <f t="shared" si="125"/>
        <v>37.238905557929627</v>
      </c>
      <c r="S971" s="9">
        <f t="shared" si="126"/>
        <v>1386.736087152402</v>
      </c>
      <c r="W971">
        <f t="shared" si="127"/>
        <v>145.57869053460547</v>
      </c>
      <c r="X971">
        <f t="shared" si="120"/>
        <v>21193.155137770427</v>
      </c>
    </row>
    <row r="972" spans="1:24" x14ac:dyDescent="0.3">
      <c r="A972" s="3">
        <v>970</v>
      </c>
      <c r="B972">
        <v>397</v>
      </c>
      <c r="C972" t="s">
        <v>8</v>
      </c>
      <c r="D972" t="s">
        <v>8</v>
      </c>
      <c r="E972">
        <v>14728</v>
      </c>
      <c r="F972">
        <v>19596</v>
      </c>
      <c r="G972">
        <v>1</v>
      </c>
      <c r="H972">
        <v>1</v>
      </c>
      <c r="I972">
        <v>75.042074918746948</v>
      </c>
      <c r="J972" s="4">
        <f>ConfigSheet!$I$2</f>
        <v>3349.0920000000001</v>
      </c>
      <c r="K972">
        <f>IF(D972="",_xlfn.XLOOKUP(C972,ConfigSheet!$A$1:$H$1,ConfigSheet!$A$2:$H$2),_xlfn.XLOOKUP(D972,ConfigSheet!$A$1:$H$1,ConfigSheet!$A$2:$H$2))</f>
        <v>0</v>
      </c>
      <c r="L972">
        <f>_xlfn.XLOOKUP(B972,CoinPixels_Config2!A:A,CoinPixels_Config2!I:I)</f>
        <v>0.75158195550112272</v>
      </c>
      <c r="M972">
        <f t="shared" si="121"/>
        <v>11069.299040620535</v>
      </c>
      <c r="N972">
        <f t="shared" si="122"/>
        <v>14728</v>
      </c>
      <c r="O972">
        <f t="shared" si="123"/>
        <v>0</v>
      </c>
      <c r="P972">
        <f t="shared" si="124"/>
        <v>0</v>
      </c>
      <c r="Q972" s="9" cm="1">
        <f t="array" ref="Q972">IF(D972="",_xlfn.XLOOKUP(C972,ConfigSheet!$B$5:$H$5,_xlfn.XLOOKUP(G972,ConfigSheet!$A$6:$A$8,ConfigSheet!$B$6:$H$8)),_xlfn.XLOOKUP(D972,ConfigSheet!$B$5:$H$5,_xlfn.XLOOKUP(H972,ConfigSheet!$A$6:$A$8,ConfigSheet!$B$6:$H$8)))</f>
        <v>0</v>
      </c>
      <c r="R972">
        <f t="shared" si="125"/>
        <v>0</v>
      </c>
      <c r="S972" s="9">
        <f t="shared" si="126"/>
        <v>0</v>
      </c>
      <c r="W972">
        <f t="shared" si="127"/>
        <v>0</v>
      </c>
      <c r="X972">
        <f t="shared" si="120"/>
        <v>0</v>
      </c>
    </row>
    <row r="973" spans="1:24" x14ac:dyDescent="0.3">
      <c r="A973" s="3">
        <v>971</v>
      </c>
      <c r="B973">
        <v>397</v>
      </c>
      <c r="C973" t="s">
        <v>10</v>
      </c>
      <c r="D973" t="s">
        <v>10</v>
      </c>
      <c r="E973">
        <v>88388</v>
      </c>
      <c r="F973">
        <v>83514</v>
      </c>
      <c r="G973">
        <v>1</v>
      </c>
      <c r="H973">
        <v>1</v>
      </c>
      <c r="I973">
        <v>94.090414047241211</v>
      </c>
      <c r="J973" s="4">
        <f>ConfigSheet!$I$2</f>
        <v>3349.0920000000001</v>
      </c>
      <c r="K973">
        <f>IF(D973="",_xlfn.XLOOKUP(C973,ConfigSheet!$A$1:$H$1,ConfigSheet!$A$2:$H$2),_xlfn.XLOOKUP(D973,ConfigSheet!$A$1:$H$1,ConfigSheet!$A$2:$H$2))</f>
        <v>3.5680999999999998</v>
      </c>
      <c r="L973">
        <f>_xlfn.XLOOKUP(B973,CoinPixels_Config2!A:A,CoinPixels_Config2!I:I)</f>
        <v>0.75158195550112272</v>
      </c>
      <c r="M973">
        <f t="shared" si="121"/>
        <v>66430.825882833233</v>
      </c>
      <c r="N973">
        <f t="shared" si="122"/>
        <v>62767.615431720762</v>
      </c>
      <c r="O973">
        <f t="shared" si="123"/>
        <v>70.774953280631649</v>
      </c>
      <c r="P973">
        <f t="shared" si="124"/>
        <v>66.872193604094136</v>
      </c>
      <c r="Q973" s="9" cm="1">
        <f t="array" ref="Q973">IF(D973="",_xlfn.XLOOKUP(C973,ConfigSheet!$B$5:$H$5,_xlfn.XLOOKUP(G973,ConfigSheet!$A$6:$A$8,ConfigSheet!$B$6:$H$8)),_xlfn.XLOOKUP(D973,ConfigSheet!$B$5:$H$5,_xlfn.XLOOKUP(H973,ConfigSheet!$A$6:$A$8,ConfigSheet!$B$6:$H$8)))</f>
        <v>96.64</v>
      </c>
      <c r="R973">
        <f t="shared" si="125"/>
        <v>3.9027596765375137</v>
      </c>
      <c r="S973" s="9">
        <f t="shared" si="126"/>
        <v>15.231533092807199</v>
      </c>
      <c r="W973">
        <f t="shared" si="127"/>
        <v>29.767806395905865</v>
      </c>
      <c r="X973">
        <f t="shared" si="120"/>
        <v>886.12229762413415</v>
      </c>
    </row>
    <row r="974" spans="1:24" x14ac:dyDescent="0.3">
      <c r="A974" s="3">
        <v>972</v>
      </c>
      <c r="B974">
        <v>398</v>
      </c>
      <c r="C974" t="s">
        <v>8</v>
      </c>
      <c r="D974" t="s">
        <v>8</v>
      </c>
      <c r="E974">
        <v>14408</v>
      </c>
      <c r="F974">
        <v>19596</v>
      </c>
      <c r="G974">
        <v>1</v>
      </c>
      <c r="H974">
        <v>1</v>
      </c>
      <c r="I974">
        <v>73.021930456161499</v>
      </c>
      <c r="J974" s="4">
        <f>ConfigSheet!$I$2</f>
        <v>3349.0920000000001</v>
      </c>
      <c r="K974">
        <f>IF(D974="",_xlfn.XLOOKUP(C974,ConfigSheet!$A$1:$H$1,ConfigSheet!$A$2:$H$2),_xlfn.XLOOKUP(D974,ConfigSheet!$A$1:$H$1,ConfigSheet!$A$2:$H$2))</f>
        <v>0</v>
      </c>
      <c r="L974">
        <f>_xlfn.XLOOKUP(B974,CoinPixels_Config2!A:A,CoinPixels_Config2!I:I)</f>
        <v>0.73525209226372734</v>
      </c>
      <c r="M974">
        <f t="shared" si="121"/>
        <v>10593.512145335784</v>
      </c>
      <c r="N974">
        <f t="shared" si="122"/>
        <v>14408.000000000002</v>
      </c>
      <c r="O974">
        <f t="shared" si="123"/>
        <v>0</v>
      </c>
      <c r="P974">
        <f t="shared" si="124"/>
        <v>0</v>
      </c>
      <c r="Q974" s="9" cm="1">
        <f t="array" ref="Q974">IF(D974="",_xlfn.XLOOKUP(C974,ConfigSheet!$B$5:$H$5,_xlfn.XLOOKUP(G974,ConfigSheet!$A$6:$A$8,ConfigSheet!$B$6:$H$8)),_xlfn.XLOOKUP(D974,ConfigSheet!$B$5:$H$5,_xlfn.XLOOKUP(H974,ConfigSheet!$A$6:$A$8,ConfigSheet!$B$6:$H$8)))</f>
        <v>0</v>
      </c>
      <c r="R974">
        <f t="shared" si="125"/>
        <v>0</v>
      </c>
      <c r="S974" s="9">
        <f t="shared" si="126"/>
        <v>0</v>
      </c>
      <c r="W974">
        <f t="shared" si="127"/>
        <v>0</v>
      </c>
      <c r="X974">
        <f t="shared" si="120"/>
        <v>0</v>
      </c>
    </row>
    <row r="975" spans="1:24" x14ac:dyDescent="0.3">
      <c r="A975" s="3">
        <v>973</v>
      </c>
      <c r="B975">
        <v>398</v>
      </c>
      <c r="C975" t="s">
        <v>10</v>
      </c>
      <c r="D975" t="s">
        <v>10</v>
      </c>
      <c r="E975">
        <v>90835</v>
      </c>
      <c r="F975">
        <v>84393</v>
      </c>
      <c r="G975">
        <v>1</v>
      </c>
      <c r="H975">
        <v>1</v>
      </c>
      <c r="I975">
        <v>92.055940628051758</v>
      </c>
      <c r="J975" s="4">
        <f>ConfigSheet!$I$2</f>
        <v>3349.0920000000001</v>
      </c>
      <c r="K975">
        <f>IF(D975="",_xlfn.XLOOKUP(C975,ConfigSheet!$A$1:$H$1,ConfigSheet!$A$2:$H$2),_xlfn.XLOOKUP(D975,ConfigSheet!$A$1:$H$1,ConfigSheet!$A$2:$H$2))</f>
        <v>3.5680999999999998</v>
      </c>
      <c r="L975">
        <f>_xlfn.XLOOKUP(B975,CoinPixels_Config2!A:A,CoinPixels_Config2!I:I)</f>
        <v>0.73525209226372734</v>
      </c>
      <c r="M975">
        <f t="shared" si="121"/>
        <v>66786.623800775677</v>
      </c>
      <c r="N975">
        <f t="shared" si="122"/>
        <v>62050.129822412739</v>
      </c>
      <c r="O975">
        <f t="shared" si="123"/>
        <v>71.154017979663635</v>
      </c>
      <c r="P975">
        <f t="shared" si="124"/>
        <v>66.107789281199459</v>
      </c>
      <c r="Q975" s="9" cm="1">
        <f t="array" ref="Q975">IF(D975="",_xlfn.XLOOKUP(C975,ConfigSheet!$B$5:$H$5,_xlfn.XLOOKUP(G975,ConfigSheet!$A$6:$A$8,ConfigSheet!$B$6:$H$8)),_xlfn.XLOOKUP(D975,ConfigSheet!$B$5:$H$5,_xlfn.XLOOKUP(H975,ConfigSheet!$A$6:$A$8,ConfigSheet!$B$6:$H$8)))</f>
        <v>96.64</v>
      </c>
      <c r="R975">
        <f t="shared" si="125"/>
        <v>5.0462286984641764</v>
      </c>
      <c r="S975" s="9">
        <f t="shared" si="126"/>
        <v>25.464424077203457</v>
      </c>
      <c r="W975">
        <f t="shared" si="127"/>
        <v>30.532210718800542</v>
      </c>
      <c r="X975">
        <f t="shared" si="120"/>
        <v>932.21589137723868</v>
      </c>
    </row>
    <row r="976" spans="1:24" x14ac:dyDescent="0.3">
      <c r="A976" s="3">
        <v>974</v>
      </c>
      <c r="B976">
        <v>399</v>
      </c>
      <c r="C976" t="s">
        <v>8</v>
      </c>
      <c r="D976" t="s">
        <v>8</v>
      </c>
      <c r="E976">
        <v>13496</v>
      </c>
      <c r="F976">
        <v>14750</v>
      </c>
      <c r="G976">
        <v>1</v>
      </c>
      <c r="H976">
        <v>1</v>
      </c>
      <c r="I976">
        <v>81.25</v>
      </c>
      <c r="J976" s="4">
        <f>ConfigSheet!$I$2</f>
        <v>3349.0920000000001</v>
      </c>
      <c r="K976">
        <f>IF(D976="",_xlfn.XLOOKUP(C976,ConfigSheet!$A$1:$H$1,ConfigSheet!$A$2:$H$2),_xlfn.XLOOKUP(D976,ConfigSheet!$A$1:$H$1,ConfigSheet!$A$2:$H$2))</f>
        <v>0</v>
      </c>
      <c r="L976">
        <f>_xlfn.XLOOKUP(B976,CoinPixels_Config2!A:A,CoinPixels_Config2!I:I)</f>
        <v>0.91498305084745768</v>
      </c>
      <c r="M976">
        <f t="shared" si="121"/>
        <v>12348.611254237288</v>
      </c>
      <c r="N976">
        <f t="shared" si="122"/>
        <v>13496</v>
      </c>
      <c r="O976">
        <f t="shared" si="123"/>
        <v>0</v>
      </c>
      <c r="P976">
        <f t="shared" si="124"/>
        <v>0</v>
      </c>
      <c r="Q976" s="9" cm="1">
        <f t="array" ref="Q976">IF(D976="",_xlfn.XLOOKUP(C976,ConfigSheet!$B$5:$H$5,_xlfn.XLOOKUP(G976,ConfigSheet!$A$6:$A$8,ConfigSheet!$B$6:$H$8)),_xlfn.XLOOKUP(D976,ConfigSheet!$B$5:$H$5,_xlfn.XLOOKUP(H976,ConfigSheet!$A$6:$A$8,ConfigSheet!$B$6:$H$8)))</f>
        <v>0</v>
      </c>
      <c r="R976">
        <f t="shared" si="125"/>
        <v>0</v>
      </c>
      <c r="S976" s="9">
        <f t="shared" si="126"/>
        <v>0</v>
      </c>
      <c r="W976">
        <f t="shared" si="127"/>
        <v>0</v>
      </c>
      <c r="X976">
        <f t="shared" si="120"/>
        <v>0</v>
      </c>
    </row>
    <row r="977" spans="1:24" x14ac:dyDescent="0.3">
      <c r="A977" s="3">
        <v>975</v>
      </c>
      <c r="B977">
        <v>399</v>
      </c>
      <c r="C977" t="s">
        <v>11</v>
      </c>
      <c r="D977" t="s">
        <v>11</v>
      </c>
      <c r="E977">
        <v>331241</v>
      </c>
      <c r="F977">
        <v>283560</v>
      </c>
      <c r="G977">
        <v>2</v>
      </c>
      <c r="H977">
        <v>2</v>
      </c>
      <c r="I977">
        <v>85.591450333595276</v>
      </c>
      <c r="J977" s="4">
        <f>ConfigSheet!$I$2</f>
        <v>3349.0920000000001</v>
      </c>
      <c r="K977">
        <f>IF(D977="",_xlfn.XLOOKUP(C977,ConfigSheet!$A$1:$H$1,ConfigSheet!$A$2:$H$2),_xlfn.XLOOKUP(D977,ConfigSheet!$A$1:$H$1,ConfigSheet!$A$2:$H$2))</f>
        <v>5.6936084651916001</v>
      </c>
      <c r="L977">
        <f>_xlfn.XLOOKUP(B977,CoinPixels_Config2!A:A,CoinPixels_Config2!I:I)</f>
        <v>0.91498305084745768</v>
      </c>
      <c r="M977">
        <f t="shared" si="121"/>
        <v>303079.90074576274</v>
      </c>
      <c r="N977">
        <f t="shared" si="122"/>
        <v>259452.59389830509</v>
      </c>
      <c r="O977">
        <f t="shared" si="123"/>
        <v>515.2495925807666</v>
      </c>
      <c r="P977">
        <f t="shared" si="124"/>
        <v>441.08119004652849</v>
      </c>
      <c r="Q977" s="9" cm="1">
        <f t="array" ref="Q977">IF(D977="",_xlfn.XLOOKUP(C977,ConfigSheet!$B$5:$H$5,_xlfn.XLOOKUP(G977,ConfigSheet!$A$6:$A$8,ConfigSheet!$B$6:$H$8)),_xlfn.XLOOKUP(D977,ConfigSheet!$B$5:$H$5,_xlfn.XLOOKUP(H977,ConfigSheet!$A$6:$A$8,ConfigSheet!$B$6:$H$8)))</f>
        <v>738.85333333333335</v>
      </c>
      <c r="R977">
        <f t="shared" si="125"/>
        <v>74.168402534238112</v>
      </c>
      <c r="S977" s="9">
        <f t="shared" si="126"/>
        <v>5500.9519344807786</v>
      </c>
      <c r="W977">
        <f t="shared" si="127"/>
        <v>297.77214328680486</v>
      </c>
      <c r="X977">
        <f t="shared" si="120"/>
        <v>88668.249317617447</v>
      </c>
    </row>
    <row r="978" spans="1:24" x14ac:dyDescent="0.3">
      <c r="A978" s="3">
        <v>976</v>
      </c>
      <c r="B978">
        <v>400</v>
      </c>
      <c r="C978" t="s">
        <v>8</v>
      </c>
      <c r="D978" t="s">
        <v>8</v>
      </c>
      <c r="E978">
        <v>13384</v>
      </c>
      <c r="F978">
        <v>17033</v>
      </c>
      <c r="G978">
        <v>1</v>
      </c>
      <c r="H978">
        <v>1</v>
      </c>
      <c r="I978">
        <v>77.742069959640503</v>
      </c>
      <c r="J978" s="4">
        <f>ConfigSheet!$I$2</f>
        <v>3349.0920000000001</v>
      </c>
      <c r="K978">
        <f>IF(D978="",_xlfn.XLOOKUP(C978,ConfigSheet!$A$1:$H$1,ConfigSheet!$A$2:$H$2),_xlfn.XLOOKUP(D978,ConfigSheet!$A$1:$H$1,ConfigSheet!$A$2:$H$2))</f>
        <v>0</v>
      </c>
      <c r="L978">
        <f>_xlfn.XLOOKUP(B978,CoinPixels_Config2!A:A,CoinPixels_Config2!I:I)</f>
        <v>0.78576880173780306</v>
      </c>
      <c r="M978">
        <f t="shared" si="121"/>
        <v>10516.729642458757</v>
      </c>
      <c r="N978">
        <f t="shared" si="122"/>
        <v>13384</v>
      </c>
      <c r="O978">
        <f t="shared" si="123"/>
        <v>0</v>
      </c>
      <c r="P978">
        <f t="shared" si="124"/>
        <v>0</v>
      </c>
      <c r="Q978" s="9" cm="1">
        <f t="array" ref="Q978">IF(D978="",_xlfn.XLOOKUP(C978,ConfigSheet!$B$5:$H$5,_xlfn.XLOOKUP(G978,ConfigSheet!$A$6:$A$8,ConfigSheet!$B$6:$H$8)),_xlfn.XLOOKUP(D978,ConfigSheet!$B$5:$H$5,_xlfn.XLOOKUP(H978,ConfigSheet!$A$6:$A$8,ConfigSheet!$B$6:$H$8)))</f>
        <v>0</v>
      </c>
      <c r="R978">
        <f t="shared" si="125"/>
        <v>0</v>
      </c>
      <c r="S978" s="9">
        <f t="shared" si="126"/>
        <v>0</v>
      </c>
      <c r="W978">
        <f t="shared" si="127"/>
        <v>0</v>
      </c>
      <c r="X978">
        <f t="shared" si="120"/>
        <v>0</v>
      </c>
    </row>
    <row r="979" spans="1:24" x14ac:dyDescent="0.3">
      <c r="A979" s="3">
        <v>977</v>
      </c>
      <c r="B979">
        <v>400</v>
      </c>
      <c r="C979" t="s">
        <v>11</v>
      </c>
      <c r="D979" t="s">
        <v>11</v>
      </c>
      <c r="E979">
        <v>355614</v>
      </c>
      <c r="F979">
        <v>310081</v>
      </c>
      <c r="G979">
        <v>2</v>
      </c>
      <c r="H979">
        <v>2</v>
      </c>
      <c r="I979">
        <v>87.04250156879425</v>
      </c>
      <c r="J979" s="4">
        <f>ConfigSheet!$I$2</f>
        <v>3349.0920000000001</v>
      </c>
      <c r="K979">
        <f>IF(D979="",_xlfn.XLOOKUP(C979,ConfigSheet!$A$1:$H$1,ConfigSheet!$A$2:$H$2),_xlfn.XLOOKUP(D979,ConfigSheet!$A$1:$H$1,ConfigSheet!$A$2:$H$2))</f>
        <v>5.6936084651916001</v>
      </c>
      <c r="L979">
        <f>_xlfn.XLOOKUP(B979,CoinPixels_Config2!A:A,CoinPixels_Config2!I:I)</f>
        <v>0.78576880173780306</v>
      </c>
      <c r="M979">
        <f t="shared" si="121"/>
        <v>279430.38666118711</v>
      </c>
      <c r="N979">
        <f t="shared" si="122"/>
        <v>243651.97581165971</v>
      </c>
      <c r="O979">
        <f t="shared" si="123"/>
        <v>475.04434483313594</v>
      </c>
      <c r="P979">
        <f t="shared" si="124"/>
        <v>414.21942187372719</v>
      </c>
      <c r="Q979" s="9" cm="1">
        <f t="array" ref="Q979">IF(D979="",_xlfn.XLOOKUP(C979,ConfigSheet!$B$5:$H$5,_xlfn.XLOOKUP(G979,ConfigSheet!$A$6:$A$8,ConfigSheet!$B$6:$H$8)),_xlfn.XLOOKUP(D979,ConfigSheet!$B$5:$H$5,_xlfn.XLOOKUP(H979,ConfigSheet!$A$6:$A$8,ConfigSheet!$B$6:$H$8)))</f>
        <v>738.85333333333335</v>
      </c>
      <c r="R979">
        <f t="shared" si="125"/>
        <v>60.824922959408752</v>
      </c>
      <c r="S979" s="9">
        <f t="shared" si="126"/>
        <v>3699.6712530180098</v>
      </c>
      <c r="W979">
        <f t="shared" si="127"/>
        <v>324.63391145960617</v>
      </c>
      <c r="X979">
        <f t="shared" si="120"/>
        <v>105387.17646956342</v>
      </c>
    </row>
    <row r="980" spans="1:24" x14ac:dyDescent="0.3">
      <c r="A980" s="3">
        <v>978</v>
      </c>
      <c r="B980">
        <v>401</v>
      </c>
      <c r="C980" t="s">
        <v>8</v>
      </c>
      <c r="D980" t="s">
        <v>8</v>
      </c>
      <c r="E980">
        <v>16696</v>
      </c>
      <c r="F980">
        <v>21775</v>
      </c>
      <c r="G980">
        <v>1</v>
      </c>
      <c r="H980">
        <v>1</v>
      </c>
      <c r="I980">
        <v>75.650626420974731</v>
      </c>
      <c r="J980" s="4">
        <f>ConfigSheet!$I$2</f>
        <v>3349.0920000000001</v>
      </c>
      <c r="K980">
        <f>IF(D980="",_xlfn.XLOOKUP(C980,ConfigSheet!$A$1:$H$1,ConfigSheet!$A$2:$H$2),_xlfn.XLOOKUP(D980,ConfigSheet!$A$1:$H$1,ConfigSheet!$A$2:$H$2))</f>
        <v>0</v>
      </c>
      <c r="L980">
        <f>_xlfn.XLOOKUP(B980,CoinPixels_Config2!A:A,CoinPixels_Config2!I:I)</f>
        <v>0.7667508610792193</v>
      </c>
      <c r="M980">
        <f t="shared" si="121"/>
        <v>12801.672376578645</v>
      </c>
      <c r="N980">
        <f t="shared" si="122"/>
        <v>16696</v>
      </c>
      <c r="O980">
        <f t="shared" si="123"/>
        <v>0</v>
      </c>
      <c r="P980">
        <f t="shared" si="124"/>
        <v>0</v>
      </c>
      <c r="Q980" s="9" cm="1">
        <f t="array" ref="Q980">IF(D980="",_xlfn.XLOOKUP(C980,ConfigSheet!$B$5:$H$5,_xlfn.XLOOKUP(G980,ConfigSheet!$A$6:$A$8,ConfigSheet!$B$6:$H$8)),_xlfn.XLOOKUP(D980,ConfigSheet!$B$5:$H$5,_xlfn.XLOOKUP(H980,ConfigSheet!$A$6:$A$8,ConfigSheet!$B$6:$H$8)))</f>
        <v>0</v>
      </c>
      <c r="R980">
        <f t="shared" si="125"/>
        <v>0</v>
      </c>
      <c r="S980" s="9">
        <f t="shared" si="126"/>
        <v>0</v>
      </c>
      <c r="W980">
        <f t="shared" si="127"/>
        <v>0</v>
      </c>
      <c r="X980">
        <f t="shared" si="120"/>
        <v>0</v>
      </c>
    </row>
    <row r="981" spans="1:24" x14ac:dyDescent="0.3">
      <c r="A981" s="3">
        <v>979</v>
      </c>
      <c r="B981">
        <v>401</v>
      </c>
      <c r="C981" t="s">
        <v>12</v>
      </c>
      <c r="D981" t="s">
        <v>12</v>
      </c>
      <c r="E981">
        <v>386815</v>
      </c>
      <c r="F981">
        <v>357914</v>
      </c>
      <c r="G981">
        <v>2</v>
      </c>
      <c r="H981">
        <v>2</v>
      </c>
      <c r="I981">
        <v>91.971689462661743</v>
      </c>
      <c r="J981" s="4">
        <f>ConfigSheet!$I$2</f>
        <v>3349.0920000000001</v>
      </c>
      <c r="K981">
        <f>IF(D981="",_xlfn.XLOOKUP(C981,ConfigSheet!$A$1:$H$1,ConfigSheet!$A$2:$H$2),_xlfn.XLOOKUP(D981,ConfigSheet!$A$1:$H$1,ConfigSheet!$A$2:$H$2))</f>
        <v>4.4826302470744004</v>
      </c>
      <c r="L981">
        <f>_xlfn.XLOOKUP(B981,CoinPixels_Config2!A:A,CoinPixels_Config2!I:I)</f>
        <v>0.7667508610792193</v>
      </c>
      <c r="M981">
        <f t="shared" si="121"/>
        <v>296590.7343283582</v>
      </c>
      <c r="N981">
        <f t="shared" si="122"/>
        <v>274430.86769230769</v>
      </c>
      <c r="O981">
        <f t="shared" si="123"/>
        <v>396.97523887140341</v>
      </c>
      <c r="P981">
        <f t="shared" si="124"/>
        <v>367.31511354373401</v>
      </c>
      <c r="Q981" s="9" cm="1">
        <f t="array" ref="Q981">IF(D981="",_xlfn.XLOOKUP(C981,ConfigSheet!$B$5:$H$5,_xlfn.XLOOKUP(G981,ConfigSheet!$A$6:$A$8,ConfigSheet!$B$6:$H$8)),_xlfn.XLOOKUP(D981,ConfigSheet!$B$5:$H$5,_xlfn.XLOOKUP(H981,ConfigSheet!$A$6:$A$8,ConfigSheet!$B$6:$H$8)))</f>
        <v>472.59999999999997</v>
      </c>
      <c r="R981">
        <f t="shared" si="125"/>
        <v>29.660125327669391</v>
      </c>
      <c r="S981" s="9">
        <f t="shared" si="126"/>
        <v>879.72303445305533</v>
      </c>
      <c r="W981">
        <f t="shared" si="127"/>
        <v>105.28488645626595</v>
      </c>
      <c r="X981">
        <f t="shared" si="120"/>
        <v>11084.907316108813</v>
      </c>
    </row>
    <row r="982" spans="1:24" x14ac:dyDescent="0.3">
      <c r="A982" s="3">
        <v>980</v>
      </c>
      <c r="B982">
        <v>402</v>
      </c>
      <c r="C982" t="s">
        <v>8</v>
      </c>
      <c r="D982" t="s">
        <v>8</v>
      </c>
      <c r="E982">
        <v>18044</v>
      </c>
      <c r="F982">
        <v>25596</v>
      </c>
      <c r="G982">
        <v>1</v>
      </c>
      <c r="H982">
        <v>1</v>
      </c>
      <c r="I982">
        <v>70.495390892028809</v>
      </c>
      <c r="J982" s="4">
        <f>ConfigSheet!$I$2</f>
        <v>3349.0920000000001</v>
      </c>
      <c r="K982">
        <f>IF(D982="",_xlfn.XLOOKUP(C982,ConfigSheet!$A$1:$H$1,ConfigSheet!$A$2:$H$2),_xlfn.XLOOKUP(D982,ConfigSheet!$A$1:$H$1,ConfigSheet!$A$2:$H$2))</f>
        <v>0</v>
      </c>
      <c r="L982">
        <f>_xlfn.XLOOKUP(B982,CoinPixels_Config2!A:A,CoinPixels_Config2!I:I)</f>
        <v>0.70495389904672601</v>
      </c>
      <c r="M982">
        <f t="shared" si="121"/>
        <v>12720.188154399124</v>
      </c>
      <c r="N982">
        <f t="shared" si="122"/>
        <v>18044</v>
      </c>
      <c r="O982">
        <f t="shared" si="123"/>
        <v>0</v>
      </c>
      <c r="P982">
        <f t="shared" si="124"/>
        <v>0</v>
      </c>
      <c r="Q982" s="9" cm="1">
        <f t="array" ref="Q982">IF(D982="",_xlfn.XLOOKUP(C982,ConfigSheet!$B$5:$H$5,_xlfn.XLOOKUP(G982,ConfigSheet!$A$6:$A$8,ConfigSheet!$B$6:$H$8)),_xlfn.XLOOKUP(D982,ConfigSheet!$B$5:$H$5,_xlfn.XLOOKUP(H982,ConfigSheet!$A$6:$A$8,ConfigSheet!$B$6:$H$8)))</f>
        <v>0</v>
      </c>
      <c r="R982">
        <f t="shared" si="125"/>
        <v>0</v>
      </c>
      <c r="S982" s="9">
        <f t="shared" si="126"/>
        <v>0</v>
      </c>
      <c r="W982">
        <f t="shared" si="127"/>
        <v>0</v>
      </c>
      <c r="X982">
        <f t="shared" si="120"/>
        <v>0</v>
      </c>
    </row>
    <row r="983" spans="1:24" x14ac:dyDescent="0.3">
      <c r="A983" s="3">
        <v>981</v>
      </c>
      <c r="B983">
        <v>402</v>
      </c>
      <c r="C983" t="s">
        <v>14</v>
      </c>
      <c r="D983" t="s">
        <v>14</v>
      </c>
      <c r="E983">
        <v>110368</v>
      </c>
      <c r="F983">
        <v>103150</v>
      </c>
      <c r="G983">
        <v>1</v>
      </c>
      <c r="H983">
        <v>1</v>
      </c>
      <c r="I983">
        <v>93.426764011383057</v>
      </c>
      <c r="J983" s="4">
        <f>ConfigSheet!$I$2</f>
        <v>3349.0920000000001</v>
      </c>
      <c r="K983">
        <f>IF(D983="",_xlfn.XLOOKUP(C983,ConfigSheet!$A$1:$H$1,ConfigSheet!$A$2:$H$2),_xlfn.XLOOKUP(D983,ConfigSheet!$A$1:$H$1,ConfigSheet!$A$2:$H$2))</f>
        <v>8.5265588246234003</v>
      </c>
      <c r="L983">
        <f>_xlfn.XLOOKUP(B983,CoinPixels_Config2!A:A,CoinPixels_Config2!I:I)</f>
        <v>0.70495389904672601</v>
      </c>
      <c r="M983">
        <f t="shared" si="121"/>
        <v>77804.351929989061</v>
      </c>
      <c r="N983">
        <f t="shared" si="122"/>
        <v>72715.994686669786</v>
      </c>
      <c r="O983">
        <f t="shared" si="123"/>
        <v>198.08455054168499</v>
      </c>
      <c r="P983">
        <f t="shared" si="124"/>
        <v>185.12994154442234</v>
      </c>
      <c r="Q983" s="9" cm="1">
        <f t="array" ref="Q983">IF(D983="",_xlfn.XLOOKUP(C983,ConfigSheet!$B$5:$H$5,_xlfn.XLOOKUP(G983,ConfigSheet!$A$6:$A$8,ConfigSheet!$B$6:$H$8)),_xlfn.XLOOKUP(D983,ConfigSheet!$B$5:$H$5,_xlfn.XLOOKUP(H983,ConfigSheet!$A$6:$A$8,ConfigSheet!$B$6:$H$8)))</f>
        <v>160.44</v>
      </c>
      <c r="R983">
        <f t="shared" si="125"/>
        <v>12.954608997262653</v>
      </c>
      <c r="S983" s="9">
        <f t="shared" si="126"/>
        <v>167.82189427195848</v>
      </c>
      <c r="W983">
        <f t="shared" si="127"/>
        <v>-24.689941544422339</v>
      </c>
      <c r="X983">
        <f t="shared" si="120"/>
        <v>609.59321346699221</v>
      </c>
    </row>
    <row r="984" spans="1:24" x14ac:dyDescent="0.3">
      <c r="A984" s="3">
        <v>982</v>
      </c>
      <c r="B984">
        <v>403</v>
      </c>
      <c r="C984" t="s">
        <v>8</v>
      </c>
      <c r="D984" t="s">
        <v>8</v>
      </c>
      <c r="E984">
        <v>14584</v>
      </c>
      <c r="F984">
        <v>18407</v>
      </c>
      <c r="G984">
        <v>1</v>
      </c>
      <c r="H984">
        <v>1</v>
      </c>
      <c r="I984">
        <v>78.638726472854614</v>
      </c>
      <c r="J984" s="4">
        <f>ConfigSheet!$I$2</f>
        <v>3349.0920000000001</v>
      </c>
      <c r="K984">
        <f>IF(D984="",_xlfn.XLOOKUP(C984,ConfigSheet!$A$1:$H$1,ConfigSheet!$A$2:$H$2),_xlfn.XLOOKUP(D984,ConfigSheet!$A$1:$H$1,ConfigSheet!$A$2:$H$2))</f>
        <v>0</v>
      </c>
      <c r="L984">
        <f>_xlfn.XLOOKUP(B984,CoinPixels_Config2!A:A,CoinPixels_Config2!I:I)</f>
        <v>0.79230727440647575</v>
      </c>
      <c r="M984">
        <f t="shared" si="121"/>
        <v>11555.009289944042</v>
      </c>
      <c r="N984">
        <f t="shared" si="122"/>
        <v>14583.999999999998</v>
      </c>
      <c r="O984">
        <f t="shared" si="123"/>
        <v>0</v>
      </c>
      <c r="P984">
        <f t="shared" si="124"/>
        <v>0</v>
      </c>
      <c r="Q984" s="9" cm="1">
        <f t="array" ref="Q984">IF(D984="",_xlfn.XLOOKUP(C984,ConfigSheet!$B$5:$H$5,_xlfn.XLOOKUP(G984,ConfigSheet!$A$6:$A$8,ConfigSheet!$B$6:$H$8)),_xlfn.XLOOKUP(D984,ConfigSheet!$B$5:$H$5,_xlfn.XLOOKUP(H984,ConfigSheet!$A$6:$A$8,ConfigSheet!$B$6:$H$8)))</f>
        <v>0</v>
      </c>
      <c r="R984">
        <f t="shared" si="125"/>
        <v>0</v>
      </c>
      <c r="S984" s="9">
        <f t="shared" si="126"/>
        <v>0</v>
      </c>
      <c r="W984">
        <f t="shared" si="127"/>
        <v>0</v>
      </c>
      <c r="X984">
        <f t="shared" si="120"/>
        <v>0</v>
      </c>
    </row>
    <row r="985" spans="1:24" x14ac:dyDescent="0.3">
      <c r="A985" s="3">
        <v>983</v>
      </c>
      <c r="B985">
        <v>403</v>
      </c>
      <c r="C985" t="s">
        <v>14</v>
      </c>
      <c r="D985" t="s">
        <v>14</v>
      </c>
      <c r="E985">
        <v>86268</v>
      </c>
      <c r="F985">
        <v>81265</v>
      </c>
      <c r="G985">
        <v>1</v>
      </c>
      <c r="H985">
        <v>1</v>
      </c>
      <c r="I985">
        <v>93.360108137130737</v>
      </c>
      <c r="J985" s="4">
        <f>ConfigSheet!$I$2</f>
        <v>3349.0920000000001</v>
      </c>
      <c r="K985">
        <f>IF(D985="",_xlfn.XLOOKUP(C985,ConfigSheet!$A$1:$H$1,ConfigSheet!$A$2:$H$2),_xlfn.XLOOKUP(D985,ConfigSheet!$A$1:$H$1,ConfigSheet!$A$2:$H$2))</f>
        <v>8.5265588246234003</v>
      </c>
      <c r="L985">
        <f>_xlfn.XLOOKUP(B985,CoinPixels_Config2!A:A,CoinPixels_Config2!I:I)</f>
        <v>0.79230727440647575</v>
      </c>
      <c r="M985">
        <f t="shared" si="121"/>
        <v>68350.763948497843</v>
      </c>
      <c r="N985">
        <f t="shared" si="122"/>
        <v>64386.85065464225</v>
      </c>
      <c r="O985">
        <f t="shared" si="123"/>
        <v>174.01636309627062</v>
      </c>
      <c r="P985">
        <f t="shared" si="124"/>
        <v>163.92451137175354</v>
      </c>
      <c r="Q985" s="9" cm="1">
        <f t="array" ref="Q985">IF(D985="",_xlfn.XLOOKUP(C985,ConfigSheet!$B$5:$H$5,_xlfn.XLOOKUP(G985,ConfigSheet!$A$6:$A$8,ConfigSheet!$B$6:$H$8)),_xlfn.XLOOKUP(D985,ConfigSheet!$B$5:$H$5,_xlfn.XLOOKUP(H985,ConfigSheet!$A$6:$A$8,ConfigSheet!$B$6:$H$8)))</f>
        <v>160.44</v>
      </c>
      <c r="R985">
        <f t="shared" si="125"/>
        <v>10.091851724517085</v>
      </c>
      <c r="S985" s="9">
        <f t="shared" si="126"/>
        <v>101.84547122963846</v>
      </c>
      <c r="W985">
        <f t="shared" si="127"/>
        <v>-3.4845113717535412</v>
      </c>
      <c r="X985">
        <f t="shared" si="120"/>
        <v>12.141819499879745</v>
      </c>
    </row>
    <row r="986" spans="1:24" x14ac:dyDescent="0.3">
      <c r="A986" s="3">
        <v>984</v>
      </c>
      <c r="B986">
        <v>404</v>
      </c>
      <c r="C986" t="s">
        <v>8</v>
      </c>
      <c r="D986" t="s">
        <v>8</v>
      </c>
      <c r="E986">
        <v>20508</v>
      </c>
      <c r="F986">
        <v>25965</v>
      </c>
      <c r="G986">
        <v>1</v>
      </c>
      <c r="H986">
        <v>1</v>
      </c>
      <c r="I986">
        <v>75.455886125564575</v>
      </c>
      <c r="J986" s="4">
        <f>ConfigSheet!$I$2</f>
        <v>3349.0920000000001</v>
      </c>
      <c r="K986">
        <f>IF(D986="",_xlfn.XLOOKUP(C986,ConfigSheet!$A$1:$H$1,ConfigSheet!$A$2:$H$2),_xlfn.XLOOKUP(D986,ConfigSheet!$A$1:$H$1,ConfigSheet!$A$2:$H$2))</f>
        <v>0</v>
      </c>
      <c r="L986">
        <f>_xlfn.XLOOKUP(B986,CoinPixels_Config2!A:A,CoinPixels_Config2!I:I)</f>
        <v>0.78983246678220687</v>
      </c>
      <c r="M986">
        <f t="shared" si="121"/>
        <v>16197.884228769499</v>
      </c>
      <c r="N986">
        <f t="shared" si="122"/>
        <v>20508</v>
      </c>
      <c r="O986">
        <f t="shared" si="123"/>
        <v>0</v>
      </c>
      <c r="P986">
        <f t="shared" si="124"/>
        <v>0</v>
      </c>
      <c r="Q986" s="9" cm="1">
        <f t="array" ref="Q986">IF(D986="",_xlfn.XLOOKUP(C986,ConfigSheet!$B$5:$H$5,_xlfn.XLOOKUP(G986,ConfigSheet!$A$6:$A$8,ConfigSheet!$B$6:$H$8)),_xlfn.XLOOKUP(D986,ConfigSheet!$B$5:$H$5,_xlfn.XLOOKUP(H986,ConfigSheet!$A$6:$A$8,ConfigSheet!$B$6:$H$8)))</f>
        <v>0</v>
      </c>
      <c r="R986">
        <f t="shared" si="125"/>
        <v>0</v>
      </c>
      <c r="S986" s="9">
        <f t="shared" si="126"/>
        <v>0</v>
      </c>
      <c r="W986">
        <f t="shared" si="127"/>
        <v>0</v>
      </c>
      <c r="X986">
        <f t="shared" si="120"/>
        <v>0</v>
      </c>
    </row>
    <row r="987" spans="1:24" x14ac:dyDescent="0.3">
      <c r="A987" s="3">
        <v>985</v>
      </c>
      <c r="B987">
        <v>404</v>
      </c>
      <c r="C987" t="s">
        <v>13</v>
      </c>
      <c r="D987" t="s">
        <v>13</v>
      </c>
      <c r="E987">
        <v>310453</v>
      </c>
      <c r="F987">
        <v>262654</v>
      </c>
      <c r="G987">
        <v>2</v>
      </c>
      <c r="H987">
        <v>2</v>
      </c>
      <c r="I987">
        <v>77.775394916534424</v>
      </c>
      <c r="J987" s="4">
        <f>ConfigSheet!$I$2</f>
        <v>3349.0920000000001</v>
      </c>
      <c r="K987">
        <f>IF(D987="",_xlfn.XLOOKUP(C987,ConfigSheet!$A$1:$H$1,ConfigSheet!$A$2:$H$2),_xlfn.XLOOKUP(D987,ConfigSheet!$A$1:$H$1,ConfigSheet!$A$2:$H$2))</f>
        <v>6.6983512218829002</v>
      </c>
      <c r="L987">
        <f>_xlfn.XLOOKUP(B987,CoinPixels_Config2!A:A,CoinPixels_Config2!I:I)</f>
        <v>0.78983246678220687</v>
      </c>
      <c r="M987">
        <f t="shared" si="121"/>
        <v>245205.85880993647</v>
      </c>
      <c r="N987">
        <f t="shared" si="122"/>
        <v>207452.65673021376</v>
      </c>
      <c r="O987">
        <f t="shared" si="123"/>
        <v>490.42396087428591</v>
      </c>
      <c r="P987">
        <f t="shared" si="124"/>
        <v>414.91567167807904</v>
      </c>
      <c r="Q987" s="9" cm="1">
        <f t="array" ref="Q987">IF(D987="",_xlfn.XLOOKUP(C987,ConfigSheet!$B$5:$H$5,_xlfn.XLOOKUP(G987,ConfigSheet!$A$6:$A$8,ConfigSheet!$B$6:$H$8)),_xlfn.XLOOKUP(D987,ConfigSheet!$B$5:$H$5,_xlfn.XLOOKUP(H987,ConfigSheet!$A$6:$A$8,ConfigSheet!$B$6:$H$8)))</f>
        <v>415.91</v>
      </c>
      <c r="R987">
        <f t="shared" si="125"/>
        <v>75.508289196206874</v>
      </c>
      <c r="S987" s="9">
        <f t="shared" si="126"/>
        <v>5701.5017373380115</v>
      </c>
      <c r="W987">
        <f t="shared" si="127"/>
        <v>0.99432832192098886</v>
      </c>
      <c r="X987">
        <f t="shared" si="120"/>
        <v>0.98868881177420964</v>
      </c>
    </row>
    <row r="988" spans="1:24" x14ac:dyDescent="0.3">
      <c r="A988" s="3">
        <v>986</v>
      </c>
      <c r="B988">
        <v>405</v>
      </c>
      <c r="C988" t="s">
        <v>8</v>
      </c>
      <c r="D988" t="s">
        <v>8</v>
      </c>
      <c r="E988">
        <v>21436</v>
      </c>
      <c r="F988">
        <v>29865</v>
      </c>
      <c r="G988">
        <v>1</v>
      </c>
      <c r="H988">
        <v>1</v>
      </c>
      <c r="I988">
        <v>71.695840358734131</v>
      </c>
      <c r="J988" s="4">
        <f>ConfigSheet!$I$2</f>
        <v>3349.0920000000001</v>
      </c>
      <c r="K988">
        <f>IF(D988="",_xlfn.XLOOKUP(C988,ConfigSheet!$A$1:$H$1,ConfigSheet!$A$2:$H$2),_xlfn.XLOOKUP(D988,ConfigSheet!$A$1:$H$1,ConfigSheet!$A$2:$H$2))</f>
        <v>0</v>
      </c>
      <c r="L988">
        <f>_xlfn.XLOOKUP(B988,CoinPixels_Config2!A:A,CoinPixels_Config2!I:I)</f>
        <v>0.71776326803951118</v>
      </c>
      <c r="M988">
        <f t="shared" si="121"/>
        <v>15385.973413694961</v>
      </c>
      <c r="N988">
        <f t="shared" si="122"/>
        <v>21436</v>
      </c>
      <c r="O988">
        <f t="shared" si="123"/>
        <v>0</v>
      </c>
      <c r="P988">
        <f t="shared" si="124"/>
        <v>0</v>
      </c>
      <c r="Q988" s="9" cm="1">
        <f t="array" ref="Q988">IF(D988="",_xlfn.XLOOKUP(C988,ConfigSheet!$B$5:$H$5,_xlfn.XLOOKUP(G988,ConfigSheet!$A$6:$A$8,ConfigSheet!$B$6:$H$8)),_xlfn.XLOOKUP(D988,ConfigSheet!$B$5:$H$5,_xlfn.XLOOKUP(H988,ConfigSheet!$A$6:$A$8,ConfigSheet!$B$6:$H$8)))</f>
        <v>0</v>
      </c>
      <c r="R988">
        <f t="shared" si="125"/>
        <v>0</v>
      </c>
      <c r="S988" s="9">
        <f t="shared" si="126"/>
        <v>0</v>
      </c>
      <c r="W988">
        <f t="shared" si="127"/>
        <v>0</v>
      </c>
      <c r="X988">
        <f t="shared" si="120"/>
        <v>0</v>
      </c>
    </row>
    <row r="989" spans="1:24" x14ac:dyDescent="0.3">
      <c r="A989" s="3">
        <v>987</v>
      </c>
      <c r="B989">
        <v>405</v>
      </c>
      <c r="C989" t="s">
        <v>14</v>
      </c>
      <c r="E989">
        <v>102724</v>
      </c>
      <c r="G989">
        <v>1</v>
      </c>
      <c r="J989" s="4">
        <f>ConfigSheet!$I$2</f>
        <v>3349.0920000000001</v>
      </c>
      <c r="K989">
        <f>IF(D989="",_xlfn.XLOOKUP(C989,ConfigSheet!$A$1:$H$1,ConfigSheet!$A$2:$H$2),_xlfn.XLOOKUP(D989,ConfigSheet!$A$1:$H$1,ConfigSheet!$A$2:$H$2))</f>
        <v>8.5265588246234003</v>
      </c>
      <c r="L989">
        <f>_xlfn.XLOOKUP(B989,CoinPixels_Config2!A:A,CoinPixels_Config2!I:I)</f>
        <v>0.71776326803951118</v>
      </c>
      <c r="M989">
        <f t="shared" si="121"/>
        <v>73731.513946090752</v>
      </c>
      <c r="N989">
        <f t="shared" si="122"/>
        <v>0</v>
      </c>
      <c r="O989">
        <f t="shared" si="123"/>
        <v>187.71538401748396</v>
      </c>
      <c r="P989">
        <f t="shared" si="124"/>
        <v>0</v>
      </c>
      <c r="Q989" s="9" cm="1">
        <f t="array" ref="Q989">IF(D989="",_xlfn.XLOOKUP(C989,ConfigSheet!$B$5:$H$5,_xlfn.XLOOKUP(G989,ConfigSheet!$A$6:$A$8,ConfigSheet!$B$6:$H$8)),_xlfn.XLOOKUP(D989,ConfigSheet!$B$5:$H$5,_xlfn.XLOOKUP(H989,ConfigSheet!$A$6:$A$8,ConfigSheet!$B$6:$H$8)))</f>
        <v>160.44</v>
      </c>
      <c r="R989">
        <f t="shared" si="125"/>
        <v>187.71538401748396</v>
      </c>
      <c r="S989" s="9">
        <f t="shared" si="126"/>
        <v>35237.065396831473</v>
      </c>
      <c r="W989">
        <f t="shared" si="127"/>
        <v>160.44</v>
      </c>
      <c r="X989">
        <f t="shared" si="120"/>
        <v>25740.993599999998</v>
      </c>
    </row>
    <row r="990" spans="1:24" x14ac:dyDescent="0.3">
      <c r="A990" s="3">
        <v>988</v>
      </c>
      <c r="B990">
        <v>405</v>
      </c>
      <c r="C990" t="s">
        <v>9</v>
      </c>
      <c r="D990" t="s">
        <v>9</v>
      </c>
      <c r="E990">
        <v>591805</v>
      </c>
      <c r="F990">
        <v>586016</v>
      </c>
      <c r="G990">
        <v>1</v>
      </c>
      <c r="H990">
        <v>1</v>
      </c>
      <c r="I990">
        <v>95.535045862197876</v>
      </c>
      <c r="J990" s="4">
        <f>ConfigSheet!$I$2</f>
        <v>3349.0920000000001</v>
      </c>
      <c r="K990">
        <f>IF(D990="",_xlfn.XLOOKUP(C990,ConfigSheet!$A$1:$H$1,ConfigSheet!$A$2:$H$2),_xlfn.XLOOKUP(D990,ConfigSheet!$A$1:$H$1,ConfigSheet!$A$2:$H$2))</f>
        <v>2.6304883652667002</v>
      </c>
      <c r="L990">
        <f>_xlfn.XLOOKUP(B990,CoinPixels_Config2!A:A,CoinPixels_Config2!I:I)</f>
        <v>0.71776326803951118</v>
      </c>
      <c r="M990">
        <f t="shared" si="121"/>
        <v>424775.8908421229</v>
      </c>
      <c r="N990">
        <f t="shared" si="122"/>
        <v>420620.75928344217</v>
      </c>
      <c r="O990">
        <f t="shared" si="123"/>
        <v>333.6331276375812</v>
      </c>
      <c r="P990">
        <f t="shared" si="124"/>
        <v>330.36954896573161</v>
      </c>
      <c r="Q990" s="9" cm="1">
        <f t="array" ref="Q990">IF(D990="",_xlfn.XLOOKUP(C990,ConfigSheet!$B$5:$H$5,_xlfn.XLOOKUP(G990,ConfigSheet!$A$6:$A$8,ConfigSheet!$B$6:$H$8)),_xlfn.XLOOKUP(D990,ConfigSheet!$B$5:$H$5,_xlfn.XLOOKUP(H990,ConfigSheet!$A$6:$A$8,ConfigSheet!$B$6:$H$8)))</f>
        <v>468.8</v>
      </c>
      <c r="R990">
        <f t="shared" si="125"/>
        <v>3.2635786718495865</v>
      </c>
      <c r="S990" s="9">
        <f t="shared" si="126"/>
        <v>10.650945747351511</v>
      </c>
      <c r="W990">
        <f t="shared" si="127"/>
        <v>138.4304510342684</v>
      </c>
      <c r="X990">
        <f t="shared" si="120"/>
        <v>19162.98977355098</v>
      </c>
    </row>
    <row r="991" spans="1:24" x14ac:dyDescent="0.3">
      <c r="A991" s="3">
        <v>989</v>
      </c>
      <c r="B991">
        <v>405</v>
      </c>
      <c r="C991" t="s">
        <v>10</v>
      </c>
      <c r="D991" t="s">
        <v>10</v>
      </c>
      <c r="E991">
        <v>205135</v>
      </c>
      <c r="F991">
        <v>195845</v>
      </c>
      <c r="G991">
        <v>2</v>
      </c>
      <c r="H991">
        <v>2</v>
      </c>
      <c r="I991">
        <v>88.579133152961731</v>
      </c>
      <c r="J991" s="4">
        <f>ConfigSheet!$I$2</f>
        <v>3349.0920000000001</v>
      </c>
      <c r="K991">
        <f>IF(D991="",_xlfn.XLOOKUP(C991,ConfigSheet!$A$1:$H$1,ConfigSheet!$A$2:$H$2),_xlfn.XLOOKUP(D991,ConfigSheet!$A$1:$H$1,ConfigSheet!$A$2:$H$2))</f>
        <v>3.5680999999999998</v>
      </c>
      <c r="L991">
        <f>_xlfn.XLOOKUP(B991,CoinPixels_Config2!A:A,CoinPixels_Config2!I:I)</f>
        <v>0.71776326803951118</v>
      </c>
      <c r="M991">
        <f t="shared" si="121"/>
        <v>147238.36798928512</v>
      </c>
      <c r="N991">
        <f t="shared" si="122"/>
        <v>140570.34722919806</v>
      </c>
      <c r="O991">
        <f t="shared" si="123"/>
        <v>156.86676293830334</v>
      </c>
      <c r="P991">
        <f t="shared" si="124"/>
        <v>149.76269865041078</v>
      </c>
      <c r="Q991" s="9" cm="1">
        <f t="array" ref="Q991">IF(D991="",_xlfn.XLOOKUP(C991,ConfigSheet!$B$5:$H$5,_xlfn.XLOOKUP(G991,ConfigSheet!$A$6:$A$8,ConfigSheet!$B$6:$H$8)),_xlfn.XLOOKUP(D991,ConfigSheet!$B$5:$H$5,_xlfn.XLOOKUP(H991,ConfigSheet!$A$6:$A$8,ConfigSheet!$B$6:$H$8)))</f>
        <v>193.28</v>
      </c>
      <c r="R991">
        <f t="shared" si="125"/>
        <v>7.1040642878925553</v>
      </c>
      <c r="S991" s="9">
        <f t="shared" si="126"/>
        <v>50.467729406510358</v>
      </c>
      <c r="W991">
        <f t="shared" si="127"/>
        <v>43.517301349589218</v>
      </c>
      <c r="X991">
        <f t="shared" si="120"/>
        <v>1893.7555167509595</v>
      </c>
    </row>
    <row r="992" spans="1:24" x14ac:dyDescent="0.3">
      <c r="A992" s="3">
        <v>990</v>
      </c>
      <c r="B992">
        <v>405</v>
      </c>
      <c r="C992" t="s">
        <v>11</v>
      </c>
      <c r="D992" t="s">
        <v>11</v>
      </c>
      <c r="E992">
        <v>245402</v>
      </c>
      <c r="F992">
        <v>146174</v>
      </c>
      <c r="G992">
        <v>1</v>
      </c>
      <c r="H992">
        <v>1</v>
      </c>
      <c r="I992">
        <v>59.565120935440063</v>
      </c>
      <c r="J992" s="4">
        <f>ConfigSheet!$I$2</f>
        <v>3349.0920000000001</v>
      </c>
      <c r="K992">
        <f>IF(D992="",_xlfn.XLOOKUP(C992,ConfigSheet!$A$1:$H$1,ConfigSheet!$A$2:$H$2),_xlfn.XLOOKUP(D992,ConfigSheet!$A$1:$H$1,ConfigSheet!$A$2:$H$2))</f>
        <v>5.6936084651916001</v>
      </c>
      <c r="L992">
        <f>_xlfn.XLOOKUP(B992,CoinPixels_Config2!A:A,CoinPixels_Config2!I:I)</f>
        <v>0.71776326803951118</v>
      </c>
      <c r="M992">
        <f t="shared" si="121"/>
        <v>176140.54150343212</v>
      </c>
      <c r="N992">
        <f t="shared" si="122"/>
        <v>104918.3279424075</v>
      </c>
      <c r="O992">
        <f t="shared" si="123"/>
        <v>299.44691819973099</v>
      </c>
      <c r="P992">
        <f t="shared" si="124"/>
        <v>178.36592130841427</v>
      </c>
      <c r="Q992" s="9" cm="1">
        <f t="array" ref="Q992">IF(D992="",_xlfn.XLOOKUP(C992,ConfigSheet!$B$5:$H$5,_xlfn.XLOOKUP(G992,ConfigSheet!$A$6:$A$8,ConfigSheet!$B$6:$H$8)),_xlfn.XLOOKUP(D992,ConfigSheet!$B$5:$H$5,_xlfn.XLOOKUP(H992,ConfigSheet!$A$6:$A$8,ConfigSheet!$B$6:$H$8)))</f>
        <v>369.42666666666668</v>
      </c>
      <c r="R992">
        <f t="shared" si="125"/>
        <v>121.08099689131672</v>
      </c>
      <c r="S992" s="9">
        <f t="shared" si="126"/>
        <v>14660.607808195047</v>
      </c>
      <c r="W992">
        <f t="shared" si="127"/>
        <v>191.0607453582524</v>
      </c>
      <c r="X992">
        <f t="shared" si="120"/>
        <v>36504.208416850968</v>
      </c>
    </row>
    <row r="993" spans="1:24" x14ac:dyDescent="0.3">
      <c r="A993" s="3">
        <v>991</v>
      </c>
      <c r="B993">
        <v>405</v>
      </c>
      <c r="C993" t="s">
        <v>13</v>
      </c>
      <c r="D993" t="s">
        <v>13</v>
      </c>
      <c r="E993">
        <v>138554</v>
      </c>
      <c r="F993">
        <v>103739</v>
      </c>
      <c r="G993">
        <v>1</v>
      </c>
      <c r="H993">
        <v>1</v>
      </c>
      <c r="I993">
        <v>69.449883699417114</v>
      </c>
      <c r="J993" s="4">
        <f>ConfigSheet!$I$2</f>
        <v>3349.0920000000001</v>
      </c>
      <c r="K993">
        <f>IF(D993="",_xlfn.XLOOKUP(C993,ConfigSheet!$A$1:$H$1,ConfigSheet!$A$2:$H$2),_xlfn.XLOOKUP(D993,ConfigSheet!$A$1:$H$1,ConfigSheet!$A$2:$H$2))</f>
        <v>6.6983512218829002</v>
      </c>
      <c r="L993">
        <f>_xlfn.XLOOKUP(B993,CoinPixels_Config2!A:A,CoinPixels_Config2!I:I)</f>
        <v>0.71776326803951118</v>
      </c>
      <c r="M993">
        <f t="shared" si="121"/>
        <v>99448.971839946433</v>
      </c>
      <c r="N993">
        <f t="shared" si="122"/>
        <v>74460.043663150849</v>
      </c>
      <c r="O993">
        <f t="shared" si="123"/>
        <v>198.90290921811146</v>
      </c>
      <c r="P993">
        <f t="shared" si="124"/>
        <v>148.9238051545077</v>
      </c>
      <c r="Q993" s="9" cm="1">
        <f t="array" ref="Q993">IF(D993="",_xlfn.XLOOKUP(C993,ConfigSheet!$B$5:$H$5,_xlfn.XLOOKUP(G993,ConfigSheet!$A$6:$A$8,ConfigSheet!$B$6:$H$8)),_xlfn.XLOOKUP(D993,ConfigSheet!$B$5:$H$5,_xlfn.XLOOKUP(H993,ConfigSheet!$A$6:$A$8,ConfigSheet!$B$6:$H$8)))</f>
        <v>207.95500000000001</v>
      </c>
      <c r="R993">
        <f t="shared" si="125"/>
        <v>49.979104063603756</v>
      </c>
      <c r="S993" s="9">
        <f t="shared" si="126"/>
        <v>2497.9108430005335</v>
      </c>
      <c r="W993">
        <f t="shared" si="127"/>
        <v>59.031194845492308</v>
      </c>
      <c r="X993">
        <f t="shared" si="120"/>
        <v>3484.6819648864775</v>
      </c>
    </row>
    <row r="994" spans="1:24" x14ac:dyDescent="0.3">
      <c r="A994" s="3">
        <v>992</v>
      </c>
      <c r="B994">
        <v>406</v>
      </c>
      <c r="C994" t="s">
        <v>8</v>
      </c>
      <c r="D994" t="s">
        <v>8</v>
      </c>
      <c r="E994">
        <v>16860</v>
      </c>
      <c r="F994">
        <v>23270</v>
      </c>
      <c r="G994">
        <v>1</v>
      </c>
      <c r="H994">
        <v>1</v>
      </c>
      <c r="I994">
        <v>72.357511520385742</v>
      </c>
      <c r="J994" s="4">
        <f>ConfigSheet!$I$2</f>
        <v>3349.0920000000001</v>
      </c>
      <c r="K994">
        <f>IF(D994="",_xlfn.XLOOKUP(C994,ConfigSheet!$A$1:$H$1,ConfigSheet!$A$2:$H$2),_xlfn.XLOOKUP(D994,ConfigSheet!$A$1:$H$1,ConfigSheet!$A$2:$H$2))</f>
        <v>0</v>
      </c>
      <c r="L994">
        <f>_xlfn.XLOOKUP(B994,CoinPixels_Config2!A:A,CoinPixels_Config2!I:I)</f>
        <v>0.72453803180060161</v>
      </c>
      <c r="M994">
        <f t="shared" si="121"/>
        <v>12215.711216158143</v>
      </c>
      <c r="N994">
        <f t="shared" si="122"/>
        <v>16860</v>
      </c>
      <c r="O994">
        <f t="shared" si="123"/>
        <v>0</v>
      </c>
      <c r="P994">
        <f t="shared" si="124"/>
        <v>0</v>
      </c>
      <c r="Q994" s="9" cm="1">
        <f t="array" ref="Q994">IF(D994="",_xlfn.XLOOKUP(C994,ConfigSheet!$B$5:$H$5,_xlfn.XLOOKUP(G994,ConfigSheet!$A$6:$A$8,ConfigSheet!$B$6:$H$8)),_xlfn.XLOOKUP(D994,ConfigSheet!$B$5:$H$5,_xlfn.XLOOKUP(H994,ConfigSheet!$A$6:$A$8,ConfigSheet!$B$6:$H$8)))</f>
        <v>0</v>
      </c>
      <c r="R994">
        <f t="shared" si="125"/>
        <v>0</v>
      </c>
      <c r="S994" s="9">
        <f t="shared" si="126"/>
        <v>0</v>
      </c>
      <c r="W994">
        <f t="shared" si="127"/>
        <v>0</v>
      </c>
      <c r="X994">
        <f t="shared" si="120"/>
        <v>0</v>
      </c>
    </row>
    <row r="995" spans="1:24" x14ac:dyDescent="0.3">
      <c r="A995" s="3">
        <v>993</v>
      </c>
      <c r="B995">
        <v>406</v>
      </c>
      <c r="C995" t="s">
        <v>9</v>
      </c>
      <c r="D995" t="s">
        <v>9</v>
      </c>
      <c r="E995">
        <v>579149</v>
      </c>
      <c r="F995">
        <v>549329</v>
      </c>
      <c r="G995">
        <v>1</v>
      </c>
      <c r="H995">
        <v>1</v>
      </c>
      <c r="I995">
        <v>92.85738468170166</v>
      </c>
      <c r="J995" s="4">
        <f>ConfigSheet!$I$2</f>
        <v>3349.0920000000001</v>
      </c>
      <c r="K995">
        <f>IF(D995="",_xlfn.XLOOKUP(C995,ConfigSheet!$A$1:$H$1,ConfigSheet!$A$2:$H$2),_xlfn.XLOOKUP(D995,ConfigSheet!$A$1:$H$1,ConfigSheet!$A$2:$H$2))</f>
        <v>2.6304883652667002</v>
      </c>
      <c r="L995">
        <f>_xlfn.XLOOKUP(B995,CoinPixels_Config2!A:A,CoinPixels_Config2!I:I)</f>
        <v>0.72453803180060161</v>
      </c>
      <c r="M995">
        <f t="shared" si="121"/>
        <v>419615.47657928662</v>
      </c>
      <c r="N995">
        <f t="shared" si="122"/>
        <v>398009.75247099268</v>
      </c>
      <c r="O995">
        <f t="shared" si="123"/>
        <v>329.57996645886556</v>
      </c>
      <c r="P995">
        <f t="shared" si="124"/>
        <v>312.61011137873356</v>
      </c>
      <c r="Q995" s="9" cm="1">
        <f t="array" ref="Q995">IF(D995="",_xlfn.XLOOKUP(C995,ConfigSheet!$B$5:$H$5,_xlfn.XLOOKUP(G995,ConfigSheet!$A$6:$A$8,ConfigSheet!$B$6:$H$8)),_xlfn.XLOOKUP(D995,ConfigSheet!$B$5:$H$5,_xlfn.XLOOKUP(H995,ConfigSheet!$A$6:$A$8,ConfigSheet!$B$6:$H$8)))</f>
        <v>468.8</v>
      </c>
      <c r="R995">
        <f t="shared" si="125"/>
        <v>16.969855080131993</v>
      </c>
      <c r="S995" s="9">
        <f t="shared" si="126"/>
        <v>287.97598144068161</v>
      </c>
      <c r="W995">
        <f t="shared" si="127"/>
        <v>156.18988862126645</v>
      </c>
      <c r="X995">
        <f t="shared" si="120"/>
        <v>24395.281307523619</v>
      </c>
    </row>
    <row r="996" spans="1:24" x14ac:dyDescent="0.3">
      <c r="A996" s="3">
        <v>994</v>
      </c>
      <c r="B996">
        <v>406</v>
      </c>
      <c r="C996" t="s">
        <v>11</v>
      </c>
      <c r="D996" t="s">
        <v>11</v>
      </c>
      <c r="E996">
        <v>246664</v>
      </c>
      <c r="F996">
        <v>138135</v>
      </c>
      <c r="G996">
        <v>1</v>
      </c>
      <c r="H996">
        <v>1</v>
      </c>
      <c r="I996">
        <v>56.00128173828125</v>
      </c>
      <c r="J996" s="4">
        <f>ConfigSheet!$I$2</f>
        <v>3349.0920000000001</v>
      </c>
      <c r="K996">
        <f>IF(D996="",_xlfn.XLOOKUP(C996,ConfigSheet!$A$1:$H$1,ConfigSheet!$A$2:$H$2),_xlfn.XLOOKUP(D996,ConfigSheet!$A$1:$H$1,ConfigSheet!$A$2:$H$2))</f>
        <v>5.6936084651916001</v>
      </c>
      <c r="L996">
        <f>_xlfn.XLOOKUP(B996,CoinPixels_Config2!A:A,CoinPixels_Config2!I:I)</f>
        <v>0.72453803180060161</v>
      </c>
      <c r="M996">
        <f t="shared" si="121"/>
        <v>178717.44907606358</v>
      </c>
      <c r="N996">
        <f t="shared" si="122"/>
        <v>100084.06102277611</v>
      </c>
      <c r="O996">
        <f t="shared" si="123"/>
        <v>303.82777807743838</v>
      </c>
      <c r="P996">
        <f t="shared" si="124"/>
        <v>170.14744804562869</v>
      </c>
      <c r="Q996" s="9" cm="1">
        <f t="array" ref="Q996">IF(D996="",_xlfn.XLOOKUP(C996,ConfigSheet!$B$5:$H$5,_xlfn.XLOOKUP(G996,ConfigSheet!$A$6:$A$8,ConfigSheet!$B$6:$H$8)),_xlfn.XLOOKUP(D996,ConfigSheet!$B$5:$H$5,_xlfn.XLOOKUP(H996,ConfigSheet!$A$6:$A$8,ConfigSheet!$B$6:$H$8)))</f>
        <v>369.42666666666668</v>
      </c>
      <c r="R996">
        <f t="shared" si="125"/>
        <v>133.68033003180969</v>
      </c>
      <c r="S996" s="9">
        <f t="shared" si="126"/>
        <v>17870.430637413559</v>
      </c>
      <c r="W996">
        <f t="shared" si="127"/>
        <v>199.27921862103798</v>
      </c>
      <c r="X996">
        <f t="shared" si="120"/>
        <v>39712.206974211455</v>
      </c>
    </row>
    <row r="997" spans="1:24" x14ac:dyDescent="0.3">
      <c r="A997" s="3">
        <v>995</v>
      </c>
      <c r="B997">
        <v>406</v>
      </c>
      <c r="C997" t="s">
        <v>13</v>
      </c>
      <c r="D997" t="s">
        <v>13</v>
      </c>
      <c r="E997">
        <v>161841</v>
      </c>
      <c r="F997">
        <v>140706</v>
      </c>
      <c r="G997">
        <v>1</v>
      </c>
      <c r="H997">
        <v>1</v>
      </c>
      <c r="I997">
        <v>83.438527584075928</v>
      </c>
      <c r="J997" s="4">
        <f>ConfigSheet!$I$2</f>
        <v>3349.0920000000001</v>
      </c>
      <c r="K997">
        <f>IF(D997="",_xlfn.XLOOKUP(C997,ConfigSheet!$A$1:$H$1,ConfigSheet!$A$2:$H$2),_xlfn.XLOOKUP(D997,ConfigSheet!$A$1:$H$1,ConfigSheet!$A$2:$H$2))</f>
        <v>6.6983512218829002</v>
      </c>
      <c r="L997">
        <f>_xlfn.XLOOKUP(B997,CoinPixels_Config2!A:A,CoinPixels_Config2!I:I)</f>
        <v>0.72453803180060161</v>
      </c>
      <c r="M997">
        <f t="shared" si="121"/>
        <v>117259.95960464116</v>
      </c>
      <c r="N997">
        <f t="shared" si="122"/>
        <v>101946.84830253545</v>
      </c>
      <c r="O997">
        <f t="shared" si="123"/>
        <v>234.52577405926371</v>
      </c>
      <c r="P997">
        <f t="shared" si="124"/>
        <v>203.89878686354359</v>
      </c>
      <c r="Q997" s="9" cm="1">
        <f t="array" ref="Q997">IF(D997="",_xlfn.XLOOKUP(C997,ConfigSheet!$B$5:$H$5,_xlfn.XLOOKUP(G997,ConfigSheet!$A$6:$A$8,ConfigSheet!$B$6:$H$8)),_xlfn.XLOOKUP(D997,ConfigSheet!$B$5:$H$5,_xlfn.XLOOKUP(H997,ConfigSheet!$A$6:$A$8,ConfigSheet!$B$6:$H$8)))</f>
        <v>207.95500000000001</v>
      </c>
      <c r="R997">
        <f t="shared" si="125"/>
        <v>30.626987195720119</v>
      </c>
      <c r="S997" s="9">
        <f t="shared" si="126"/>
        <v>938.01234468680411</v>
      </c>
      <c r="W997">
        <f t="shared" si="127"/>
        <v>4.0562131364564209</v>
      </c>
      <c r="X997">
        <f t="shared" si="120"/>
        <v>16.452865008361634</v>
      </c>
    </row>
    <row r="998" spans="1:24" x14ac:dyDescent="0.3">
      <c r="A998" s="3">
        <v>996</v>
      </c>
      <c r="B998">
        <v>407</v>
      </c>
      <c r="C998" t="s">
        <v>8</v>
      </c>
      <c r="D998" t="s">
        <v>8</v>
      </c>
      <c r="E998">
        <v>18660</v>
      </c>
      <c r="F998">
        <v>24327</v>
      </c>
      <c r="G998">
        <v>1</v>
      </c>
      <c r="H998">
        <v>1</v>
      </c>
      <c r="I998">
        <v>75.873494148254395</v>
      </c>
      <c r="J998" s="4">
        <f>ConfigSheet!$I$2</f>
        <v>3349.0920000000001</v>
      </c>
      <c r="K998">
        <f>IF(D998="",_xlfn.XLOOKUP(C998,ConfigSheet!$A$1:$H$1,ConfigSheet!$A$2:$H$2),_xlfn.XLOOKUP(D998,ConfigSheet!$A$1:$H$1,ConfigSheet!$A$2:$H$2))</f>
        <v>0</v>
      </c>
      <c r="L998">
        <f>_xlfn.XLOOKUP(B998,CoinPixels_Config2!A:A,CoinPixels_Config2!I:I)</f>
        <v>0.76704895794795902</v>
      </c>
      <c r="M998">
        <f t="shared" si="121"/>
        <v>14313.133555308916</v>
      </c>
      <c r="N998">
        <f t="shared" si="122"/>
        <v>18660</v>
      </c>
      <c r="O998">
        <f t="shared" si="123"/>
        <v>0</v>
      </c>
      <c r="P998">
        <f t="shared" si="124"/>
        <v>0</v>
      </c>
      <c r="Q998" s="9" cm="1">
        <f t="array" ref="Q998">IF(D998="",_xlfn.XLOOKUP(C998,ConfigSheet!$B$5:$H$5,_xlfn.XLOOKUP(G998,ConfigSheet!$A$6:$A$8,ConfigSheet!$B$6:$H$8)),_xlfn.XLOOKUP(D998,ConfigSheet!$B$5:$H$5,_xlfn.XLOOKUP(H998,ConfigSheet!$A$6:$A$8,ConfigSheet!$B$6:$H$8)))</f>
        <v>0</v>
      </c>
      <c r="R998">
        <f t="shared" si="125"/>
        <v>0</v>
      </c>
      <c r="S998" s="9">
        <f t="shared" si="126"/>
        <v>0</v>
      </c>
      <c r="W998">
        <f t="shared" si="127"/>
        <v>0</v>
      </c>
      <c r="X998">
        <f t="shared" si="120"/>
        <v>0</v>
      </c>
    </row>
    <row r="999" spans="1:24" x14ac:dyDescent="0.3">
      <c r="A999" s="3">
        <v>997</v>
      </c>
      <c r="B999">
        <v>407</v>
      </c>
      <c r="C999" t="s">
        <v>13</v>
      </c>
      <c r="D999" t="s">
        <v>13</v>
      </c>
      <c r="E999">
        <v>130637</v>
      </c>
      <c r="F999">
        <v>113457</v>
      </c>
      <c r="G999">
        <v>1</v>
      </c>
      <c r="H999">
        <v>1</v>
      </c>
      <c r="I999">
        <v>83.743458986282349</v>
      </c>
      <c r="J999" s="4">
        <f>ConfigSheet!$I$2</f>
        <v>3349.0920000000001</v>
      </c>
      <c r="K999">
        <f>IF(D999="",_xlfn.XLOOKUP(C999,ConfigSheet!$A$1:$H$1,ConfigSheet!$A$2:$H$2),_xlfn.XLOOKUP(D999,ConfigSheet!$A$1:$H$1,ConfigSheet!$A$2:$H$2))</f>
        <v>6.6983512218829002</v>
      </c>
      <c r="L999">
        <f>_xlfn.XLOOKUP(B999,CoinPixels_Config2!A:A,CoinPixels_Config2!I:I)</f>
        <v>0.76704895794795902</v>
      </c>
      <c r="M999">
        <f t="shared" si="121"/>
        <v>100204.97471944752</v>
      </c>
      <c r="N999">
        <f t="shared" si="122"/>
        <v>87027.073621901582</v>
      </c>
      <c r="O999">
        <f t="shared" si="123"/>
        <v>200.41495272472551</v>
      </c>
      <c r="P999">
        <f t="shared" si="124"/>
        <v>174.05849255026664</v>
      </c>
      <c r="Q999" s="9" cm="1">
        <f t="array" ref="Q999">IF(D999="",_xlfn.XLOOKUP(C999,ConfigSheet!$B$5:$H$5,_xlfn.XLOOKUP(G999,ConfigSheet!$A$6:$A$8,ConfigSheet!$B$6:$H$8)),_xlfn.XLOOKUP(D999,ConfigSheet!$B$5:$H$5,_xlfn.XLOOKUP(H999,ConfigSheet!$A$6:$A$8,ConfigSheet!$B$6:$H$8)))</f>
        <v>207.95500000000001</v>
      </c>
      <c r="R999">
        <f t="shared" si="125"/>
        <v>26.356460174458874</v>
      </c>
      <c r="S999" s="9">
        <f t="shared" si="126"/>
        <v>694.66299292783674</v>
      </c>
      <c r="W999">
        <f t="shared" si="127"/>
        <v>33.896507449733377</v>
      </c>
      <c r="X999">
        <f t="shared" si="120"/>
        <v>1148.9732172898302</v>
      </c>
    </row>
    <row r="1000" spans="1:24" x14ac:dyDescent="0.3">
      <c r="A1000" s="3">
        <v>998</v>
      </c>
      <c r="B1000">
        <v>408</v>
      </c>
      <c r="C1000" t="s">
        <v>8</v>
      </c>
      <c r="D1000" t="s">
        <v>8</v>
      </c>
      <c r="E1000">
        <v>15204</v>
      </c>
      <c r="F1000">
        <v>17750</v>
      </c>
      <c r="G1000">
        <v>1</v>
      </c>
      <c r="H1000">
        <v>1</v>
      </c>
      <c r="I1000">
        <v>78.370773792266846</v>
      </c>
      <c r="J1000" s="4">
        <f>ConfigSheet!$I$2</f>
        <v>3349.0920000000001</v>
      </c>
      <c r="K1000">
        <f>IF(D1000="",_xlfn.XLOOKUP(C1000,ConfigSheet!$A$1:$H$1,ConfigSheet!$A$2:$H$2),_xlfn.XLOOKUP(D1000,ConfigSheet!$A$1:$H$1,ConfigSheet!$A$2:$H$2))</f>
        <v>0</v>
      </c>
      <c r="L1000">
        <f>_xlfn.XLOOKUP(B1000,CoinPixels_Config2!A:A,CoinPixels_Config2!I:I)</f>
        <v>0.8565633802816901</v>
      </c>
      <c r="M1000">
        <f t="shared" si="121"/>
        <v>13023.189633802816</v>
      </c>
      <c r="N1000">
        <f t="shared" si="122"/>
        <v>15204</v>
      </c>
      <c r="O1000">
        <f t="shared" si="123"/>
        <v>0</v>
      </c>
      <c r="P1000">
        <f t="shared" si="124"/>
        <v>0</v>
      </c>
      <c r="Q1000" s="9" cm="1">
        <f t="array" ref="Q1000">IF(D1000="",_xlfn.XLOOKUP(C1000,ConfigSheet!$B$5:$H$5,_xlfn.XLOOKUP(G1000,ConfigSheet!$A$6:$A$8,ConfigSheet!$B$6:$H$8)),_xlfn.XLOOKUP(D1000,ConfigSheet!$B$5:$H$5,_xlfn.XLOOKUP(H1000,ConfigSheet!$A$6:$A$8,ConfigSheet!$B$6:$H$8)))</f>
        <v>0</v>
      </c>
      <c r="R1000">
        <f t="shared" si="125"/>
        <v>0</v>
      </c>
      <c r="S1000" s="9">
        <f t="shared" si="126"/>
        <v>0</v>
      </c>
      <c r="W1000">
        <f t="shared" si="127"/>
        <v>0</v>
      </c>
      <c r="X1000">
        <f t="shared" si="120"/>
        <v>0</v>
      </c>
    </row>
    <row r="1001" spans="1:24" x14ac:dyDescent="0.3">
      <c r="A1001" s="3">
        <v>999</v>
      </c>
      <c r="B1001">
        <v>408</v>
      </c>
      <c r="C1001" t="s">
        <v>12</v>
      </c>
      <c r="D1001" t="s">
        <v>12</v>
      </c>
      <c r="E1001">
        <v>182468</v>
      </c>
      <c r="F1001">
        <v>171921</v>
      </c>
      <c r="G1001">
        <v>1</v>
      </c>
      <c r="H1001">
        <v>1</v>
      </c>
      <c r="I1001">
        <v>92.358088493347168</v>
      </c>
      <c r="J1001" s="4">
        <f>ConfigSheet!$I$2</f>
        <v>3349.0920000000001</v>
      </c>
      <c r="K1001">
        <f>IF(D1001="",_xlfn.XLOOKUP(C1001,ConfigSheet!$A$1:$H$1,ConfigSheet!$A$2:$H$2),_xlfn.XLOOKUP(D1001,ConfigSheet!$A$1:$H$1,ConfigSheet!$A$2:$H$2))</f>
        <v>4.4826302470744004</v>
      </c>
      <c r="L1001">
        <f>_xlfn.XLOOKUP(B1001,CoinPixels_Config2!A:A,CoinPixels_Config2!I:I)</f>
        <v>0.8565633802816901</v>
      </c>
      <c r="M1001">
        <f t="shared" si="121"/>
        <v>156295.40687323944</v>
      </c>
      <c r="N1001">
        <f t="shared" si="122"/>
        <v>147261.23290140845</v>
      </c>
      <c r="O1001">
        <f t="shared" si="123"/>
        <v>209.19536349816104</v>
      </c>
      <c r="P1001">
        <f t="shared" si="124"/>
        <v>197.10347067961146</v>
      </c>
      <c r="Q1001" s="9" cm="1">
        <f t="array" ref="Q1001">IF(D1001="",_xlfn.XLOOKUP(C1001,ConfigSheet!$B$5:$H$5,_xlfn.XLOOKUP(G1001,ConfigSheet!$A$6:$A$8,ConfigSheet!$B$6:$H$8)),_xlfn.XLOOKUP(D1001,ConfigSheet!$B$5:$H$5,_xlfn.XLOOKUP(H1001,ConfigSheet!$A$6:$A$8,ConfigSheet!$B$6:$H$8)))</f>
        <v>236.29999999999998</v>
      </c>
      <c r="R1001">
        <f t="shared" si="125"/>
        <v>12.091892818549582</v>
      </c>
      <c r="S1001" s="9">
        <f t="shared" si="126"/>
        <v>146.21387193529094</v>
      </c>
      <c r="W1001">
        <f t="shared" si="127"/>
        <v>39.196529320388521</v>
      </c>
      <c r="X1001">
        <f t="shared" si="120"/>
        <v>1536.3679107640771</v>
      </c>
    </row>
    <row r="1002" spans="1:24" x14ac:dyDescent="0.3">
      <c r="A1002" s="3">
        <v>1000</v>
      </c>
      <c r="B1002">
        <v>408</v>
      </c>
      <c r="C1002" t="s">
        <v>13</v>
      </c>
      <c r="D1002" t="s">
        <v>13</v>
      </c>
      <c r="E1002">
        <v>117032</v>
      </c>
      <c r="F1002">
        <v>96303</v>
      </c>
      <c r="G1002">
        <v>1</v>
      </c>
      <c r="H1002">
        <v>1</v>
      </c>
      <c r="I1002">
        <v>73.785006999969482</v>
      </c>
      <c r="J1002" s="4">
        <f>ConfigSheet!$I$2</f>
        <v>3349.0920000000001</v>
      </c>
      <c r="K1002">
        <f>IF(D1002="",_xlfn.XLOOKUP(C1002,ConfigSheet!$A$1:$H$1,ConfigSheet!$A$2:$H$2),_xlfn.XLOOKUP(D1002,ConfigSheet!$A$1:$H$1,ConfigSheet!$A$2:$H$2))</f>
        <v>6.6983512218829002</v>
      </c>
      <c r="L1002">
        <f>_xlfn.XLOOKUP(B1002,CoinPixels_Config2!A:A,CoinPixels_Config2!I:I)</f>
        <v>0.8565633802816901</v>
      </c>
      <c r="M1002">
        <f t="shared" si="121"/>
        <v>100245.32552112675</v>
      </c>
      <c r="N1002">
        <f t="shared" si="122"/>
        <v>82489.623211267608</v>
      </c>
      <c r="O1002">
        <f t="shared" si="123"/>
        <v>200.49565634282024</v>
      </c>
      <c r="P1002">
        <f t="shared" si="124"/>
        <v>164.98336517177026</v>
      </c>
      <c r="Q1002" s="9" cm="1">
        <f t="array" ref="Q1002">IF(D1002="",_xlfn.XLOOKUP(C1002,ConfigSheet!$B$5:$H$5,_xlfn.XLOOKUP(G1002,ConfigSheet!$A$6:$A$8,ConfigSheet!$B$6:$H$8)),_xlfn.XLOOKUP(D1002,ConfigSheet!$B$5:$H$5,_xlfn.XLOOKUP(H1002,ConfigSheet!$A$6:$A$8,ConfigSheet!$B$6:$H$8)))</f>
        <v>207.95500000000001</v>
      </c>
      <c r="R1002">
        <f t="shared" si="125"/>
        <v>35.512291171049981</v>
      </c>
      <c r="S1002" s="9">
        <f t="shared" si="126"/>
        <v>1261.1228242174343</v>
      </c>
      <c r="W1002">
        <f t="shared" si="127"/>
        <v>42.971634828229753</v>
      </c>
      <c r="X1002">
        <f t="shared" si="120"/>
        <v>1846.5613998107283</v>
      </c>
    </row>
    <row r="1003" spans="1:24" x14ac:dyDescent="0.3">
      <c r="A1003" s="3">
        <v>1001</v>
      </c>
      <c r="B1003">
        <v>409</v>
      </c>
      <c r="C1003" t="s">
        <v>8</v>
      </c>
      <c r="D1003" t="s">
        <v>8</v>
      </c>
      <c r="E1003">
        <v>18660</v>
      </c>
      <c r="F1003">
        <v>20424</v>
      </c>
      <c r="G1003">
        <v>1</v>
      </c>
      <c r="H1003">
        <v>1</v>
      </c>
      <c r="I1003">
        <v>81.76913857460022</v>
      </c>
      <c r="J1003" s="4">
        <f>ConfigSheet!$I$2</f>
        <v>3349.0920000000001</v>
      </c>
      <c r="K1003">
        <f>IF(D1003="",_xlfn.XLOOKUP(C1003,ConfigSheet!$A$1:$H$1,ConfigSheet!$A$2:$H$2),_xlfn.XLOOKUP(D1003,ConfigSheet!$A$1:$H$1,ConfigSheet!$A$2:$H$2))</f>
        <v>0</v>
      </c>
      <c r="L1003">
        <f>_xlfn.XLOOKUP(B1003,CoinPixels_Config2!A:A,CoinPixels_Config2!I:I)</f>
        <v>0.91363102232667448</v>
      </c>
      <c r="M1003">
        <f t="shared" si="121"/>
        <v>17048.354876615747</v>
      </c>
      <c r="N1003">
        <f t="shared" si="122"/>
        <v>18660</v>
      </c>
      <c r="O1003">
        <f t="shared" si="123"/>
        <v>0</v>
      </c>
      <c r="P1003">
        <f t="shared" si="124"/>
        <v>0</v>
      </c>
      <c r="Q1003" s="9" cm="1">
        <f t="array" ref="Q1003">IF(D1003="",_xlfn.XLOOKUP(C1003,ConfigSheet!$B$5:$H$5,_xlfn.XLOOKUP(G1003,ConfigSheet!$A$6:$A$8,ConfigSheet!$B$6:$H$8)),_xlfn.XLOOKUP(D1003,ConfigSheet!$B$5:$H$5,_xlfn.XLOOKUP(H1003,ConfigSheet!$A$6:$A$8,ConfigSheet!$B$6:$H$8)))</f>
        <v>0</v>
      </c>
      <c r="R1003">
        <f t="shared" si="125"/>
        <v>0</v>
      </c>
      <c r="S1003" s="9">
        <f t="shared" si="126"/>
        <v>0</v>
      </c>
      <c r="W1003">
        <f t="shared" si="127"/>
        <v>0</v>
      </c>
      <c r="X1003">
        <f t="shared" si="120"/>
        <v>0</v>
      </c>
    </row>
    <row r="1004" spans="1:24" x14ac:dyDescent="0.3">
      <c r="A1004" s="3">
        <v>1002</v>
      </c>
      <c r="B1004">
        <v>409</v>
      </c>
      <c r="C1004" t="s">
        <v>14</v>
      </c>
      <c r="D1004" t="s">
        <v>14</v>
      </c>
      <c r="E1004">
        <v>102692</v>
      </c>
      <c r="F1004">
        <v>90944</v>
      </c>
      <c r="G1004">
        <v>1</v>
      </c>
      <c r="H1004">
        <v>1</v>
      </c>
      <c r="I1004">
        <v>88.559967279434204</v>
      </c>
      <c r="J1004" s="4">
        <f>ConfigSheet!$I$2</f>
        <v>3349.0920000000001</v>
      </c>
      <c r="K1004">
        <f>IF(D1004="",_xlfn.XLOOKUP(C1004,ConfigSheet!$A$1:$H$1,ConfigSheet!$A$2:$H$2),_xlfn.XLOOKUP(D1004,ConfigSheet!$A$1:$H$1,ConfigSheet!$A$2:$H$2))</f>
        <v>8.5265588246234003</v>
      </c>
      <c r="L1004">
        <f>_xlfn.XLOOKUP(B1004,CoinPixels_Config2!A:A,CoinPixels_Config2!I:I)</f>
        <v>0.91363102232667448</v>
      </c>
      <c r="M1004">
        <f t="shared" si="121"/>
        <v>93822.596944770848</v>
      </c>
      <c r="N1004">
        <f t="shared" si="122"/>
        <v>83089.259694477078</v>
      </c>
      <c r="O1004">
        <f t="shared" si="123"/>
        <v>238.86590512548486</v>
      </c>
      <c r="P1004">
        <f t="shared" si="124"/>
        <v>211.53956370245098</v>
      </c>
      <c r="Q1004" s="9" cm="1">
        <f t="array" ref="Q1004">IF(D1004="",_xlfn.XLOOKUP(C1004,ConfigSheet!$B$5:$H$5,_xlfn.XLOOKUP(G1004,ConfigSheet!$A$6:$A$8,ConfigSheet!$B$6:$H$8)),_xlfn.XLOOKUP(D1004,ConfigSheet!$B$5:$H$5,_xlfn.XLOOKUP(H1004,ConfigSheet!$A$6:$A$8,ConfigSheet!$B$6:$H$8)))</f>
        <v>160.44</v>
      </c>
      <c r="R1004">
        <f t="shared" si="125"/>
        <v>27.326341423033881</v>
      </c>
      <c r="S1004" s="9">
        <f t="shared" si="126"/>
        <v>746.72893556821737</v>
      </c>
      <c r="W1004">
        <f t="shared" si="127"/>
        <v>-51.099563702450979</v>
      </c>
      <c r="X1004">
        <f t="shared" si="120"/>
        <v>2611.1654105808457</v>
      </c>
    </row>
    <row r="1005" spans="1:24" x14ac:dyDescent="0.3">
      <c r="A1005" s="3">
        <v>1003</v>
      </c>
      <c r="B1005">
        <v>410</v>
      </c>
      <c r="C1005" t="s">
        <v>8</v>
      </c>
      <c r="D1005" t="s">
        <v>8</v>
      </c>
      <c r="E1005">
        <v>15948</v>
      </c>
      <c r="F1005">
        <v>20961</v>
      </c>
      <c r="G1005">
        <v>1</v>
      </c>
      <c r="H1005">
        <v>1</v>
      </c>
      <c r="I1005">
        <v>73.208504915237427</v>
      </c>
      <c r="J1005" s="4">
        <f>ConfigSheet!$I$2</f>
        <v>3349.0920000000001</v>
      </c>
      <c r="K1005">
        <f>IF(D1005="",_xlfn.XLOOKUP(C1005,ConfigSheet!$A$1:$H$1,ConfigSheet!$A$2:$H$2),_xlfn.XLOOKUP(D1005,ConfigSheet!$A$1:$H$1,ConfigSheet!$A$2:$H$2))</f>
        <v>0</v>
      </c>
      <c r="L1005">
        <f>_xlfn.XLOOKUP(B1005,CoinPixels_Config2!A:A,CoinPixels_Config2!I:I)</f>
        <v>0.76084156290253324</v>
      </c>
      <c r="M1005">
        <f t="shared" si="121"/>
        <v>12133.9012451696</v>
      </c>
      <c r="N1005">
        <f t="shared" si="122"/>
        <v>15948</v>
      </c>
      <c r="O1005">
        <f t="shared" si="123"/>
        <v>0</v>
      </c>
      <c r="P1005">
        <f t="shared" si="124"/>
        <v>0</v>
      </c>
      <c r="Q1005" s="9" cm="1">
        <f t="array" ref="Q1005">IF(D1005="",_xlfn.XLOOKUP(C1005,ConfigSheet!$B$5:$H$5,_xlfn.XLOOKUP(G1005,ConfigSheet!$A$6:$A$8,ConfigSheet!$B$6:$H$8)),_xlfn.XLOOKUP(D1005,ConfigSheet!$B$5:$H$5,_xlfn.XLOOKUP(H1005,ConfigSheet!$A$6:$A$8,ConfigSheet!$B$6:$H$8)))</f>
        <v>0</v>
      </c>
      <c r="R1005">
        <f t="shared" si="125"/>
        <v>0</v>
      </c>
      <c r="S1005" s="9">
        <f t="shared" si="126"/>
        <v>0</v>
      </c>
      <c r="W1005">
        <f t="shared" si="127"/>
        <v>0</v>
      </c>
      <c r="X1005">
        <f t="shared" si="120"/>
        <v>0</v>
      </c>
    </row>
    <row r="1006" spans="1:24" x14ac:dyDescent="0.3">
      <c r="A1006" s="3">
        <v>1004</v>
      </c>
      <c r="B1006">
        <v>410</v>
      </c>
      <c r="C1006" t="s">
        <v>10</v>
      </c>
      <c r="D1006" t="s">
        <v>10</v>
      </c>
      <c r="E1006">
        <v>203971</v>
      </c>
      <c r="F1006">
        <v>257974</v>
      </c>
      <c r="G1006">
        <v>2</v>
      </c>
      <c r="H1006">
        <v>3</v>
      </c>
      <c r="I1006">
        <v>60.372579097747803</v>
      </c>
      <c r="J1006" s="4">
        <f>ConfigSheet!$I$2</f>
        <v>3349.0920000000001</v>
      </c>
      <c r="K1006">
        <f>IF(D1006="",_xlfn.XLOOKUP(C1006,ConfigSheet!$A$1:$H$1,ConfigSheet!$A$2:$H$2),_xlfn.XLOOKUP(D1006,ConfigSheet!$A$1:$H$1,ConfigSheet!$A$2:$H$2))</f>
        <v>3.5680999999999998</v>
      </c>
      <c r="L1006">
        <f>_xlfn.XLOOKUP(B1006,CoinPixels_Config2!A:A,CoinPixels_Config2!I:I)</f>
        <v>0.76084156290253324</v>
      </c>
      <c r="M1006">
        <f t="shared" si="121"/>
        <v>155189.6144267926</v>
      </c>
      <c r="N1006">
        <f t="shared" si="122"/>
        <v>196277.34134821812</v>
      </c>
      <c r="O1006">
        <f t="shared" si="123"/>
        <v>165.33796719715033</v>
      </c>
      <c r="P1006">
        <f t="shared" si="124"/>
        <v>209.11255398913408</v>
      </c>
      <c r="Q1006" s="9" cm="1">
        <f t="array" ref="Q1006">IF(D1006="",_xlfn.XLOOKUP(C1006,ConfigSheet!$B$5:$H$5,_xlfn.XLOOKUP(G1006,ConfigSheet!$A$6:$A$8,ConfigSheet!$B$6:$H$8)),_xlfn.XLOOKUP(D1006,ConfigSheet!$B$5:$H$5,_xlfn.XLOOKUP(H1006,ConfigSheet!$A$6:$A$8,ConfigSheet!$B$6:$H$8)))</f>
        <v>289.92</v>
      </c>
      <c r="R1006">
        <f t="shared" si="125"/>
        <v>-43.774586791983751</v>
      </c>
      <c r="S1006" s="9">
        <f t="shared" si="126"/>
        <v>1916.2144488089182</v>
      </c>
      <c r="W1006">
        <f t="shared" si="127"/>
        <v>80.807446010865931</v>
      </c>
      <c r="X1006">
        <f t="shared" si="120"/>
        <v>6529.8433307990126</v>
      </c>
    </row>
    <row r="1007" spans="1:24" x14ac:dyDescent="0.3">
      <c r="A1007" s="3">
        <v>1005</v>
      </c>
      <c r="B1007">
        <v>411</v>
      </c>
      <c r="C1007" t="s">
        <v>8</v>
      </c>
      <c r="D1007" t="s">
        <v>8</v>
      </c>
      <c r="E1007">
        <v>19244</v>
      </c>
      <c r="F1007">
        <v>20877</v>
      </c>
      <c r="G1007">
        <v>1</v>
      </c>
      <c r="H1007">
        <v>1</v>
      </c>
      <c r="I1007">
        <v>82.0537269115448</v>
      </c>
      <c r="J1007" s="4">
        <f>ConfigSheet!$I$2</f>
        <v>3349.0920000000001</v>
      </c>
      <c r="K1007">
        <f>IF(D1007="",_xlfn.XLOOKUP(C1007,ConfigSheet!$A$1:$H$1,ConfigSheet!$A$2:$H$2),_xlfn.XLOOKUP(D1007,ConfigSheet!$A$1:$H$1,ConfigSheet!$A$2:$H$2))</f>
        <v>0</v>
      </c>
      <c r="L1007">
        <f>_xlfn.XLOOKUP(B1007,CoinPixels_Config2!A:A,CoinPixels_Config2!I:I)</f>
        <v>0.92177994922642137</v>
      </c>
      <c r="M1007">
        <f t="shared" si="121"/>
        <v>17738.733342913252</v>
      </c>
      <c r="N1007">
        <f t="shared" si="122"/>
        <v>19244</v>
      </c>
      <c r="O1007">
        <f t="shared" si="123"/>
        <v>0</v>
      </c>
      <c r="P1007">
        <f t="shared" si="124"/>
        <v>0</v>
      </c>
      <c r="Q1007" s="9" cm="1">
        <f t="array" ref="Q1007">IF(D1007="",_xlfn.XLOOKUP(C1007,ConfigSheet!$B$5:$H$5,_xlfn.XLOOKUP(G1007,ConfigSheet!$A$6:$A$8,ConfigSheet!$B$6:$H$8)),_xlfn.XLOOKUP(D1007,ConfigSheet!$B$5:$H$5,_xlfn.XLOOKUP(H1007,ConfigSheet!$A$6:$A$8,ConfigSheet!$B$6:$H$8)))</f>
        <v>0</v>
      </c>
      <c r="R1007">
        <f t="shared" si="125"/>
        <v>0</v>
      </c>
      <c r="S1007" s="9">
        <f t="shared" si="126"/>
        <v>0</v>
      </c>
      <c r="W1007">
        <f t="shared" si="127"/>
        <v>0</v>
      </c>
      <c r="X1007">
        <f t="shared" si="120"/>
        <v>0</v>
      </c>
    </row>
    <row r="1008" spans="1:24" x14ac:dyDescent="0.3">
      <c r="A1008" s="3">
        <v>1006</v>
      </c>
      <c r="B1008">
        <v>412</v>
      </c>
      <c r="C1008" t="s">
        <v>8</v>
      </c>
      <c r="D1008" t="s">
        <v>8</v>
      </c>
      <c r="E1008">
        <v>15620</v>
      </c>
      <c r="F1008">
        <v>20874</v>
      </c>
      <c r="G1008">
        <v>1</v>
      </c>
      <c r="H1008">
        <v>1</v>
      </c>
      <c r="I1008">
        <v>74.253928661346436</v>
      </c>
      <c r="J1008" s="4">
        <f>ConfigSheet!$I$2</f>
        <v>3349.0920000000001</v>
      </c>
      <c r="K1008">
        <f>IF(D1008="",_xlfn.XLOOKUP(C1008,ConfigSheet!$A$1:$H$1,ConfigSheet!$A$2:$H$2),_xlfn.XLOOKUP(D1008,ConfigSheet!$A$1:$H$1,ConfigSheet!$A$2:$H$2))</f>
        <v>0</v>
      </c>
      <c r="L1008">
        <f>_xlfn.XLOOKUP(B1008,CoinPixels_Config2!A:A,CoinPixels_Config2!I:I)</f>
        <v>0.74829931972789121</v>
      </c>
      <c r="M1008">
        <f t="shared" si="121"/>
        <v>11688.435374149662</v>
      </c>
      <c r="N1008">
        <f t="shared" si="122"/>
        <v>15620.000000000002</v>
      </c>
      <c r="O1008">
        <f t="shared" si="123"/>
        <v>0</v>
      </c>
      <c r="P1008">
        <f t="shared" si="124"/>
        <v>0</v>
      </c>
      <c r="Q1008" s="9" cm="1">
        <f t="array" ref="Q1008">IF(D1008="",_xlfn.XLOOKUP(C1008,ConfigSheet!$B$5:$H$5,_xlfn.XLOOKUP(G1008,ConfigSheet!$A$6:$A$8,ConfigSheet!$B$6:$H$8)),_xlfn.XLOOKUP(D1008,ConfigSheet!$B$5:$H$5,_xlfn.XLOOKUP(H1008,ConfigSheet!$A$6:$A$8,ConfigSheet!$B$6:$H$8)))</f>
        <v>0</v>
      </c>
      <c r="R1008">
        <f t="shared" si="125"/>
        <v>0</v>
      </c>
      <c r="S1008" s="9">
        <f t="shared" si="126"/>
        <v>0</v>
      </c>
      <c r="W1008">
        <f t="shared" si="127"/>
        <v>0</v>
      </c>
      <c r="X1008">
        <f t="shared" si="120"/>
        <v>0</v>
      </c>
    </row>
    <row r="1009" spans="1:24" x14ac:dyDescent="0.3">
      <c r="A1009" s="3">
        <v>1007</v>
      </c>
      <c r="B1009">
        <v>412</v>
      </c>
      <c r="C1009" t="s">
        <v>12</v>
      </c>
      <c r="D1009" t="s">
        <v>12</v>
      </c>
      <c r="E1009">
        <v>199652</v>
      </c>
      <c r="F1009">
        <v>339671</v>
      </c>
      <c r="G1009">
        <v>1</v>
      </c>
      <c r="H1009">
        <v>2</v>
      </c>
      <c r="I1009">
        <v>45.306015014648438</v>
      </c>
      <c r="J1009" s="4">
        <f>ConfigSheet!$I$2</f>
        <v>3349.0920000000001</v>
      </c>
      <c r="K1009">
        <f>IF(D1009="",_xlfn.XLOOKUP(C1009,ConfigSheet!$A$1:$H$1,ConfigSheet!$A$2:$H$2),_xlfn.XLOOKUP(D1009,ConfigSheet!$A$1:$H$1,ConfigSheet!$A$2:$H$2))</f>
        <v>4.4826302470744004</v>
      </c>
      <c r="L1009">
        <f>_xlfn.XLOOKUP(B1009,CoinPixels_Config2!A:A,CoinPixels_Config2!I:I)</f>
        <v>0.74829931972789121</v>
      </c>
      <c r="M1009">
        <f t="shared" si="121"/>
        <v>149399.45578231293</v>
      </c>
      <c r="N1009">
        <f t="shared" si="122"/>
        <v>254175.57823129254</v>
      </c>
      <c r="O1009">
        <f t="shared" si="123"/>
        <v>199.96539939370143</v>
      </c>
      <c r="P1009">
        <f t="shared" si="124"/>
        <v>340.20419117994294</v>
      </c>
      <c r="Q1009" s="9" cm="1">
        <f t="array" ref="Q1009">IF(D1009="",_xlfn.XLOOKUP(C1009,ConfigSheet!$B$5:$H$5,_xlfn.XLOOKUP(G1009,ConfigSheet!$A$6:$A$8,ConfigSheet!$B$6:$H$8)),_xlfn.XLOOKUP(D1009,ConfigSheet!$B$5:$H$5,_xlfn.XLOOKUP(H1009,ConfigSheet!$A$6:$A$8,ConfigSheet!$B$6:$H$8)))</f>
        <v>472.59999999999997</v>
      </c>
      <c r="R1009">
        <f t="shared" si="125"/>
        <v>-140.23879178624151</v>
      </c>
      <c r="S1009" s="9">
        <f t="shared" si="126"/>
        <v>19666.918721664799</v>
      </c>
      <c r="W1009">
        <f t="shared" si="127"/>
        <v>132.39580882005703</v>
      </c>
      <c r="X1009">
        <f t="shared" si="120"/>
        <v>17528.65019311709</v>
      </c>
    </row>
    <row r="1010" spans="1:24" x14ac:dyDescent="0.3">
      <c r="A1010" s="3">
        <v>1008</v>
      </c>
      <c r="B1010">
        <v>412</v>
      </c>
      <c r="C1010" t="s">
        <v>11</v>
      </c>
      <c r="D1010" t="s">
        <v>11</v>
      </c>
      <c r="E1010">
        <v>232303</v>
      </c>
      <c r="F1010">
        <v>175933</v>
      </c>
      <c r="G1010">
        <v>1</v>
      </c>
      <c r="H1010">
        <v>1</v>
      </c>
      <c r="I1010">
        <v>75.72595477104187</v>
      </c>
      <c r="J1010" s="4">
        <f>ConfigSheet!$I$2</f>
        <v>3349.0920000000001</v>
      </c>
      <c r="K1010">
        <f>IF(D1010="",_xlfn.XLOOKUP(C1010,ConfigSheet!$A$1:$H$1,ConfigSheet!$A$2:$H$2),_xlfn.XLOOKUP(D1010,ConfigSheet!$A$1:$H$1,ConfigSheet!$A$2:$H$2))</f>
        <v>5.6936084651916001</v>
      </c>
      <c r="L1010">
        <f>_xlfn.XLOOKUP(B1010,CoinPixels_Config2!A:A,CoinPixels_Config2!I:I)</f>
        <v>0.74829931972789121</v>
      </c>
      <c r="M1010">
        <f t="shared" si="121"/>
        <v>173832.17687074831</v>
      </c>
      <c r="N1010">
        <f t="shared" si="122"/>
        <v>131650.54421768707</v>
      </c>
      <c r="O1010">
        <f t="shared" si="123"/>
        <v>295.52259351310028</v>
      </c>
      <c r="P1010">
        <f t="shared" si="124"/>
        <v>223.81190275003019</v>
      </c>
      <c r="Q1010" s="9" cm="1">
        <f t="array" ref="Q1010">IF(D1010="",_xlfn.XLOOKUP(C1010,ConfigSheet!$B$5:$H$5,_xlfn.XLOOKUP(G1010,ConfigSheet!$A$6:$A$8,ConfigSheet!$B$6:$H$8)),_xlfn.XLOOKUP(D1010,ConfigSheet!$B$5:$H$5,_xlfn.XLOOKUP(H1010,ConfigSheet!$A$6:$A$8,ConfigSheet!$B$6:$H$8)))</f>
        <v>369.42666666666668</v>
      </c>
      <c r="R1010">
        <f t="shared" si="125"/>
        <v>71.71069076307009</v>
      </c>
      <c r="S1010" s="9">
        <f t="shared" si="126"/>
        <v>5142.4231697166661</v>
      </c>
      <c r="W1010">
        <f t="shared" si="127"/>
        <v>145.61476391663649</v>
      </c>
      <c r="X1010">
        <f t="shared" si="120"/>
        <v>21203.65947049778</v>
      </c>
    </row>
    <row r="1011" spans="1:24" x14ac:dyDescent="0.3">
      <c r="A1011" s="3">
        <v>1009</v>
      </c>
      <c r="B1011">
        <v>10</v>
      </c>
      <c r="D1011" t="s">
        <v>14</v>
      </c>
      <c r="F1011">
        <v>49023</v>
      </c>
      <c r="H1011">
        <v>1</v>
      </c>
      <c r="I1011">
        <v>0.1903871423564851</v>
      </c>
      <c r="J1011" s="4">
        <f>ConfigSheet!$I$2</f>
        <v>3349.0920000000001</v>
      </c>
      <c r="K1011">
        <f>IF(D1011="",_xlfn.XLOOKUP(C1011,ConfigSheet!$A$1:$H$1,ConfigSheet!$A$2:$H$2),_xlfn.XLOOKUP(D1011,ConfigSheet!$A$1:$H$1,ConfigSheet!$A$2:$H$2))</f>
        <v>8.5265588246234003</v>
      </c>
      <c r="L1011">
        <f>_xlfn.XLOOKUP(B1011,CoinPixels_Config2!A:A,CoinPixels_Config2!I:I)</f>
        <v>0.73751583730176062</v>
      </c>
      <c r="M1011">
        <f t="shared" si="121"/>
        <v>0</v>
      </c>
      <c r="N1011">
        <f t="shared" si="122"/>
        <v>36155.23889204421</v>
      </c>
      <c r="O1011">
        <f t="shared" si="123"/>
        <v>0</v>
      </c>
      <c r="P1011">
        <f t="shared" si="124"/>
        <v>92.048761643850554</v>
      </c>
      <c r="Q1011" s="9" cm="1">
        <f t="array" ref="Q1011">IF(D1011="",_xlfn.XLOOKUP(C1011,ConfigSheet!$B$5:$H$5,_xlfn.XLOOKUP(G1011,ConfigSheet!$A$6:$A$8,ConfigSheet!$B$6:$H$8)),_xlfn.XLOOKUP(D1011,ConfigSheet!$B$5:$H$5,_xlfn.XLOOKUP(H1011,ConfigSheet!$A$6:$A$8,ConfigSheet!$B$6:$H$8)))</f>
        <v>160.44</v>
      </c>
      <c r="R1011">
        <f t="shared" si="125"/>
        <v>-92.048761643850554</v>
      </c>
      <c r="S1011" s="9">
        <f t="shared" si="126"/>
        <v>8472.9745201664136</v>
      </c>
      <c r="W1011">
        <f t="shared" si="127"/>
        <v>68.391238356149444</v>
      </c>
      <c r="X1011">
        <f t="shared" si="120"/>
        <v>4677.3614838876465</v>
      </c>
    </row>
    <row r="1012" spans="1:24" x14ac:dyDescent="0.3">
      <c r="A1012" s="3">
        <v>1010</v>
      </c>
      <c r="B1012">
        <v>12</v>
      </c>
      <c r="D1012" t="s">
        <v>10</v>
      </c>
      <c r="F1012">
        <v>67234</v>
      </c>
      <c r="H1012">
        <v>1</v>
      </c>
      <c r="I1012">
        <v>0</v>
      </c>
      <c r="J1012" s="4">
        <f>ConfigSheet!$I$2</f>
        <v>3349.0920000000001</v>
      </c>
      <c r="K1012">
        <f>IF(D1012="",_xlfn.XLOOKUP(C1012,ConfigSheet!$A$1:$H$1,ConfigSheet!$A$2:$H$2),_xlfn.XLOOKUP(D1012,ConfigSheet!$A$1:$H$1,ConfigSheet!$A$2:$H$2))</f>
        <v>3.5680999999999998</v>
      </c>
      <c r="L1012">
        <f>_xlfn.XLOOKUP(B1012,CoinPixels_Config2!A:A,CoinPixels_Config2!I:I)</f>
        <v>0.83776960649799681</v>
      </c>
      <c r="M1012">
        <f t="shared" si="121"/>
        <v>0</v>
      </c>
      <c r="N1012">
        <f t="shared" si="122"/>
        <v>56326.601723286316</v>
      </c>
      <c r="O1012">
        <f t="shared" si="123"/>
        <v>0</v>
      </c>
      <c r="P1012">
        <f t="shared" si="124"/>
        <v>60.009981096027779</v>
      </c>
      <c r="Q1012" s="9" cm="1">
        <f t="array" ref="Q1012">IF(D1012="",_xlfn.XLOOKUP(C1012,ConfigSheet!$B$5:$H$5,_xlfn.XLOOKUP(G1012,ConfigSheet!$A$6:$A$8,ConfigSheet!$B$6:$H$8)),_xlfn.XLOOKUP(D1012,ConfigSheet!$B$5:$H$5,_xlfn.XLOOKUP(H1012,ConfigSheet!$A$6:$A$8,ConfigSheet!$B$6:$H$8)))</f>
        <v>96.64</v>
      </c>
      <c r="R1012">
        <f t="shared" si="125"/>
        <v>-60.009981096027779</v>
      </c>
      <c r="S1012" s="9">
        <f t="shared" si="126"/>
        <v>3601.1978311456114</v>
      </c>
      <c r="W1012">
        <f t="shared" si="127"/>
        <v>36.630018903972221</v>
      </c>
      <c r="X1012">
        <f t="shared" si="120"/>
        <v>1341.7582849053622</v>
      </c>
    </row>
    <row r="1013" spans="1:24" x14ac:dyDescent="0.3">
      <c r="A1013" s="3">
        <v>1011</v>
      </c>
      <c r="B1013">
        <v>14</v>
      </c>
      <c r="D1013" t="s">
        <v>14</v>
      </c>
      <c r="F1013">
        <v>74101</v>
      </c>
      <c r="H1013">
        <v>1</v>
      </c>
      <c r="I1013">
        <v>0</v>
      </c>
      <c r="J1013" s="4">
        <f>ConfigSheet!$I$2</f>
        <v>3349.0920000000001</v>
      </c>
      <c r="K1013">
        <f>IF(D1013="",_xlfn.XLOOKUP(C1013,ConfigSheet!$A$1:$H$1,ConfigSheet!$A$2:$H$2),_xlfn.XLOOKUP(D1013,ConfigSheet!$A$1:$H$1,ConfigSheet!$A$2:$H$2))</f>
        <v>8.5265588246234003</v>
      </c>
      <c r="L1013">
        <f>_xlfn.XLOOKUP(B1013,CoinPixels_Config2!A:A,CoinPixels_Config2!I:I)</f>
        <v>0.84878903760356916</v>
      </c>
      <c r="M1013">
        <f t="shared" si="121"/>
        <v>0</v>
      </c>
      <c r="N1013">
        <f t="shared" si="122"/>
        <v>62896.116475462077</v>
      </c>
      <c r="O1013">
        <f t="shared" si="123"/>
        <v>0</v>
      </c>
      <c r="P1013">
        <f t="shared" si="124"/>
        <v>160.12920426443716</v>
      </c>
      <c r="Q1013" s="9" cm="1">
        <f t="array" ref="Q1013">IF(D1013="",_xlfn.XLOOKUP(C1013,ConfigSheet!$B$5:$H$5,_xlfn.XLOOKUP(G1013,ConfigSheet!$A$6:$A$8,ConfigSheet!$B$6:$H$8)),_xlfn.XLOOKUP(D1013,ConfigSheet!$B$5:$H$5,_xlfn.XLOOKUP(H1013,ConfigSheet!$A$6:$A$8,ConfigSheet!$B$6:$H$8)))</f>
        <v>160.44</v>
      </c>
      <c r="R1013">
        <f t="shared" si="125"/>
        <v>-160.12920426443716</v>
      </c>
      <c r="S1013" s="9">
        <f t="shared" si="126"/>
        <v>25641.362058361839</v>
      </c>
      <c r="W1013">
        <f t="shared" si="127"/>
        <v>0.31079573556283435</v>
      </c>
      <c r="X1013">
        <f t="shared" si="120"/>
        <v>9.6593989244043263E-2</v>
      </c>
    </row>
    <row r="1014" spans="1:24" x14ac:dyDescent="0.3">
      <c r="A1014" s="3">
        <v>1012</v>
      </c>
      <c r="B1014">
        <v>15</v>
      </c>
      <c r="D1014" t="s">
        <v>10</v>
      </c>
      <c r="F1014">
        <v>246144</v>
      </c>
      <c r="H1014">
        <v>1</v>
      </c>
      <c r="I1014">
        <v>0</v>
      </c>
      <c r="J1014" s="4">
        <f>ConfigSheet!$I$2</f>
        <v>3349.0920000000001</v>
      </c>
      <c r="K1014">
        <f>IF(D1014="",_xlfn.XLOOKUP(C1014,ConfigSheet!$A$1:$H$1,ConfigSheet!$A$2:$H$2),_xlfn.XLOOKUP(D1014,ConfigSheet!$A$1:$H$1,ConfigSheet!$A$2:$H$2))</f>
        <v>3.5680999999999998</v>
      </c>
      <c r="L1014">
        <f>_xlfn.XLOOKUP(B1014,CoinPixels_Config2!A:A,CoinPixels_Config2!I:I)</f>
        <v>0.39612781104047073</v>
      </c>
      <c r="M1014">
        <f t="shared" si="121"/>
        <v>0</v>
      </c>
      <c r="N1014">
        <f t="shared" si="122"/>
        <v>97504.483920745624</v>
      </c>
      <c r="O1014">
        <f t="shared" si="123"/>
        <v>0</v>
      </c>
      <c r="P1014">
        <f t="shared" si="124"/>
        <v>103.88061871026906</v>
      </c>
      <c r="Q1014" s="9" cm="1">
        <f t="array" ref="Q1014">IF(D1014="",_xlfn.XLOOKUP(C1014,ConfigSheet!$B$5:$H$5,_xlfn.XLOOKUP(G1014,ConfigSheet!$A$6:$A$8,ConfigSheet!$B$6:$H$8)),_xlfn.XLOOKUP(D1014,ConfigSheet!$B$5:$H$5,_xlfn.XLOOKUP(H1014,ConfigSheet!$A$6:$A$8,ConfigSheet!$B$6:$H$8)))</f>
        <v>96.64</v>
      </c>
      <c r="R1014">
        <f t="shared" si="125"/>
        <v>-103.88061871026906</v>
      </c>
      <c r="S1014" s="9">
        <f t="shared" si="126"/>
        <v>10791.182943628302</v>
      </c>
      <c r="W1014">
        <f t="shared" si="127"/>
        <v>-7.2406187102690609</v>
      </c>
      <c r="X1014">
        <f t="shared" si="120"/>
        <v>52.426559307498401</v>
      </c>
    </row>
    <row r="1015" spans="1:24" x14ac:dyDescent="0.3">
      <c r="A1015" s="3">
        <v>1013</v>
      </c>
      <c r="B1015">
        <v>30</v>
      </c>
      <c r="D1015" t="s">
        <v>10</v>
      </c>
      <c r="F1015">
        <v>73463</v>
      </c>
      <c r="H1015">
        <v>1</v>
      </c>
      <c r="I1015">
        <v>0</v>
      </c>
      <c r="J1015" s="4">
        <f>ConfigSheet!$I$2</f>
        <v>3349.0920000000001</v>
      </c>
      <c r="K1015">
        <f>IF(D1015="",_xlfn.XLOOKUP(C1015,ConfigSheet!$A$1:$H$1,ConfigSheet!$A$2:$H$2),_xlfn.XLOOKUP(D1015,ConfigSheet!$A$1:$H$1,ConfigSheet!$A$2:$H$2))</f>
        <v>3.5680999999999998</v>
      </c>
      <c r="L1015">
        <f>_xlfn.XLOOKUP(B1015,CoinPixels_Config2!A:A,CoinPixels_Config2!I:I)</f>
        <v>0.84745011086474498</v>
      </c>
      <c r="M1015">
        <f t="shared" si="121"/>
        <v>0</v>
      </c>
      <c r="N1015">
        <f t="shared" si="122"/>
        <v>62256.227494456762</v>
      </c>
      <c r="O1015">
        <f t="shared" si="123"/>
        <v>0</v>
      </c>
      <c r="P1015">
        <f t="shared" si="124"/>
        <v>66.327364349194099</v>
      </c>
      <c r="Q1015" s="9" cm="1">
        <f t="array" ref="Q1015">IF(D1015="",_xlfn.XLOOKUP(C1015,ConfigSheet!$B$5:$H$5,_xlfn.XLOOKUP(G1015,ConfigSheet!$A$6:$A$8,ConfigSheet!$B$6:$H$8)),_xlfn.XLOOKUP(D1015,ConfigSheet!$B$5:$H$5,_xlfn.XLOOKUP(H1015,ConfigSheet!$A$6:$A$8,ConfigSheet!$B$6:$H$8)))</f>
        <v>96.64</v>
      </c>
      <c r="R1015">
        <f t="shared" si="125"/>
        <v>-66.327364349194099</v>
      </c>
      <c r="S1015" s="9">
        <f t="shared" si="126"/>
        <v>4399.3192615107446</v>
      </c>
      <c r="W1015">
        <f t="shared" si="127"/>
        <v>30.312635650805902</v>
      </c>
      <c r="X1015">
        <f t="shared" si="120"/>
        <v>918.85588009850892</v>
      </c>
    </row>
    <row r="1016" spans="1:24" x14ac:dyDescent="0.3">
      <c r="A1016" s="3">
        <v>1014</v>
      </c>
      <c r="B1016">
        <v>33</v>
      </c>
      <c r="D1016" t="s">
        <v>10</v>
      </c>
      <c r="F1016">
        <v>82810</v>
      </c>
      <c r="H1016">
        <v>1</v>
      </c>
      <c r="I1016">
        <v>0</v>
      </c>
      <c r="J1016" s="4">
        <f>ConfigSheet!$I$2</f>
        <v>3349.0920000000001</v>
      </c>
      <c r="K1016">
        <f>IF(D1016="",_xlfn.XLOOKUP(C1016,ConfigSheet!$A$1:$H$1,ConfigSheet!$A$2:$H$2),_xlfn.XLOOKUP(D1016,ConfigSheet!$A$1:$H$1,ConfigSheet!$A$2:$H$2))</f>
        <v>3.5680999999999998</v>
      </c>
      <c r="L1016">
        <f>_xlfn.XLOOKUP(B1016,CoinPixels_Config2!A:A,CoinPixels_Config2!I:I)</f>
        <v>0.84191658651744339</v>
      </c>
      <c r="M1016">
        <f t="shared" si="121"/>
        <v>0</v>
      </c>
      <c r="N1016">
        <f t="shared" si="122"/>
        <v>69719.112529509483</v>
      </c>
      <c r="O1016">
        <f t="shared" si="123"/>
        <v>0</v>
      </c>
      <c r="P1016">
        <f t="shared" si="124"/>
        <v>74.278271667826019</v>
      </c>
      <c r="Q1016" s="9" cm="1">
        <f t="array" ref="Q1016">IF(D1016="",_xlfn.XLOOKUP(C1016,ConfigSheet!$B$5:$H$5,_xlfn.XLOOKUP(G1016,ConfigSheet!$A$6:$A$8,ConfigSheet!$B$6:$H$8)),_xlfn.XLOOKUP(D1016,ConfigSheet!$B$5:$H$5,_xlfn.XLOOKUP(H1016,ConfigSheet!$A$6:$A$8,ConfigSheet!$B$6:$H$8)))</f>
        <v>96.64</v>
      </c>
      <c r="R1016">
        <f t="shared" si="125"/>
        <v>-74.278271667826019</v>
      </c>
      <c r="S1016" s="9">
        <f t="shared" si="126"/>
        <v>5517.2616419593651</v>
      </c>
      <c r="W1016">
        <f t="shared" si="127"/>
        <v>22.361728332173982</v>
      </c>
      <c r="X1016">
        <f t="shared" si="120"/>
        <v>500.04689400195258</v>
      </c>
    </row>
    <row r="1017" spans="1:24" x14ac:dyDescent="0.3">
      <c r="A1017" s="3">
        <v>1015</v>
      </c>
      <c r="B1017">
        <v>48</v>
      </c>
      <c r="D1017" t="s">
        <v>10</v>
      </c>
      <c r="F1017">
        <v>73388</v>
      </c>
      <c r="H1017">
        <v>1</v>
      </c>
      <c r="I1017">
        <v>0</v>
      </c>
      <c r="J1017" s="4">
        <f>ConfigSheet!$I$2</f>
        <v>3349.0920000000001</v>
      </c>
      <c r="K1017">
        <f>IF(D1017="",_xlfn.XLOOKUP(C1017,ConfigSheet!$A$1:$H$1,ConfigSheet!$A$2:$H$2),_xlfn.XLOOKUP(D1017,ConfigSheet!$A$1:$H$1,ConfigSheet!$A$2:$H$2))</f>
        <v>3.5680999999999998</v>
      </c>
      <c r="L1017">
        <f>_xlfn.XLOOKUP(B1017,CoinPixels_Config2!A:A,CoinPixels_Config2!I:I)</f>
        <v>0.80429292929292928</v>
      </c>
      <c r="M1017">
        <f t="shared" si="121"/>
        <v>0</v>
      </c>
      <c r="N1017">
        <f t="shared" si="122"/>
        <v>59025.449494949491</v>
      </c>
      <c r="O1017">
        <f t="shared" si="123"/>
        <v>0</v>
      </c>
      <c r="P1017">
        <f t="shared" si="124"/>
        <v>62.885315286331114</v>
      </c>
      <c r="Q1017" s="9" cm="1">
        <f t="array" ref="Q1017">IF(D1017="",_xlfn.XLOOKUP(C1017,ConfigSheet!$B$5:$H$5,_xlfn.XLOOKUP(G1017,ConfigSheet!$A$6:$A$8,ConfigSheet!$B$6:$H$8)),_xlfn.XLOOKUP(D1017,ConfigSheet!$B$5:$H$5,_xlfn.XLOOKUP(H1017,ConfigSheet!$A$6:$A$8,ConfigSheet!$B$6:$H$8)))</f>
        <v>96.64</v>
      </c>
      <c r="R1017">
        <f t="shared" si="125"/>
        <v>-62.885315286331114</v>
      </c>
      <c r="S1017" s="9">
        <f t="shared" si="126"/>
        <v>3954.5628786612697</v>
      </c>
      <c r="W1017">
        <f t="shared" si="127"/>
        <v>33.754684713668887</v>
      </c>
      <c r="X1017">
        <f t="shared" si="120"/>
        <v>1139.3787401191921</v>
      </c>
    </row>
    <row r="1018" spans="1:24" x14ac:dyDescent="0.3">
      <c r="A1018" s="3">
        <v>1016</v>
      </c>
      <c r="B1018">
        <v>51</v>
      </c>
      <c r="D1018" t="s">
        <v>10</v>
      </c>
      <c r="F1018">
        <v>80799</v>
      </c>
      <c r="H1018">
        <v>1</v>
      </c>
      <c r="I1018">
        <v>0</v>
      </c>
      <c r="J1018" s="4">
        <f>ConfigSheet!$I$2</f>
        <v>3349.0920000000001</v>
      </c>
      <c r="K1018">
        <f>IF(D1018="",_xlfn.XLOOKUP(C1018,ConfigSheet!$A$1:$H$1,ConfigSheet!$A$2:$H$2),_xlfn.XLOOKUP(D1018,ConfigSheet!$A$1:$H$1,ConfigSheet!$A$2:$H$2))</f>
        <v>3.5680999999999998</v>
      </c>
      <c r="L1018">
        <f>_xlfn.XLOOKUP(B1018,CoinPixels_Config2!A:A,CoinPixels_Config2!I:I)</f>
        <v>0.81425970616876242</v>
      </c>
      <c r="M1018">
        <f t="shared" si="121"/>
        <v>0</v>
      </c>
      <c r="N1018">
        <f t="shared" si="122"/>
        <v>65791.369998729831</v>
      </c>
      <c r="O1018">
        <f t="shared" si="123"/>
        <v>0</v>
      </c>
      <c r="P1018">
        <f t="shared" si="124"/>
        <v>70.093681300026361</v>
      </c>
      <c r="Q1018" s="9" cm="1">
        <f t="array" ref="Q1018">IF(D1018="",_xlfn.XLOOKUP(C1018,ConfigSheet!$B$5:$H$5,_xlfn.XLOOKUP(G1018,ConfigSheet!$A$6:$A$8,ConfigSheet!$B$6:$H$8)),_xlfn.XLOOKUP(D1018,ConfigSheet!$B$5:$H$5,_xlfn.XLOOKUP(H1018,ConfigSheet!$A$6:$A$8,ConfigSheet!$B$6:$H$8)))</f>
        <v>96.64</v>
      </c>
      <c r="R1018">
        <f t="shared" si="125"/>
        <v>-70.093681300026361</v>
      </c>
      <c r="S1018" s="9">
        <f t="shared" si="126"/>
        <v>4913.1241581896656</v>
      </c>
      <c r="W1018">
        <f t="shared" si="127"/>
        <v>26.546318699973639</v>
      </c>
      <c r="X1018">
        <f t="shared" si="120"/>
        <v>704.70703652057011</v>
      </c>
    </row>
    <row r="1019" spans="1:24" x14ac:dyDescent="0.3">
      <c r="A1019" s="3">
        <v>1017</v>
      </c>
      <c r="B1019">
        <v>63</v>
      </c>
      <c r="D1019" t="s">
        <v>12</v>
      </c>
      <c r="F1019">
        <v>110940</v>
      </c>
      <c r="H1019">
        <v>1</v>
      </c>
      <c r="I1019">
        <v>91.166573762893677</v>
      </c>
      <c r="J1019" s="4">
        <f>ConfigSheet!$I$2</f>
        <v>3349.0920000000001</v>
      </c>
      <c r="K1019">
        <f>IF(D1019="",_xlfn.XLOOKUP(C1019,ConfigSheet!$A$1:$H$1,ConfigSheet!$A$2:$H$2),_xlfn.XLOOKUP(D1019,ConfigSheet!$A$1:$H$1,ConfigSheet!$A$2:$H$2))</f>
        <v>4.4826302470744004</v>
      </c>
      <c r="L1019">
        <f>_xlfn.XLOOKUP(B1019,CoinPixels_Config2!A:A,CoinPixels_Config2!I:I)</f>
        <v>0.72162697746280191</v>
      </c>
      <c r="M1019">
        <f t="shared" si="121"/>
        <v>0</v>
      </c>
      <c r="N1019">
        <f t="shared" si="122"/>
        <v>80057.296879723246</v>
      </c>
      <c r="O1019">
        <f t="shared" si="123"/>
        <v>0</v>
      </c>
      <c r="P1019">
        <f t="shared" si="124"/>
        <v>107.15359879396041</v>
      </c>
      <c r="Q1019" s="9" cm="1">
        <f t="array" ref="Q1019">IF(D1019="",_xlfn.XLOOKUP(C1019,ConfigSheet!$B$5:$H$5,_xlfn.XLOOKUP(G1019,ConfigSheet!$A$6:$A$8,ConfigSheet!$B$6:$H$8)),_xlfn.XLOOKUP(D1019,ConfigSheet!$B$5:$H$5,_xlfn.XLOOKUP(H1019,ConfigSheet!$A$6:$A$8,ConfigSheet!$B$6:$H$8)))</f>
        <v>236.29999999999998</v>
      </c>
      <c r="R1019">
        <f t="shared" si="125"/>
        <v>-107.15359879396041</v>
      </c>
      <c r="S1019" s="9">
        <f t="shared" si="126"/>
        <v>11481.893734497035</v>
      </c>
      <c r="W1019">
        <f t="shared" si="127"/>
        <v>129.14640120603957</v>
      </c>
      <c r="X1019">
        <f t="shared" si="120"/>
        <v>16678.792944471337</v>
      </c>
    </row>
    <row r="1020" spans="1:24" x14ac:dyDescent="0.3">
      <c r="A1020" s="3">
        <v>1018</v>
      </c>
      <c r="B1020">
        <v>69</v>
      </c>
      <c r="D1020" t="s">
        <v>10</v>
      </c>
      <c r="F1020">
        <v>81090</v>
      </c>
      <c r="H1020">
        <v>1</v>
      </c>
      <c r="I1020">
        <v>0</v>
      </c>
      <c r="J1020" s="4">
        <f>ConfigSheet!$I$2</f>
        <v>3349.0920000000001</v>
      </c>
      <c r="K1020">
        <f>IF(D1020="",_xlfn.XLOOKUP(C1020,ConfigSheet!$A$1:$H$1,ConfigSheet!$A$2:$H$2),_xlfn.XLOOKUP(D1020,ConfigSheet!$A$1:$H$1,ConfigSheet!$A$2:$H$2))</f>
        <v>3.5680999999999998</v>
      </c>
      <c r="L1020">
        <f>_xlfn.XLOOKUP(B1020,CoinPixels_Config2!A:A,CoinPixels_Config2!I:I)</f>
        <v>0.84338193441043829</v>
      </c>
      <c r="M1020">
        <f t="shared" si="121"/>
        <v>0</v>
      </c>
      <c r="N1020">
        <f t="shared" si="122"/>
        <v>68389.841061342435</v>
      </c>
      <c r="O1020">
        <f t="shared" si="123"/>
        <v>0</v>
      </c>
      <c r="P1020">
        <f t="shared" si="124"/>
        <v>72.862074822362587</v>
      </c>
      <c r="Q1020" s="9" cm="1">
        <f t="array" ref="Q1020">IF(D1020="",_xlfn.XLOOKUP(C1020,ConfigSheet!$B$5:$H$5,_xlfn.XLOOKUP(G1020,ConfigSheet!$A$6:$A$8,ConfigSheet!$B$6:$H$8)),_xlfn.XLOOKUP(D1020,ConfigSheet!$B$5:$H$5,_xlfn.XLOOKUP(H1020,ConfigSheet!$A$6:$A$8,ConfigSheet!$B$6:$H$8)))</f>
        <v>96.64</v>
      </c>
      <c r="R1020">
        <f t="shared" si="125"/>
        <v>-72.862074822362587</v>
      </c>
      <c r="S1020" s="9">
        <f t="shared" si="126"/>
        <v>5308.8819474195643</v>
      </c>
      <c r="W1020">
        <f t="shared" si="127"/>
        <v>23.777925177637414</v>
      </c>
      <c r="X1020">
        <f t="shared" si="120"/>
        <v>565.38972575332321</v>
      </c>
    </row>
    <row r="1021" spans="1:24" x14ac:dyDescent="0.3">
      <c r="A1021" s="3">
        <v>1019</v>
      </c>
      <c r="B1021">
        <v>84</v>
      </c>
      <c r="D1021" t="s">
        <v>10</v>
      </c>
      <c r="F1021">
        <v>72626</v>
      </c>
      <c r="H1021">
        <v>1</v>
      </c>
      <c r="I1021">
        <v>0</v>
      </c>
      <c r="J1021" s="4">
        <f>ConfigSheet!$I$2</f>
        <v>3349.0920000000001</v>
      </c>
      <c r="K1021">
        <f>IF(D1021="",_xlfn.XLOOKUP(C1021,ConfigSheet!$A$1:$H$1,ConfigSheet!$A$2:$H$2),_xlfn.XLOOKUP(D1021,ConfigSheet!$A$1:$H$1,ConfigSheet!$A$2:$H$2))</f>
        <v>3.5680999999999998</v>
      </c>
      <c r="L1021">
        <f>_xlfn.XLOOKUP(B1021,CoinPixels_Config2!A:A,CoinPixels_Config2!I:I)</f>
        <v>0.85845030881527229</v>
      </c>
      <c r="M1021">
        <f t="shared" si="121"/>
        <v>0</v>
      </c>
      <c r="N1021">
        <f t="shared" si="122"/>
        <v>62345.812128017962</v>
      </c>
      <c r="O1021">
        <f t="shared" si="123"/>
        <v>0</v>
      </c>
      <c r="P1021">
        <f t="shared" si="124"/>
        <v>66.422807212814959</v>
      </c>
      <c r="Q1021" s="9" cm="1">
        <f t="array" ref="Q1021">IF(D1021="",_xlfn.XLOOKUP(C1021,ConfigSheet!$B$5:$H$5,_xlfn.XLOOKUP(G1021,ConfigSheet!$A$6:$A$8,ConfigSheet!$B$6:$H$8)),_xlfn.XLOOKUP(D1021,ConfigSheet!$B$5:$H$5,_xlfn.XLOOKUP(H1021,ConfigSheet!$A$6:$A$8,ConfigSheet!$B$6:$H$8)))</f>
        <v>96.64</v>
      </c>
      <c r="R1021">
        <f t="shared" si="125"/>
        <v>-66.422807212814959</v>
      </c>
      <c r="S1021" s="9">
        <f t="shared" si="126"/>
        <v>4411.9893180307827</v>
      </c>
      <c r="W1021">
        <f t="shared" si="127"/>
        <v>30.217192787185041</v>
      </c>
      <c r="X1021">
        <f t="shared" si="120"/>
        <v>913.0787399379077</v>
      </c>
    </row>
    <row r="1022" spans="1:24" x14ac:dyDescent="0.3">
      <c r="A1022" s="3">
        <v>1020</v>
      </c>
      <c r="B1022">
        <v>86</v>
      </c>
      <c r="D1022" t="s">
        <v>14</v>
      </c>
      <c r="F1022">
        <v>71241</v>
      </c>
      <c r="H1022">
        <v>1</v>
      </c>
      <c r="I1022">
        <v>0</v>
      </c>
      <c r="J1022" s="4">
        <f>ConfigSheet!$I$2</f>
        <v>3349.0920000000001</v>
      </c>
      <c r="K1022">
        <f>IF(D1022="",_xlfn.XLOOKUP(C1022,ConfigSheet!$A$1:$H$1,ConfigSheet!$A$2:$H$2),_xlfn.XLOOKUP(D1022,ConfigSheet!$A$1:$H$1,ConfigSheet!$A$2:$H$2))</f>
        <v>8.5265588246234003</v>
      </c>
      <c r="L1022">
        <f>_xlfn.XLOOKUP(B1022,CoinPixels_Config2!A:A,CoinPixels_Config2!I:I)</f>
        <v>0.86941618151150768</v>
      </c>
      <c r="M1022">
        <f t="shared" si="121"/>
        <v>0</v>
      </c>
      <c r="N1022">
        <f t="shared" si="122"/>
        <v>61938.078187061321</v>
      </c>
      <c r="O1022">
        <f t="shared" si="123"/>
        <v>0</v>
      </c>
      <c r="P1022">
        <f t="shared" si="124"/>
        <v>157.69010440623958</v>
      </c>
      <c r="Q1022" s="9" cm="1">
        <f t="array" ref="Q1022">IF(D1022="",_xlfn.XLOOKUP(C1022,ConfigSheet!$B$5:$H$5,_xlfn.XLOOKUP(G1022,ConfigSheet!$A$6:$A$8,ConfigSheet!$B$6:$H$8)),_xlfn.XLOOKUP(D1022,ConfigSheet!$B$5:$H$5,_xlfn.XLOOKUP(H1022,ConfigSheet!$A$6:$A$8,ConfigSheet!$B$6:$H$8)))</f>
        <v>160.44</v>
      </c>
      <c r="R1022">
        <f t="shared" si="125"/>
        <v>-157.69010440623958</v>
      </c>
      <c r="S1022" s="9">
        <f t="shared" si="126"/>
        <v>24866.16902765074</v>
      </c>
      <c r="W1022">
        <f t="shared" si="127"/>
        <v>2.7498955937604137</v>
      </c>
      <c r="X1022">
        <f t="shared" si="120"/>
        <v>7.561925776582938</v>
      </c>
    </row>
    <row r="1023" spans="1:24" x14ac:dyDescent="0.3">
      <c r="A1023" s="3">
        <v>1021</v>
      </c>
      <c r="B1023">
        <v>87</v>
      </c>
      <c r="D1023" t="s">
        <v>9</v>
      </c>
      <c r="F1023">
        <v>304692</v>
      </c>
      <c r="H1023">
        <v>1</v>
      </c>
      <c r="I1023">
        <v>0</v>
      </c>
      <c r="J1023" s="4">
        <f>ConfigSheet!$I$2</f>
        <v>3349.0920000000001</v>
      </c>
      <c r="K1023">
        <f>IF(D1023="",_xlfn.XLOOKUP(C1023,ConfigSheet!$A$1:$H$1,ConfigSheet!$A$2:$H$2),_xlfn.XLOOKUP(D1023,ConfigSheet!$A$1:$H$1,ConfigSheet!$A$2:$H$2))</f>
        <v>2.6304883652667002</v>
      </c>
      <c r="L1023">
        <f>_xlfn.XLOOKUP(B1023,CoinPixels_Config2!A:A,CoinPixels_Config2!I:I)</f>
        <v>0.52267853749898208</v>
      </c>
      <c r="M1023">
        <f t="shared" si="121"/>
        <v>0</v>
      </c>
      <c r="N1023">
        <f t="shared" si="122"/>
        <v>159255.96894763983</v>
      </c>
      <c r="O1023">
        <f t="shared" si="123"/>
        <v>0</v>
      </c>
      <c r="P1023">
        <f t="shared" si="124"/>
        <v>125.08494046029236</v>
      </c>
      <c r="Q1023" s="9" cm="1">
        <f t="array" ref="Q1023">IF(D1023="",_xlfn.XLOOKUP(C1023,ConfigSheet!$B$5:$H$5,_xlfn.XLOOKUP(G1023,ConfigSheet!$A$6:$A$8,ConfigSheet!$B$6:$H$8)),_xlfn.XLOOKUP(D1023,ConfigSheet!$B$5:$H$5,_xlfn.XLOOKUP(H1023,ConfigSheet!$A$6:$A$8,ConfigSheet!$B$6:$H$8)))</f>
        <v>468.8</v>
      </c>
      <c r="R1023">
        <f t="shared" si="125"/>
        <v>-125.08494046029236</v>
      </c>
      <c r="S1023" s="9">
        <f t="shared" si="126"/>
        <v>15646.242329954885</v>
      </c>
      <c r="W1023">
        <f t="shared" si="127"/>
        <v>343.71505953970768</v>
      </c>
      <c r="X1023">
        <f t="shared" si="120"/>
        <v>118140.04215438479</v>
      </c>
    </row>
    <row r="1024" spans="1:24" x14ac:dyDescent="0.3">
      <c r="A1024" s="3">
        <v>1022</v>
      </c>
      <c r="B1024">
        <v>87</v>
      </c>
      <c r="D1024" t="s">
        <v>10</v>
      </c>
      <c r="F1024">
        <v>438354</v>
      </c>
      <c r="H1024">
        <v>2</v>
      </c>
      <c r="I1024">
        <v>0</v>
      </c>
      <c r="J1024" s="4">
        <f>ConfigSheet!$I$2</f>
        <v>3349.0920000000001</v>
      </c>
      <c r="K1024">
        <f>IF(D1024="",_xlfn.XLOOKUP(C1024,ConfigSheet!$A$1:$H$1,ConfigSheet!$A$2:$H$2),_xlfn.XLOOKUP(D1024,ConfigSheet!$A$1:$H$1,ConfigSheet!$A$2:$H$2))</f>
        <v>3.5680999999999998</v>
      </c>
      <c r="L1024">
        <f>_xlfn.XLOOKUP(B1024,CoinPixels_Config2!A:A,CoinPixels_Config2!I:I)</f>
        <v>0.52267853749898208</v>
      </c>
      <c r="M1024">
        <f t="shared" si="121"/>
        <v>0</v>
      </c>
      <c r="N1024">
        <f t="shared" si="122"/>
        <v>229118.2276268288</v>
      </c>
      <c r="O1024">
        <f t="shared" si="123"/>
        <v>0</v>
      </c>
      <c r="P1024">
        <f t="shared" si="124"/>
        <v>244.10101245211769</v>
      </c>
      <c r="Q1024" s="9" cm="1">
        <f t="array" ref="Q1024">IF(D1024="",_xlfn.XLOOKUP(C1024,ConfigSheet!$B$5:$H$5,_xlfn.XLOOKUP(G1024,ConfigSheet!$A$6:$A$8,ConfigSheet!$B$6:$H$8)),_xlfn.XLOOKUP(D1024,ConfigSheet!$B$5:$H$5,_xlfn.XLOOKUP(H1024,ConfigSheet!$A$6:$A$8,ConfigSheet!$B$6:$H$8)))</f>
        <v>193.28</v>
      </c>
      <c r="R1024">
        <f t="shared" si="125"/>
        <v>-244.10101245211769</v>
      </c>
      <c r="S1024" s="9">
        <f t="shared" si="126"/>
        <v>59585.304280148914</v>
      </c>
      <c r="W1024">
        <f t="shared" si="127"/>
        <v>-50.821012452117685</v>
      </c>
      <c r="X1024">
        <f t="shared" si="120"/>
        <v>2582.7753066583009</v>
      </c>
    </row>
    <row r="1025" spans="1:24" x14ac:dyDescent="0.3">
      <c r="A1025" s="3">
        <v>1023</v>
      </c>
      <c r="B1025">
        <v>87</v>
      </c>
      <c r="D1025" t="s">
        <v>12</v>
      </c>
      <c r="F1025">
        <v>159111</v>
      </c>
      <c r="H1025">
        <v>1</v>
      </c>
      <c r="I1025">
        <v>0</v>
      </c>
      <c r="J1025" s="4">
        <f>ConfigSheet!$I$2</f>
        <v>3349.0920000000001</v>
      </c>
      <c r="K1025">
        <f>IF(D1025="",_xlfn.XLOOKUP(C1025,ConfigSheet!$A$1:$H$1,ConfigSheet!$A$2:$H$2),_xlfn.XLOOKUP(D1025,ConfigSheet!$A$1:$H$1,ConfigSheet!$A$2:$H$2))</f>
        <v>4.4826302470744004</v>
      </c>
      <c r="L1025">
        <f>_xlfn.XLOOKUP(B1025,CoinPixels_Config2!A:A,CoinPixels_Config2!I:I)</f>
        <v>0.52267853749898208</v>
      </c>
      <c r="M1025">
        <f t="shared" si="121"/>
        <v>0</v>
      </c>
      <c r="N1025">
        <f t="shared" si="122"/>
        <v>83163.904780000536</v>
      </c>
      <c r="O1025">
        <f t="shared" si="123"/>
        <v>0</v>
      </c>
      <c r="P1025">
        <f t="shared" si="124"/>
        <v>111.31167344212871</v>
      </c>
      <c r="Q1025" s="9" cm="1">
        <f t="array" ref="Q1025">IF(D1025="",_xlfn.XLOOKUP(C1025,ConfigSheet!$B$5:$H$5,_xlfn.XLOOKUP(G1025,ConfigSheet!$A$6:$A$8,ConfigSheet!$B$6:$H$8)),_xlfn.XLOOKUP(D1025,ConfigSheet!$B$5:$H$5,_xlfn.XLOOKUP(H1025,ConfigSheet!$A$6:$A$8,ConfigSheet!$B$6:$H$8)))</f>
        <v>236.29999999999998</v>
      </c>
      <c r="R1025">
        <f t="shared" si="125"/>
        <v>-111.31167344212871</v>
      </c>
      <c r="S1025" s="9">
        <f t="shared" si="126"/>
        <v>12390.288644487102</v>
      </c>
      <c r="W1025">
        <f t="shared" si="127"/>
        <v>124.98832655787128</v>
      </c>
      <c r="X1025">
        <f t="shared" si="120"/>
        <v>15622.08177573707</v>
      </c>
    </row>
    <row r="1026" spans="1:24" x14ac:dyDescent="0.3">
      <c r="A1026" s="3">
        <v>1024</v>
      </c>
      <c r="B1026">
        <v>105</v>
      </c>
      <c r="D1026" t="s">
        <v>10</v>
      </c>
      <c r="F1026">
        <v>231990</v>
      </c>
      <c r="H1026">
        <v>2</v>
      </c>
      <c r="I1026">
        <v>0</v>
      </c>
      <c r="J1026" s="4">
        <f>ConfigSheet!$I$2</f>
        <v>3349.0920000000001</v>
      </c>
      <c r="K1026">
        <f>IF(D1026="",_xlfn.XLOOKUP(C1026,ConfigSheet!$A$1:$H$1,ConfigSheet!$A$2:$H$2),_xlfn.XLOOKUP(D1026,ConfigSheet!$A$1:$H$1,ConfigSheet!$A$2:$H$2))</f>
        <v>3.5680999999999998</v>
      </c>
      <c r="L1026">
        <f>_xlfn.XLOOKUP(B1026,CoinPixels_Config2!A:A,CoinPixels_Config2!I:I)</f>
        <v>0.87168562752118928</v>
      </c>
      <c r="M1026">
        <f t="shared" si="121"/>
        <v>0</v>
      </c>
      <c r="N1026">
        <f t="shared" si="122"/>
        <v>202222.3487286407</v>
      </c>
      <c r="O1026">
        <f t="shared" si="123"/>
        <v>0</v>
      </c>
      <c r="P1026">
        <f t="shared" si="124"/>
        <v>215.44632470492385</v>
      </c>
      <c r="Q1026" s="9" cm="1">
        <f t="array" ref="Q1026">IF(D1026="",_xlfn.XLOOKUP(C1026,ConfigSheet!$B$5:$H$5,_xlfn.XLOOKUP(G1026,ConfigSheet!$A$6:$A$8,ConfigSheet!$B$6:$H$8)),_xlfn.XLOOKUP(D1026,ConfigSheet!$B$5:$H$5,_xlfn.XLOOKUP(H1026,ConfigSheet!$A$6:$A$8,ConfigSheet!$B$6:$H$8)))</f>
        <v>193.28</v>
      </c>
      <c r="R1026">
        <f t="shared" si="125"/>
        <v>-215.44632470492385</v>
      </c>
      <c r="S1026" s="9">
        <f t="shared" si="126"/>
        <v>46417.118828859486</v>
      </c>
      <c r="W1026">
        <f t="shared" si="127"/>
        <v>-22.166324704923852</v>
      </c>
      <c r="X1026">
        <f t="shared" ref="X1026:X1089" si="128">W1026*W1026</f>
        <v>491.34595092411752</v>
      </c>
    </row>
    <row r="1027" spans="1:24" x14ac:dyDescent="0.3">
      <c r="A1027" s="3">
        <v>1025</v>
      </c>
      <c r="B1027">
        <v>120</v>
      </c>
      <c r="D1027" t="s">
        <v>14</v>
      </c>
      <c r="F1027">
        <v>69638</v>
      </c>
      <c r="H1027">
        <v>1</v>
      </c>
      <c r="I1027">
        <v>0</v>
      </c>
      <c r="J1027" s="4">
        <f>ConfigSheet!$I$2</f>
        <v>3349.0920000000001</v>
      </c>
      <c r="K1027">
        <f>IF(D1027="",_xlfn.XLOOKUP(C1027,ConfigSheet!$A$1:$H$1,ConfigSheet!$A$2:$H$2),_xlfn.XLOOKUP(D1027,ConfigSheet!$A$1:$H$1,ConfigSheet!$A$2:$H$2))</f>
        <v>8.5265588246234003</v>
      </c>
      <c r="L1027">
        <f>_xlfn.XLOOKUP(B1027,CoinPixels_Config2!A:A,CoinPixels_Config2!I:I)</f>
        <v>0.82323776676007765</v>
      </c>
      <c r="M1027">
        <f t="shared" ref="M1027:M1066" si="129">E1027*L1027</f>
        <v>0</v>
      </c>
      <c r="N1027">
        <f t="shared" ref="N1027:N1066" si="130">L1027*F1027</f>
        <v>57328.631601638284</v>
      </c>
      <c r="O1027">
        <f t="shared" ref="O1027:O1066" si="131">(M1027/J1027)*K1027</f>
        <v>0</v>
      </c>
      <c r="P1027">
        <f t="shared" ref="P1027:P1066" si="132">(N1027/J1027)*K1027</f>
        <v>145.95476913937654</v>
      </c>
      <c r="Q1027" s="9" cm="1">
        <f t="array" ref="Q1027">IF(D1027="",_xlfn.XLOOKUP(C1027,ConfigSheet!$B$5:$H$5,_xlfn.XLOOKUP(G1027,ConfigSheet!$A$6:$A$8,ConfigSheet!$B$6:$H$8)),_xlfn.XLOOKUP(D1027,ConfigSheet!$B$5:$H$5,_xlfn.XLOOKUP(H1027,ConfigSheet!$A$6:$A$8,ConfigSheet!$B$6:$H$8)))</f>
        <v>160.44</v>
      </c>
      <c r="R1027">
        <f t="shared" ref="R1027:R1066" si="133">O1027-P1027</f>
        <v>-145.95476913937654</v>
      </c>
      <c r="S1027" s="9">
        <f t="shared" ref="S1027:S1066" si="134">R1027*R1027</f>
        <v>21302.794634528702</v>
      </c>
      <c r="W1027">
        <f t="shared" ref="W1027:W1066" si="135">Q1027-P1027</f>
        <v>14.48523086062346</v>
      </c>
      <c r="X1027">
        <f t="shared" si="128"/>
        <v>209.82191308555826</v>
      </c>
    </row>
    <row r="1028" spans="1:24" x14ac:dyDescent="0.3">
      <c r="A1028" s="3">
        <v>1026</v>
      </c>
      <c r="B1028">
        <v>122</v>
      </c>
      <c r="D1028" t="s">
        <v>14</v>
      </c>
      <c r="F1028">
        <v>67829</v>
      </c>
      <c r="H1028">
        <v>1</v>
      </c>
      <c r="I1028">
        <v>0</v>
      </c>
      <c r="J1028" s="4">
        <f>ConfigSheet!$I$2</f>
        <v>3349.0920000000001</v>
      </c>
      <c r="K1028">
        <f>IF(D1028="",_xlfn.XLOOKUP(C1028,ConfigSheet!$A$1:$H$1,ConfigSheet!$A$2:$H$2),_xlfn.XLOOKUP(D1028,ConfigSheet!$A$1:$H$1,ConfigSheet!$A$2:$H$2))</f>
        <v>8.5265588246234003</v>
      </c>
      <c r="L1028">
        <f>_xlfn.XLOOKUP(B1028,CoinPixels_Config2!A:A,CoinPixels_Config2!I:I)</f>
        <v>0.83433498824144237</v>
      </c>
      <c r="M1028">
        <f t="shared" si="129"/>
        <v>0</v>
      </c>
      <c r="N1028">
        <f t="shared" si="130"/>
        <v>56592.107917428795</v>
      </c>
      <c r="O1028">
        <f t="shared" si="131"/>
        <v>0</v>
      </c>
      <c r="P1028">
        <f t="shared" si="132"/>
        <v>144.07963029005842</v>
      </c>
      <c r="Q1028" s="9" cm="1">
        <f t="array" ref="Q1028">IF(D1028="",_xlfn.XLOOKUP(C1028,ConfigSheet!$B$5:$H$5,_xlfn.XLOOKUP(G1028,ConfigSheet!$A$6:$A$8,ConfigSheet!$B$6:$H$8)),_xlfn.XLOOKUP(D1028,ConfigSheet!$B$5:$H$5,_xlfn.XLOOKUP(H1028,ConfigSheet!$A$6:$A$8,ConfigSheet!$B$6:$H$8)))</f>
        <v>160.44</v>
      </c>
      <c r="R1028">
        <f t="shared" si="133"/>
        <v>-144.07963029005842</v>
      </c>
      <c r="S1028" s="9">
        <f t="shared" si="134"/>
        <v>20758.939864519918</v>
      </c>
      <c r="W1028">
        <f t="shared" si="135"/>
        <v>16.36036970994158</v>
      </c>
      <c r="X1028">
        <f t="shared" si="128"/>
        <v>267.66169704597394</v>
      </c>
    </row>
    <row r="1029" spans="1:24" x14ac:dyDescent="0.3">
      <c r="A1029" s="3">
        <v>1027</v>
      </c>
      <c r="B1029">
        <v>123</v>
      </c>
      <c r="D1029" t="s">
        <v>9</v>
      </c>
      <c r="F1029">
        <v>303993</v>
      </c>
      <c r="H1029">
        <v>1</v>
      </c>
      <c r="I1029">
        <v>0</v>
      </c>
      <c r="J1029" s="4">
        <f>ConfigSheet!$I$2</f>
        <v>3349.0920000000001</v>
      </c>
      <c r="K1029">
        <f>IF(D1029="",_xlfn.XLOOKUP(C1029,ConfigSheet!$A$1:$H$1,ConfigSheet!$A$2:$H$2),_xlfn.XLOOKUP(D1029,ConfigSheet!$A$1:$H$1,ConfigSheet!$A$2:$H$2))</f>
        <v>2.6304883652667002</v>
      </c>
      <c r="L1029">
        <f>_xlfn.XLOOKUP(B1029,CoinPixels_Config2!A:A,CoinPixels_Config2!I:I)</f>
        <v>0.81147679324894517</v>
      </c>
      <c r="M1029">
        <f t="shared" si="129"/>
        <v>0</v>
      </c>
      <c r="N1029">
        <f t="shared" si="130"/>
        <v>246683.26481012659</v>
      </c>
      <c r="O1029">
        <f t="shared" si="131"/>
        <v>0</v>
      </c>
      <c r="P1029">
        <f t="shared" si="132"/>
        <v>193.75324953421477</v>
      </c>
      <c r="Q1029" s="9" cm="1">
        <f t="array" ref="Q1029">IF(D1029="",_xlfn.XLOOKUP(C1029,ConfigSheet!$B$5:$H$5,_xlfn.XLOOKUP(G1029,ConfigSheet!$A$6:$A$8,ConfigSheet!$B$6:$H$8)),_xlfn.XLOOKUP(D1029,ConfigSheet!$B$5:$H$5,_xlfn.XLOOKUP(H1029,ConfigSheet!$A$6:$A$8,ConfigSheet!$B$6:$H$8)))</f>
        <v>468.8</v>
      </c>
      <c r="R1029">
        <f t="shared" si="133"/>
        <v>-193.75324953421477</v>
      </c>
      <c r="S1029" s="9">
        <f t="shared" si="134"/>
        <v>37540.321705067698</v>
      </c>
      <c r="W1029">
        <f t="shared" si="135"/>
        <v>275.04675046578524</v>
      </c>
      <c r="X1029">
        <f t="shared" si="128"/>
        <v>75650.714941787926</v>
      </c>
    </row>
    <row r="1030" spans="1:24" x14ac:dyDescent="0.3">
      <c r="A1030" s="3">
        <v>1028</v>
      </c>
      <c r="B1030">
        <v>123</v>
      </c>
      <c r="D1030" t="s">
        <v>10</v>
      </c>
      <c r="F1030">
        <v>240498</v>
      </c>
      <c r="H1030">
        <v>2</v>
      </c>
      <c r="I1030">
        <v>0</v>
      </c>
      <c r="J1030" s="4">
        <f>ConfigSheet!$I$2</f>
        <v>3349.0920000000001</v>
      </c>
      <c r="K1030">
        <f>IF(D1030="",_xlfn.XLOOKUP(C1030,ConfigSheet!$A$1:$H$1,ConfigSheet!$A$2:$H$2),_xlfn.XLOOKUP(D1030,ConfigSheet!$A$1:$H$1,ConfigSheet!$A$2:$H$2))</f>
        <v>3.5680999999999998</v>
      </c>
      <c r="L1030">
        <f>_xlfn.XLOOKUP(B1030,CoinPixels_Config2!A:A,CoinPixels_Config2!I:I)</f>
        <v>0.81147679324894517</v>
      </c>
      <c r="M1030">
        <f t="shared" si="129"/>
        <v>0</v>
      </c>
      <c r="N1030">
        <f t="shared" si="130"/>
        <v>195158.54582278483</v>
      </c>
      <c r="O1030">
        <f t="shared" si="131"/>
        <v>0</v>
      </c>
      <c r="P1030">
        <f t="shared" si="132"/>
        <v>207.92059679169117</v>
      </c>
      <c r="Q1030" s="9" cm="1">
        <f t="array" ref="Q1030">IF(D1030="",_xlfn.XLOOKUP(C1030,ConfigSheet!$B$5:$H$5,_xlfn.XLOOKUP(G1030,ConfigSheet!$A$6:$A$8,ConfigSheet!$B$6:$H$8)),_xlfn.XLOOKUP(D1030,ConfigSheet!$B$5:$H$5,_xlfn.XLOOKUP(H1030,ConfigSheet!$A$6:$A$8,ConfigSheet!$B$6:$H$8)))</f>
        <v>193.28</v>
      </c>
      <c r="R1030">
        <f t="shared" si="133"/>
        <v>-207.92059679169117</v>
      </c>
      <c r="S1030" s="9">
        <f t="shared" si="134"/>
        <v>43230.974570213017</v>
      </c>
      <c r="W1030">
        <f t="shared" si="135"/>
        <v>-14.640596791691166</v>
      </c>
      <c r="X1030">
        <f t="shared" si="128"/>
        <v>214.34707441687766</v>
      </c>
    </row>
    <row r="1031" spans="1:24" x14ac:dyDescent="0.3">
      <c r="A1031" s="3">
        <v>1029</v>
      </c>
      <c r="B1031">
        <v>140</v>
      </c>
      <c r="D1031" t="s">
        <v>14</v>
      </c>
      <c r="F1031">
        <v>75853</v>
      </c>
      <c r="H1031">
        <v>1</v>
      </c>
      <c r="I1031">
        <v>0</v>
      </c>
      <c r="J1031" s="4">
        <f>ConfigSheet!$I$2</f>
        <v>3349.0920000000001</v>
      </c>
      <c r="K1031">
        <f>IF(D1031="",_xlfn.XLOOKUP(C1031,ConfigSheet!$A$1:$H$1,ConfigSheet!$A$2:$H$2),_xlfn.XLOOKUP(D1031,ConfigSheet!$A$1:$H$1,ConfigSheet!$A$2:$H$2))</f>
        <v>8.5265588246234003</v>
      </c>
      <c r="L1031">
        <f>_xlfn.XLOOKUP(B1031,CoinPixels_Config2!A:A,CoinPixels_Config2!I:I)</f>
        <v>0.86233372985833245</v>
      </c>
      <c r="M1031">
        <f t="shared" si="129"/>
        <v>0</v>
      </c>
      <c r="N1031">
        <f t="shared" si="130"/>
        <v>65410.600410944091</v>
      </c>
      <c r="O1031">
        <f t="shared" si="131"/>
        <v>0</v>
      </c>
      <c r="P1031">
        <f t="shared" si="132"/>
        <v>166.53090812609815</v>
      </c>
      <c r="Q1031" s="9" cm="1">
        <f t="array" ref="Q1031">IF(D1031="",_xlfn.XLOOKUP(C1031,ConfigSheet!$B$5:$H$5,_xlfn.XLOOKUP(G1031,ConfigSheet!$A$6:$A$8,ConfigSheet!$B$6:$H$8)),_xlfn.XLOOKUP(D1031,ConfigSheet!$B$5:$H$5,_xlfn.XLOOKUP(H1031,ConfigSheet!$A$6:$A$8,ConfigSheet!$B$6:$H$8)))</f>
        <v>160.44</v>
      </c>
      <c r="R1031">
        <f t="shared" si="133"/>
        <v>-166.53090812609815</v>
      </c>
      <c r="S1031" s="9">
        <f t="shared" si="134"/>
        <v>27732.543361302945</v>
      </c>
      <c r="W1031">
        <f t="shared" si="135"/>
        <v>-6.0909081260981566</v>
      </c>
      <c r="X1031">
        <f t="shared" si="128"/>
        <v>37.099161800568559</v>
      </c>
    </row>
    <row r="1032" spans="1:24" x14ac:dyDescent="0.3">
      <c r="A1032" s="3">
        <v>1030</v>
      </c>
      <c r="B1032">
        <v>141</v>
      </c>
      <c r="D1032" t="s">
        <v>9</v>
      </c>
      <c r="F1032">
        <v>300148</v>
      </c>
      <c r="H1032">
        <v>1</v>
      </c>
      <c r="I1032">
        <v>0</v>
      </c>
      <c r="J1032" s="4">
        <f>ConfigSheet!$I$2</f>
        <v>3349.0920000000001</v>
      </c>
      <c r="K1032">
        <f>IF(D1032="",_xlfn.XLOOKUP(C1032,ConfigSheet!$A$1:$H$1,ConfigSheet!$A$2:$H$2),_xlfn.XLOOKUP(D1032,ConfigSheet!$A$1:$H$1,ConfigSheet!$A$2:$H$2))</f>
        <v>2.6304883652667002</v>
      </c>
      <c r="L1032">
        <f>_xlfn.XLOOKUP(B1032,CoinPixels_Config2!A:A,CoinPixels_Config2!I:I)</f>
        <v>0.84459073952161512</v>
      </c>
      <c r="M1032">
        <f t="shared" si="129"/>
        <v>0</v>
      </c>
      <c r="N1032">
        <f t="shared" si="130"/>
        <v>253502.22128593375</v>
      </c>
      <c r="O1032">
        <f t="shared" si="131"/>
        <v>0</v>
      </c>
      <c r="P1032">
        <f t="shared" si="132"/>
        <v>199.10908498838285</v>
      </c>
      <c r="Q1032" s="9" cm="1">
        <f t="array" ref="Q1032">IF(D1032="",_xlfn.XLOOKUP(C1032,ConfigSheet!$B$5:$H$5,_xlfn.XLOOKUP(G1032,ConfigSheet!$A$6:$A$8,ConfigSheet!$B$6:$H$8)),_xlfn.XLOOKUP(D1032,ConfigSheet!$B$5:$H$5,_xlfn.XLOOKUP(H1032,ConfigSheet!$A$6:$A$8,ConfigSheet!$B$6:$H$8)))</f>
        <v>468.8</v>
      </c>
      <c r="R1032">
        <f t="shared" si="133"/>
        <v>-199.10908498838285</v>
      </c>
      <c r="S1032" s="9">
        <f t="shared" si="134"/>
        <v>39644.42772491106</v>
      </c>
      <c r="W1032">
        <f t="shared" si="135"/>
        <v>269.69091501161716</v>
      </c>
      <c r="X1032">
        <f t="shared" si="128"/>
        <v>72733.189639803313</v>
      </c>
    </row>
    <row r="1033" spans="1:24" x14ac:dyDescent="0.3">
      <c r="A1033" s="3">
        <v>1031</v>
      </c>
      <c r="B1033">
        <v>141</v>
      </c>
      <c r="D1033" t="s">
        <v>10</v>
      </c>
      <c r="F1033">
        <v>79799</v>
      </c>
      <c r="H1033">
        <v>1</v>
      </c>
      <c r="I1033">
        <v>0</v>
      </c>
      <c r="J1033" s="4">
        <f>ConfigSheet!$I$2</f>
        <v>3349.0920000000001</v>
      </c>
      <c r="K1033">
        <f>IF(D1033="",_xlfn.XLOOKUP(C1033,ConfigSheet!$A$1:$H$1,ConfigSheet!$A$2:$H$2),_xlfn.XLOOKUP(D1033,ConfigSheet!$A$1:$H$1,ConfigSheet!$A$2:$H$2))</f>
        <v>3.5680999999999998</v>
      </c>
      <c r="L1033">
        <f>_xlfn.XLOOKUP(B1033,CoinPixels_Config2!A:A,CoinPixels_Config2!I:I)</f>
        <v>0.84459073952161512</v>
      </c>
      <c r="M1033">
        <f t="shared" si="129"/>
        <v>0</v>
      </c>
      <c r="N1033">
        <f t="shared" si="130"/>
        <v>67397.496423085366</v>
      </c>
      <c r="O1033">
        <f t="shared" si="131"/>
        <v>0</v>
      </c>
      <c r="P1033">
        <f t="shared" si="132"/>
        <v>71.804837546179954</v>
      </c>
      <c r="Q1033" s="9" cm="1">
        <f t="array" ref="Q1033">IF(D1033="",_xlfn.XLOOKUP(C1033,ConfigSheet!$B$5:$H$5,_xlfn.XLOOKUP(G1033,ConfigSheet!$A$6:$A$8,ConfigSheet!$B$6:$H$8)),_xlfn.XLOOKUP(D1033,ConfigSheet!$B$5:$H$5,_xlfn.XLOOKUP(H1033,ConfigSheet!$A$6:$A$8,ConfigSheet!$B$6:$H$8)))</f>
        <v>96.64</v>
      </c>
      <c r="R1033">
        <f t="shared" si="133"/>
        <v>-71.804837546179954</v>
      </c>
      <c r="S1033" s="9">
        <f t="shared" si="134"/>
        <v>5155.9346950332947</v>
      </c>
      <c r="W1033">
        <f t="shared" si="135"/>
        <v>24.835162453820047</v>
      </c>
      <c r="X1033">
        <f t="shared" si="128"/>
        <v>616.78529410763292</v>
      </c>
    </row>
    <row r="1034" spans="1:24" x14ac:dyDescent="0.3">
      <c r="A1034" s="3">
        <v>1032</v>
      </c>
      <c r="B1034">
        <v>158</v>
      </c>
      <c r="D1034" t="s">
        <v>14</v>
      </c>
      <c r="F1034">
        <v>73421</v>
      </c>
      <c r="H1034">
        <v>1</v>
      </c>
      <c r="I1034">
        <v>0</v>
      </c>
      <c r="J1034" s="4">
        <f>ConfigSheet!$I$2</f>
        <v>3349.0920000000001</v>
      </c>
      <c r="K1034">
        <f>IF(D1034="",_xlfn.XLOOKUP(C1034,ConfigSheet!$A$1:$H$1,ConfigSheet!$A$2:$H$2),_xlfn.XLOOKUP(D1034,ConfigSheet!$A$1:$H$1,ConfigSheet!$A$2:$H$2))</f>
        <v>8.5265588246234003</v>
      </c>
      <c r="L1034">
        <f>_xlfn.XLOOKUP(B1034,CoinPixels_Config2!A:A,CoinPixels_Config2!I:I)</f>
        <v>0.84059343434343436</v>
      </c>
      <c r="M1034">
        <f t="shared" si="129"/>
        <v>0</v>
      </c>
      <c r="N1034">
        <f t="shared" si="130"/>
        <v>61717.210542929293</v>
      </c>
      <c r="O1034">
        <f t="shared" si="131"/>
        <v>0</v>
      </c>
      <c r="P1034">
        <f t="shared" si="132"/>
        <v>157.12779051335531</v>
      </c>
      <c r="Q1034" s="9" cm="1">
        <f t="array" ref="Q1034">IF(D1034="",_xlfn.XLOOKUP(C1034,ConfigSheet!$B$5:$H$5,_xlfn.XLOOKUP(G1034,ConfigSheet!$A$6:$A$8,ConfigSheet!$B$6:$H$8)),_xlfn.XLOOKUP(D1034,ConfigSheet!$B$5:$H$5,_xlfn.XLOOKUP(H1034,ConfigSheet!$A$6:$A$8,ConfigSheet!$B$6:$H$8)))</f>
        <v>160.44</v>
      </c>
      <c r="R1034">
        <f t="shared" si="133"/>
        <v>-157.12779051335531</v>
      </c>
      <c r="S1034" s="9">
        <f t="shared" si="134"/>
        <v>24689.142551608871</v>
      </c>
      <c r="W1034">
        <f t="shared" si="135"/>
        <v>3.3122094866446901</v>
      </c>
      <c r="X1034">
        <f t="shared" si="128"/>
        <v>10.970731683419082</v>
      </c>
    </row>
    <row r="1035" spans="1:24" x14ac:dyDescent="0.3">
      <c r="A1035" s="3">
        <v>1033</v>
      </c>
      <c r="B1035">
        <v>159</v>
      </c>
      <c r="D1035" t="s">
        <v>9</v>
      </c>
      <c r="F1035">
        <v>342576</v>
      </c>
      <c r="H1035">
        <v>1</v>
      </c>
      <c r="I1035">
        <v>0</v>
      </c>
      <c r="J1035" s="4">
        <f>ConfigSheet!$I$2</f>
        <v>3349.0920000000001</v>
      </c>
      <c r="K1035">
        <f>IF(D1035="",_xlfn.XLOOKUP(C1035,ConfigSheet!$A$1:$H$1,ConfigSheet!$A$2:$H$2),_xlfn.XLOOKUP(D1035,ConfigSheet!$A$1:$H$1,ConfigSheet!$A$2:$H$2))</f>
        <v>2.6304883652667002</v>
      </c>
      <c r="L1035">
        <f>_xlfn.XLOOKUP(B1035,CoinPixels_Config2!A:A,CoinPixels_Config2!I:I)</f>
        <v>0.35201871584449768</v>
      </c>
      <c r="M1035">
        <f t="shared" si="129"/>
        <v>0</v>
      </c>
      <c r="N1035">
        <f t="shared" si="130"/>
        <v>120593.16359914464</v>
      </c>
      <c r="O1035">
        <f t="shared" si="131"/>
        <v>0</v>
      </c>
      <c r="P1035">
        <f t="shared" si="132"/>
        <v>94.717885856301862</v>
      </c>
      <c r="Q1035" s="9" cm="1">
        <f t="array" ref="Q1035">IF(D1035="",_xlfn.XLOOKUP(C1035,ConfigSheet!$B$5:$H$5,_xlfn.XLOOKUP(G1035,ConfigSheet!$A$6:$A$8,ConfigSheet!$B$6:$H$8)),_xlfn.XLOOKUP(D1035,ConfigSheet!$B$5:$H$5,_xlfn.XLOOKUP(H1035,ConfigSheet!$A$6:$A$8,ConfigSheet!$B$6:$H$8)))</f>
        <v>468.8</v>
      </c>
      <c r="R1035">
        <f t="shared" si="133"/>
        <v>-94.717885856301862</v>
      </c>
      <c r="S1035" s="9">
        <f t="shared" si="134"/>
        <v>8971.4779010874281</v>
      </c>
      <c r="W1035">
        <f t="shared" si="135"/>
        <v>374.08211414369816</v>
      </c>
      <c r="X1035">
        <f t="shared" si="128"/>
        <v>139937.42812221881</v>
      </c>
    </row>
    <row r="1036" spans="1:24" x14ac:dyDescent="0.3">
      <c r="A1036" s="3">
        <v>1034</v>
      </c>
      <c r="B1036">
        <v>175</v>
      </c>
      <c r="D1036" t="s">
        <v>10</v>
      </c>
      <c r="F1036">
        <v>76023</v>
      </c>
      <c r="H1036">
        <v>1</v>
      </c>
      <c r="I1036">
        <v>0</v>
      </c>
      <c r="J1036" s="4">
        <f>ConfigSheet!$I$2</f>
        <v>3349.0920000000001</v>
      </c>
      <c r="K1036">
        <f>IF(D1036="",_xlfn.XLOOKUP(C1036,ConfigSheet!$A$1:$H$1,ConfigSheet!$A$2:$H$2),_xlfn.XLOOKUP(D1036,ConfigSheet!$A$1:$H$1,ConfigSheet!$A$2:$H$2))</f>
        <v>3.5680999999999998</v>
      </c>
      <c r="L1036">
        <f>_xlfn.XLOOKUP(B1036,CoinPixels_Config2!A:A,CoinPixels_Config2!I:I)</f>
        <v>0.98030462184873945</v>
      </c>
      <c r="M1036">
        <f t="shared" si="129"/>
        <v>0</v>
      </c>
      <c r="N1036">
        <f t="shared" si="130"/>
        <v>74525.698266806721</v>
      </c>
      <c r="O1036">
        <f t="shared" si="131"/>
        <v>0</v>
      </c>
      <c r="P1036">
        <f t="shared" si="132"/>
        <v>79.399175652921159</v>
      </c>
      <c r="Q1036" s="9" cm="1">
        <f t="array" ref="Q1036">IF(D1036="",_xlfn.XLOOKUP(C1036,ConfigSheet!$B$5:$H$5,_xlfn.XLOOKUP(G1036,ConfigSheet!$A$6:$A$8,ConfigSheet!$B$6:$H$8)),_xlfn.XLOOKUP(D1036,ConfigSheet!$B$5:$H$5,_xlfn.XLOOKUP(H1036,ConfigSheet!$A$6:$A$8,ConfigSheet!$B$6:$H$8)))</f>
        <v>96.64</v>
      </c>
      <c r="R1036">
        <f t="shared" si="133"/>
        <v>-79.399175652921159</v>
      </c>
      <c r="S1036" s="9">
        <f t="shared" si="134"/>
        <v>6304.229094363428</v>
      </c>
      <c r="W1036">
        <f t="shared" si="135"/>
        <v>17.240824347078842</v>
      </c>
      <c r="X1036">
        <f t="shared" si="128"/>
        <v>297.2460241668266</v>
      </c>
    </row>
    <row r="1037" spans="1:24" x14ac:dyDescent="0.3">
      <c r="A1037" s="3">
        <v>1035</v>
      </c>
      <c r="B1037">
        <v>213</v>
      </c>
      <c r="D1037" t="s">
        <v>9</v>
      </c>
      <c r="F1037">
        <v>284194</v>
      </c>
      <c r="H1037">
        <v>1</v>
      </c>
      <c r="I1037">
        <v>0</v>
      </c>
      <c r="J1037" s="4">
        <f>ConfigSheet!$I$2</f>
        <v>3349.0920000000001</v>
      </c>
      <c r="K1037">
        <f>IF(D1037="",_xlfn.XLOOKUP(C1037,ConfigSheet!$A$1:$H$1,ConfigSheet!$A$2:$H$2),_xlfn.XLOOKUP(D1037,ConfigSheet!$A$1:$H$1,ConfigSheet!$A$2:$H$2))</f>
        <v>2.6304883652667002</v>
      </c>
      <c r="L1037">
        <f>_xlfn.XLOOKUP(B1037,CoinPixels_Config2!A:A,CoinPixels_Config2!I:I)</f>
        <v>0.2434368750158224</v>
      </c>
      <c r="M1037">
        <f t="shared" si="129"/>
        <v>0</v>
      </c>
      <c r="N1037">
        <f t="shared" si="130"/>
        <v>69183.299258246625</v>
      </c>
      <c r="O1037">
        <f t="shared" si="131"/>
        <v>0</v>
      </c>
      <c r="P1037">
        <f t="shared" si="132"/>
        <v>54.338866704641759</v>
      </c>
      <c r="Q1037" s="9" cm="1">
        <f t="array" ref="Q1037">IF(D1037="",_xlfn.XLOOKUP(C1037,ConfigSheet!$B$5:$H$5,_xlfn.XLOOKUP(G1037,ConfigSheet!$A$6:$A$8,ConfigSheet!$B$6:$H$8)),_xlfn.XLOOKUP(D1037,ConfigSheet!$B$5:$H$5,_xlfn.XLOOKUP(H1037,ConfigSheet!$A$6:$A$8,ConfigSheet!$B$6:$H$8)))</f>
        <v>468.8</v>
      </c>
      <c r="R1037">
        <f t="shared" si="133"/>
        <v>-54.338866704641759</v>
      </c>
      <c r="S1037" s="9">
        <f t="shared" si="134"/>
        <v>2952.7124347448248</v>
      </c>
      <c r="W1037">
        <f t="shared" si="135"/>
        <v>414.46113329535825</v>
      </c>
      <c r="X1037">
        <f t="shared" si="128"/>
        <v>171778.03101247273</v>
      </c>
    </row>
    <row r="1038" spans="1:24" x14ac:dyDescent="0.3">
      <c r="A1038" s="3">
        <v>1036</v>
      </c>
      <c r="B1038">
        <v>231</v>
      </c>
      <c r="D1038" t="s">
        <v>9</v>
      </c>
      <c r="F1038">
        <v>296279</v>
      </c>
      <c r="H1038">
        <v>1</v>
      </c>
      <c r="I1038">
        <v>0</v>
      </c>
      <c r="J1038" s="4">
        <f>ConfigSheet!$I$2</f>
        <v>3349.0920000000001</v>
      </c>
      <c r="K1038">
        <f>IF(D1038="",_xlfn.XLOOKUP(C1038,ConfigSheet!$A$1:$H$1,ConfigSheet!$A$2:$H$2),_xlfn.XLOOKUP(D1038,ConfigSheet!$A$1:$H$1,ConfigSheet!$A$2:$H$2))</f>
        <v>2.6304883652667002</v>
      </c>
      <c r="L1038">
        <f>_xlfn.XLOOKUP(B1038,CoinPixels_Config2!A:A,CoinPixels_Config2!I:I)</f>
        <v>0.32030352952922969</v>
      </c>
      <c r="M1038">
        <f t="shared" si="129"/>
        <v>0</v>
      </c>
      <c r="N1038">
        <f t="shared" si="130"/>
        <v>94899.20942539064</v>
      </c>
      <c r="O1038">
        <f t="shared" si="131"/>
        <v>0</v>
      </c>
      <c r="P1038">
        <f t="shared" si="132"/>
        <v>74.536998764589939</v>
      </c>
      <c r="Q1038" s="9" cm="1">
        <f t="array" ref="Q1038">IF(D1038="",_xlfn.XLOOKUP(C1038,ConfigSheet!$B$5:$H$5,_xlfn.XLOOKUP(G1038,ConfigSheet!$A$6:$A$8,ConfigSheet!$B$6:$H$8)),_xlfn.XLOOKUP(D1038,ConfigSheet!$B$5:$H$5,_xlfn.XLOOKUP(H1038,ConfigSheet!$A$6:$A$8,ConfigSheet!$B$6:$H$8)))</f>
        <v>468.8</v>
      </c>
      <c r="R1038">
        <f t="shared" si="133"/>
        <v>-74.536998764589939</v>
      </c>
      <c r="S1038" s="9">
        <f t="shared" si="134"/>
        <v>5555.764184832482</v>
      </c>
      <c r="W1038">
        <f t="shared" si="135"/>
        <v>394.26300123541006</v>
      </c>
      <c r="X1038">
        <f t="shared" si="128"/>
        <v>155443.31414315297</v>
      </c>
    </row>
    <row r="1039" spans="1:24" x14ac:dyDescent="0.3">
      <c r="A1039" s="3">
        <v>1037</v>
      </c>
      <c r="B1039">
        <v>231</v>
      </c>
      <c r="D1039" t="s">
        <v>10</v>
      </c>
      <c r="F1039">
        <v>78679</v>
      </c>
      <c r="H1039">
        <v>1</v>
      </c>
      <c r="I1039">
        <v>0</v>
      </c>
      <c r="J1039" s="4">
        <f>ConfigSheet!$I$2</f>
        <v>3349.0920000000001</v>
      </c>
      <c r="K1039">
        <f>IF(D1039="",_xlfn.XLOOKUP(C1039,ConfigSheet!$A$1:$H$1,ConfigSheet!$A$2:$H$2),_xlfn.XLOOKUP(D1039,ConfigSheet!$A$1:$H$1,ConfigSheet!$A$2:$H$2))</f>
        <v>3.5680999999999998</v>
      </c>
      <c r="L1039">
        <f>_xlfn.XLOOKUP(B1039,CoinPixels_Config2!A:A,CoinPixels_Config2!I:I)</f>
        <v>0.32030352952922969</v>
      </c>
      <c r="M1039">
        <f t="shared" si="129"/>
        <v>0</v>
      </c>
      <c r="N1039">
        <f t="shared" si="130"/>
        <v>25201.161399830264</v>
      </c>
      <c r="O1039">
        <f t="shared" si="131"/>
        <v>0</v>
      </c>
      <c r="P1039">
        <f t="shared" si="132"/>
        <v>26.849147169063841</v>
      </c>
      <c r="Q1039" s="9" cm="1">
        <f t="array" ref="Q1039">IF(D1039="",_xlfn.XLOOKUP(C1039,ConfigSheet!$B$5:$H$5,_xlfn.XLOOKUP(G1039,ConfigSheet!$A$6:$A$8,ConfigSheet!$B$6:$H$8)),_xlfn.XLOOKUP(D1039,ConfigSheet!$B$5:$H$5,_xlfn.XLOOKUP(H1039,ConfigSheet!$A$6:$A$8,ConfigSheet!$B$6:$H$8)))</f>
        <v>96.64</v>
      </c>
      <c r="R1039">
        <f t="shared" si="133"/>
        <v>-26.849147169063841</v>
      </c>
      <c r="S1039" s="9">
        <f t="shared" si="134"/>
        <v>720.87670370604883</v>
      </c>
      <c r="W1039">
        <f t="shared" si="135"/>
        <v>69.79085283093616</v>
      </c>
      <c r="X1039">
        <f t="shared" si="128"/>
        <v>4870.7631388693899</v>
      </c>
    </row>
    <row r="1040" spans="1:24" x14ac:dyDescent="0.3">
      <c r="A1040" s="3">
        <v>1038</v>
      </c>
      <c r="B1040">
        <v>246</v>
      </c>
      <c r="D1040" t="s">
        <v>10</v>
      </c>
      <c r="F1040">
        <v>73094</v>
      </c>
      <c r="H1040">
        <v>1</v>
      </c>
      <c r="I1040">
        <v>0</v>
      </c>
      <c r="J1040" s="4">
        <f>ConfigSheet!$I$2</f>
        <v>3349.0920000000001</v>
      </c>
      <c r="K1040">
        <f>IF(D1040="",_xlfn.XLOOKUP(C1040,ConfigSheet!$A$1:$H$1,ConfigSheet!$A$2:$H$2),_xlfn.XLOOKUP(D1040,ConfigSheet!$A$1:$H$1,ConfigSheet!$A$2:$H$2))</f>
        <v>3.5680999999999998</v>
      </c>
      <c r="L1040">
        <f>_xlfn.XLOOKUP(B1040,CoinPixels_Config2!A:A,CoinPixels_Config2!I:I)</f>
        <v>0.77021276595744681</v>
      </c>
      <c r="M1040">
        <f t="shared" si="129"/>
        <v>0</v>
      </c>
      <c r="N1040">
        <f t="shared" si="130"/>
        <v>56297.931914893619</v>
      </c>
      <c r="O1040">
        <f t="shared" si="131"/>
        <v>0</v>
      </c>
      <c r="P1040">
        <f t="shared" si="132"/>
        <v>59.979436475776694</v>
      </c>
      <c r="Q1040" s="9" cm="1">
        <f t="array" ref="Q1040">IF(D1040="",_xlfn.XLOOKUP(C1040,ConfigSheet!$B$5:$H$5,_xlfn.XLOOKUP(G1040,ConfigSheet!$A$6:$A$8,ConfigSheet!$B$6:$H$8)),_xlfn.XLOOKUP(D1040,ConfigSheet!$B$5:$H$5,_xlfn.XLOOKUP(H1040,ConfigSheet!$A$6:$A$8,ConfigSheet!$B$6:$H$8)))</f>
        <v>96.64</v>
      </c>
      <c r="R1040">
        <f t="shared" si="133"/>
        <v>-59.979436475776694</v>
      </c>
      <c r="S1040" s="9">
        <f t="shared" si="134"/>
        <v>3597.5327999517317</v>
      </c>
      <c r="W1040">
        <f t="shared" si="135"/>
        <v>36.660563524223306</v>
      </c>
      <c r="X1040">
        <f t="shared" si="128"/>
        <v>1343.9969179136124</v>
      </c>
    </row>
    <row r="1041" spans="1:24" x14ac:dyDescent="0.3">
      <c r="A1041" s="3">
        <v>1039</v>
      </c>
      <c r="B1041">
        <v>248</v>
      </c>
      <c r="D1041" t="s">
        <v>14</v>
      </c>
      <c r="F1041">
        <v>70269</v>
      </c>
      <c r="H1041">
        <v>1</v>
      </c>
      <c r="I1041">
        <v>0</v>
      </c>
      <c r="J1041" s="4">
        <f>ConfigSheet!$I$2</f>
        <v>3349.0920000000001</v>
      </c>
      <c r="K1041">
        <f>IF(D1041="",_xlfn.XLOOKUP(C1041,ConfigSheet!$A$1:$H$1,ConfigSheet!$A$2:$H$2),_xlfn.XLOOKUP(D1041,ConfigSheet!$A$1:$H$1,ConfigSheet!$A$2:$H$2))</f>
        <v>8.5265588246234003</v>
      </c>
      <c r="L1041">
        <f>_xlfn.XLOOKUP(B1041,CoinPixels_Config2!A:A,CoinPixels_Config2!I:I)</f>
        <v>0.85686653771760157</v>
      </c>
      <c r="M1041">
        <f t="shared" si="129"/>
        <v>0</v>
      </c>
      <c r="N1041">
        <f t="shared" si="130"/>
        <v>60211.154738878147</v>
      </c>
      <c r="O1041">
        <f t="shared" si="131"/>
        <v>0</v>
      </c>
      <c r="P1041">
        <f t="shared" si="132"/>
        <v>153.2934755986239</v>
      </c>
      <c r="Q1041" s="9" cm="1">
        <f t="array" ref="Q1041">IF(D1041="",_xlfn.XLOOKUP(C1041,ConfigSheet!$B$5:$H$5,_xlfn.XLOOKUP(G1041,ConfigSheet!$A$6:$A$8,ConfigSheet!$B$6:$H$8)),_xlfn.XLOOKUP(D1041,ConfigSheet!$B$5:$H$5,_xlfn.XLOOKUP(H1041,ConfigSheet!$A$6:$A$8,ConfigSheet!$B$6:$H$8)))</f>
        <v>160.44</v>
      </c>
      <c r="R1041">
        <f t="shared" si="133"/>
        <v>-153.2934755986239</v>
      </c>
      <c r="S1041" s="9">
        <f t="shared" si="134"/>
        <v>23498.889661105903</v>
      </c>
      <c r="W1041">
        <f t="shared" si="135"/>
        <v>7.146524401376098</v>
      </c>
      <c r="X1041">
        <f t="shared" si="128"/>
        <v>51.072811019463998</v>
      </c>
    </row>
    <row r="1042" spans="1:24" x14ac:dyDescent="0.3">
      <c r="A1042" s="3">
        <v>1040</v>
      </c>
      <c r="B1042">
        <v>249</v>
      </c>
      <c r="D1042" t="s">
        <v>9</v>
      </c>
      <c r="F1042">
        <v>285056</v>
      </c>
      <c r="H1042">
        <v>1</v>
      </c>
      <c r="I1042">
        <v>0</v>
      </c>
      <c r="J1042" s="4">
        <f>ConfigSheet!$I$2</f>
        <v>3349.0920000000001</v>
      </c>
      <c r="K1042">
        <f>IF(D1042="",_xlfn.XLOOKUP(C1042,ConfigSheet!$A$1:$H$1,ConfigSheet!$A$2:$H$2),_xlfn.XLOOKUP(D1042,ConfigSheet!$A$1:$H$1,ConfigSheet!$A$2:$H$2))</f>
        <v>2.6304883652667002</v>
      </c>
      <c r="L1042">
        <f>_xlfn.XLOOKUP(B1042,CoinPixels_Config2!A:A,CoinPixels_Config2!I:I)</f>
        <v>0.52855063308522621</v>
      </c>
      <c r="M1042">
        <f t="shared" si="129"/>
        <v>0</v>
      </c>
      <c r="N1042">
        <f t="shared" si="130"/>
        <v>150666.52926474225</v>
      </c>
      <c r="O1042">
        <f t="shared" si="131"/>
        <v>0</v>
      </c>
      <c r="P1042">
        <f t="shared" si="132"/>
        <v>118.33850854679993</v>
      </c>
      <c r="Q1042" s="9" cm="1">
        <f t="array" ref="Q1042">IF(D1042="",_xlfn.XLOOKUP(C1042,ConfigSheet!$B$5:$H$5,_xlfn.XLOOKUP(G1042,ConfigSheet!$A$6:$A$8,ConfigSheet!$B$6:$H$8)),_xlfn.XLOOKUP(D1042,ConfigSheet!$B$5:$H$5,_xlfn.XLOOKUP(H1042,ConfigSheet!$A$6:$A$8,ConfigSheet!$B$6:$H$8)))</f>
        <v>468.8</v>
      </c>
      <c r="R1042">
        <f t="shared" si="133"/>
        <v>-118.33850854679993</v>
      </c>
      <c r="S1042" s="9">
        <f t="shared" si="134"/>
        <v>14004.002605081039</v>
      </c>
      <c r="W1042">
        <f t="shared" si="135"/>
        <v>350.4614914532001</v>
      </c>
      <c r="X1042">
        <f t="shared" si="128"/>
        <v>122823.25699160145</v>
      </c>
    </row>
    <row r="1043" spans="1:24" x14ac:dyDescent="0.3">
      <c r="A1043" s="3">
        <v>1041</v>
      </c>
      <c r="B1043">
        <v>249</v>
      </c>
      <c r="D1043" t="s">
        <v>10</v>
      </c>
      <c r="F1043">
        <v>327196</v>
      </c>
      <c r="H1043">
        <v>1</v>
      </c>
      <c r="I1043">
        <v>0</v>
      </c>
      <c r="J1043" s="4">
        <f>ConfigSheet!$I$2</f>
        <v>3349.0920000000001</v>
      </c>
      <c r="K1043">
        <f>IF(D1043="",_xlfn.XLOOKUP(C1043,ConfigSheet!$A$1:$H$1,ConfigSheet!$A$2:$H$2),_xlfn.XLOOKUP(D1043,ConfigSheet!$A$1:$H$1,ConfigSheet!$A$2:$H$2))</f>
        <v>3.5680999999999998</v>
      </c>
      <c r="L1043">
        <f>_xlfn.XLOOKUP(B1043,CoinPixels_Config2!A:A,CoinPixels_Config2!I:I)</f>
        <v>0.52855063308522621</v>
      </c>
      <c r="M1043">
        <f t="shared" si="129"/>
        <v>0</v>
      </c>
      <c r="N1043">
        <f t="shared" si="130"/>
        <v>172939.65294295366</v>
      </c>
      <c r="O1043">
        <f t="shared" si="131"/>
        <v>0</v>
      </c>
      <c r="P1043">
        <f t="shared" si="132"/>
        <v>184.24873836423512</v>
      </c>
      <c r="Q1043" s="9" cm="1">
        <f t="array" ref="Q1043">IF(D1043="",_xlfn.XLOOKUP(C1043,ConfigSheet!$B$5:$H$5,_xlfn.XLOOKUP(G1043,ConfigSheet!$A$6:$A$8,ConfigSheet!$B$6:$H$8)),_xlfn.XLOOKUP(D1043,ConfigSheet!$B$5:$H$5,_xlfn.XLOOKUP(H1043,ConfigSheet!$A$6:$A$8,ConfigSheet!$B$6:$H$8)))</f>
        <v>96.64</v>
      </c>
      <c r="R1043">
        <f t="shared" si="133"/>
        <v>-184.24873836423512</v>
      </c>
      <c r="S1043" s="9">
        <f t="shared" si="134"/>
        <v>33947.597588812365</v>
      </c>
      <c r="W1043">
        <f t="shared" si="135"/>
        <v>-87.608738364235123</v>
      </c>
      <c r="X1043">
        <f t="shared" si="128"/>
        <v>7675.2910377730032</v>
      </c>
    </row>
    <row r="1044" spans="1:24" x14ac:dyDescent="0.3">
      <c r="A1044" s="3">
        <v>1042</v>
      </c>
      <c r="B1044">
        <v>264</v>
      </c>
      <c r="D1044" t="s">
        <v>10</v>
      </c>
      <c r="F1044">
        <v>73483</v>
      </c>
      <c r="H1044">
        <v>1</v>
      </c>
      <c r="I1044">
        <v>0</v>
      </c>
      <c r="J1044" s="4">
        <f>ConfigSheet!$I$2</f>
        <v>3349.0920000000001</v>
      </c>
      <c r="K1044">
        <f>IF(D1044="",_xlfn.XLOOKUP(C1044,ConfigSheet!$A$1:$H$1,ConfigSheet!$A$2:$H$2),_xlfn.XLOOKUP(D1044,ConfigSheet!$A$1:$H$1,ConfigSheet!$A$2:$H$2))</f>
        <v>3.5680999999999998</v>
      </c>
      <c r="L1044">
        <f>_xlfn.XLOOKUP(B1044,CoinPixels_Config2!A:A,CoinPixels_Config2!I:I)</f>
        <v>0.73788610038610036</v>
      </c>
      <c r="M1044">
        <f t="shared" si="129"/>
        <v>0</v>
      </c>
      <c r="N1044">
        <f t="shared" si="130"/>
        <v>54222.084314671811</v>
      </c>
      <c r="O1044">
        <f t="shared" si="131"/>
        <v>0</v>
      </c>
      <c r="P1044">
        <f t="shared" si="132"/>
        <v>57.767842460935817</v>
      </c>
      <c r="Q1044" s="9" cm="1">
        <f t="array" ref="Q1044">IF(D1044="",_xlfn.XLOOKUP(C1044,ConfigSheet!$B$5:$H$5,_xlfn.XLOOKUP(G1044,ConfigSheet!$A$6:$A$8,ConfigSheet!$B$6:$H$8)),_xlfn.XLOOKUP(D1044,ConfigSheet!$B$5:$H$5,_xlfn.XLOOKUP(H1044,ConfigSheet!$A$6:$A$8,ConfigSheet!$B$6:$H$8)))</f>
        <v>96.64</v>
      </c>
      <c r="R1044">
        <f t="shared" si="133"/>
        <v>-57.767842460935817</v>
      </c>
      <c r="S1044" s="9">
        <f t="shared" si="134"/>
        <v>3337.123622591499</v>
      </c>
      <c r="W1044">
        <f t="shared" si="135"/>
        <v>38.872157539064183</v>
      </c>
      <c r="X1044">
        <f t="shared" si="128"/>
        <v>1511.0446317418243</v>
      </c>
    </row>
    <row r="1045" spans="1:24" x14ac:dyDescent="0.3">
      <c r="A1045" s="3">
        <v>1043</v>
      </c>
      <c r="B1045">
        <v>267</v>
      </c>
      <c r="D1045" t="s">
        <v>9</v>
      </c>
      <c r="F1045">
        <v>298354</v>
      </c>
      <c r="H1045">
        <v>1</v>
      </c>
      <c r="I1045">
        <v>0</v>
      </c>
      <c r="J1045" s="4">
        <f>ConfigSheet!$I$2</f>
        <v>3349.0920000000001</v>
      </c>
      <c r="K1045">
        <f>IF(D1045="",_xlfn.XLOOKUP(C1045,ConfigSheet!$A$1:$H$1,ConfigSheet!$A$2:$H$2),_xlfn.XLOOKUP(D1045,ConfigSheet!$A$1:$H$1,ConfigSheet!$A$2:$H$2))</f>
        <v>2.6304883652667002</v>
      </c>
      <c r="L1045">
        <f>_xlfn.XLOOKUP(B1045,CoinPixels_Config2!A:A,CoinPixels_Config2!I:I)</f>
        <v>0.83585069444444449</v>
      </c>
      <c r="M1045">
        <f t="shared" si="129"/>
        <v>0</v>
      </c>
      <c r="N1045">
        <f t="shared" si="130"/>
        <v>249379.3980902778</v>
      </c>
      <c r="O1045">
        <f t="shared" si="131"/>
        <v>0</v>
      </c>
      <c r="P1045">
        <f t="shared" si="132"/>
        <v>195.87088238056418</v>
      </c>
      <c r="Q1045" s="9" cm="1">
        <f t="array" ref="Q1045">IF(D1045="",_xlfn.XLOOKUP(C1045,ConfigSheet!$B$5:$H$5,_xlfn.XLOOKUP(G1045,ConfigSheet!$A$6:$A$8,ConfigSheet!$B$6:$H$8)),_xlfn.XLOOKUP(D1045,ConfigSheet!$B$5:$H$5,_xlfn.XLOOKUP(H1045,ConfigSheet!$A$6:$A$8,ConfigSheet!$B$6:$H$8)))</f>
        <v>468.8</v>
      </c>
      <c r="R1045">
        <f t="shared" si="133"/>
        <v>-195.87088238056418</v>
      </c>
      <c r="S1045" s="9">
        <f t="shared" si="134"/>
        <v>38365.402564540811</v>
      </c>
      <c r="W1045">
        <f t="shared" si="135"/>
        <v>272.92911761943583</v>
      </c>
      <c r="X1045">
        <f t="shared" si="128"/>
        <v>74490.303244523835</v>
      </c>
    </row>
    <row r="1046" spans="1:24" x14ac:dyDescent="0.3">
      <c r="A1046" s="3">
        <v>1044</v>
      </c>
      <c r="B1046">
        <v>280</v>
      </c>
      <c r="D1046" t="s">
        <v>14</v>
      </c>
      <c r="F1046">
        <v>63775</v>
      </c>
      <c r="H1046">
        <v>1</v>
      </c>
      <c r="I1046">
        <v>0.69147674366831779</v>
      </c>
      <c r="J1046" s="4">
        <f>ConfigSheet!$I$2</f>
        <v>3349.0920000000001</v>
      </c>
      <c r="K1046">
        <f>IF(D1046="",_xlfn.XLOOKUP(C1046,ConfigSheet!$A$1:$H$1,ConfigSheet!$A$2:$H$2),_xlfn.XLOOKUP(D1046,ConfigSheet!$A$1:$H$1,ConfigSheet!$A$2:$H$2))</f>
        <v>8.5265588246234003</v>
      </c>
      <c r="L1046">
        <f>_xlfn.XLOOKUP(B1046,CoinPixels_Config2!A:A,CoinPixels_Config2!I:I)</f>
        <v>0.76312576312576308</v>
      </c>
      <c r="M1046">
        <f t="shared" si="129"/>
        <v>0</v>
      </c>
      <c r="N1046">
        <f t="shared" si="130"/>
        <v>48668.345543345538</v>
      </c>
      <c r="O1046">
        <f t="shared" si="131"/>
        <v>0</v>
      </c>
      <c r="P1046">
        <f t="shared" si="132"/>
        <v>123.90627405052886</v>
      </c>
      <c r="Q1046" s="9" cm="1">
        <f t="array" ref="Q1046">IF(D1046="",_xlfn.XLOOKUP(C1046,ConfigSheet!$B$5:$H$5,_xlfn.XLOOKUP(G1046,ConfigSheet!$A$6:$A$8,ConfigSheet!$B$6:$H$8)),_xlfn.XLOOKUP(D1046,ConfigSheet!$B$5:$H$5,_xlfn.XLOOKUP(H1046,ConfigSheet!$A$6:$A$8,ConfigSheet!$B$6:$H$8)))</f>
        <v>160.44</v>
      </c>
      <c r="R1046">
        <f t="shared" si="133"/>
        <v>-123.90627405052886</v>
      </c>
      <c r="S1046" s="9">
        <f t="shared" si="134"/>
        <v>15352.764749084763</v>
      </c>
      <c r="W1046">
        <f t="shared" si="135"/>
        <v>36.533725949471133</v>
      </c>
      <c r="X1046">
        <f t="shared" si="128"/>
        <v>1334.7131317510605</v>
      </c>
    </row>
    <row r="1047" spans="1:24" x14ac:dyDescent="0.3">
      <c r="A1047" s="3">
        <v>1045</v>
      </c>
      <c r="B1047">
        <v>282</v>
      </c>
      <c r="D1047" t="s">
        <v>10</v>
      </c>
      <c r="F1047">
        <v>64078</v>
      </c>
      <c r="H1047">
        <v>1</v>
      </c>
      <c r="I1047">
        <v>0</v>
      </c>
      <c r="J1047" s="4">
        <f>ConfigSheet!$I$2</f>
        <v>3349.0920000000001</v>
      </c>
      <c r="K1047">
        <f>IF(D1047="",_xlfn.XLOOKUP(C1047,ConfigSheet!$A$1:$H$1,ConfigSheet!$A$2:$H$2),_xlfn.XLOOKUP(D1047,ConfigSheet!$A$1:$H$1,ConfigSheet!$A$2:$H$2))</f>
        <v>3.5680999999999998</v>
      </c>
      <c r="L1047">
        <f>_xlfn.XLOOKUP(B1047,CoinPixels_Config2!A:A,CoinPixels_Config2!I:I)</f>
        <v>0.87805999310424088</v>
      </c>
      <c r="M1047">
        <f t="shared" si="129"/>
        <v>0</v>
      </c>
      <c r="N1047">
        <f t="shared" si="130"/>
        <v>56264.328238133545</v>
      </c>
      <c r="O1047">
        <f t="shared" si="131"/>
        <v>0</v>
      </c>
      <c r="P1047">
        <f t="shared" si="132"/>
        <v>59.943635345485959</v>
      </c>
      <c r="Q1047" s="9" cm="1">
        <f t="array" ref="Q1047">IF(D1047="",_xlfn.XLOOKUP(C1047,ConfigSheet!$B$5:$H$5,_xlfn.XLOOKUP(G1047,ConfigSheet!$A$6:$A$8,ConfigSheet!$B$6:$H$8)),_xlfn.XLOOKUP(D1047,ConfigSheet!$B$5:$H$5,_xlfn.XLOOKUP(H1047,ConfigSheet!$A$6:$A$8,ConfigSheet!$B$6:$H$8)))</f>
        <v>96.64</v>
      </c>
      <c r="R1047">
        <f t="shared" si="133"/>
        <v>-59.943635345485959</v>
      </c>
      <c r="S1047" s="9">
        <f t="shared" si="134"/>
        <v>3593.2394184325935</v>
      </c>
      <c r="W1047">
        <f t="shared" si="135"/>
        <v>36.696364654514042</v>
      </c>
      <c r="X1047">
        <f t="shared" si="128"/>
        <v>1346.6231788570674</v>
      </c>
    </row>
    <row r="1048" spans="1:24" x14ac:dyDescent="0.3">
      <c r="A1048" s="3">
        <v>1046</v>
      </c>
      <c r="B1048">
        <v>285</v>
      </c>
      <c r="D1048" t="s">
        <v>10</v>
      </c>
      <c r="F1048">
        <v>86010</v>
      </c>
      <c r="H1048">
        <v>1</v>
      </c>
      <c r="I1048">
        <v>0</v>
      </c>
      <c r="J1048" s="4">
        <f>ConfigSheet!$I$2</f>
        <v>3349.0920000000001</v>
      </c>
      <c r="K1048">
        <f>IF(D1048="",_xlfn.XLOOKUP(C1048,ConfigSheet!$A$1:$H$1,ConfigSheet!$A$2:$H$2),_xlfn.XLOOKUP(D1048,ConfigSheet!$A$1:$H$1,ConfigSheet!$A$2:$H$2))</f>
        <v>3.5680999999999998</v>
      </c>
      <c r="L1048">
        <f>_xlfn.XLOOKUP(B1048,CoinPixels_Config2!A:A,CoinPixels_Config2!I:I)</f>
        <v>0.77692494142360835</v>
      </c>
      <c r="M1048">
        <f t="shared" si="129"/>
        <v>0</v>
      </c>
      <c r="N1048">
        <f t="shared" si="130"/>
        <v>66823.314211844554</v>
      </c>
      <c r="O1048">
        <f t="shared" si="131"/>
        <v>0</v>
      </c>
      <c r="P1048">
        <f t="shared" si="132"/>
        <v>71.193107695841888</v>
      </c>
      <c r="Q1048" s="9" cm="1">
        <f t="array" ref="Q1048">IF(D1048="",_xlfn.XLOOKUP(C1048,ConfigSheet!$B$5:$H$5,_xlfn.XLOOKUP(G1048,ConfigSheet!$A$6:$A$8,ConfigSheet!$B$6:$H$8)),_xlfn.XLOOKUP(D1048,ConfigSheet!$B$5:$H$5,_xlfn.XLOOKUP(H1048,ConfigSheet!$A$6:$A$8,ConfigSheet!$B$6:$H$8)))</f>
        <v>96.64</v>
      </c>
      <c r="R1048">
        <f t="shared" si="133"/>
        <v>-71.193107695841888</v>
      </c>
      <c r="S1048" s="9">
        <f t="shared" si="134"/>
        <v>5068.4585833917417</v>
      </c>
      <c r="W1048">
        <f t="shared" si="135"/>
        <v>25.446892304158112</v>
      </c>
      <c r="X1048">
        <f t="shared" si="128"/>
        <v>647.54432793942135</v>
      </c>
    </row>
    <row r="1049" spans="1:24" x14ac:dyDescent="0.3">
      <c r="A1049" s="3">
        <v>1047</v>
      </c>
      <c r="B1049">
        <v>300</v>
      </c>
      <c r="D1049" t="s">
        <v>10</v>
      </c>
      <c r="F1049">
        <v>73186</v>
      </c>
      <c r="H1049">
        <v>1</v>
      </c>
      <c r="I1049">
        <v>0</v>
      </c>
      <c r="J1049" s="4">
        <f>ConfigSheet!$I$2</f>
        <v>3349.0920000000001</v>
      </c>
      <c r="K1049">
        <f>IF(D1049="",_xlfn.XLOOKUP(C1049,ConfigSheet!$A$1:$H$1,ConfigSheet!$A$2:$H$2),_xlfn.XLOOKUP(D1049,ConfigSheet!$A$1:$H$1,ConfigSheet!$A$2:$H$2))</f>
        <v>3.5680999999999998</v>
      </c>
      <c r="L1049">
        <f>_xlfn.XLOOKUP(B1049,CoinPixels_Config2!A:A,CoinPixels_Config2!I:I)</f>
        <v>0.82360549717057396</v>
      </c>
      <c r="M1049">
        <f t="shared" si="129"/>
        <v>0</v>
      </c>
      <c r="N1049">
        <f t="shared" si="130"/>
        <v>60276.391915925626</v>
      </c>
      <c r="O1049">
        <f t="shared" si="131"/>
        <v>0</v>
      </c>
      <c r="P1049">
        <f t="shared" si="132"/>
        <v>64.218060893882353</v>
      </c>
      <c r="Q1049" s="9" cm="1">
        <f t="array" ref="Q1049">IF(D1049="",_xlfn.XLOOKUP(C1049,ConfigSheet!$B$5:$H$5,_xlfn.XLOOKUP(G1049,ConfigSheet!$A$6:$A$8,ConfigSheet!$B$6:$H$8)),_xlfn.XLOOKUP(D1049,ConfigSheet!$B$5:$H$5,_xlfn.XLOOKUP(H1049,ConfigSheet!$A$6:$A$8,ConfigSheet!$B$6:$H$8)))</f>
        <v>96.64</v>
      </c>
      <c r="R1049">
        <f t="shared" si="133"/>
        <v>-64.218060893882353</v>
      </c>
      <c r="S1049" s="9">
        <f t="shared" si="134"/>
        <v>4123.9593449703816</v>
      </c>
      <c r="W1049">
        <f t="shared" si="135"/>
        <v>32.421939106117648</v>
      </c>
      <c r="X1049">
        <f t="shared" si="128"/>
        <v>1051.1821354008009</v>
      </c>
    </row>
    <row r="1050" spans="1:24" x14ac:dyDescent="0.3">
      <c r="A1050" s="3">
        <v>1048</v>
      </c>
      <c r="B1050">
        <v>301</v>
      </c>
      <c r="D1050" t="s">
        <v>10</v>
      </c>
      <c r="F1050">
        <v>72748</v>
      </c>
      <c r="H1050">
        <v>1</v>
      </c>
      <c r="I1050">
        <v>0</v>
      </c>
      <c r="J1050" s="4">
        <f>ConfigSheet!$I$2</f>
        <v>3349.0920000000001</v>
      </c>
      <c r="K1050">
        <f>IF(D1050="",_xlfn.XLOOKUP(C1050,ConfigSheet!$A$1:$H$1,ConfigSheet!$A$2:$H$2),_xlfn.XLOOKUP(D1050,ConfigSheet!$A$1:$H$1,ConfigSheet!$A$2:$H$2))</f>
        <v>3.5680999999999998</v>
      </c>
      <c r="L1050">
        <f>_xlfn.XLOOKUP(B1050,CoinPixels_Config2!A:A,CoinPixels_Config2!I:I)</f>
        <v>0.91159951159951158</v>
      </c>
      <c r="M1050">
        <f t="shared" si="129"/>
        <v>0</v>
      </c>
      <c r="N1050">
        <f t="shared" si="130"/>
        <v>66317.041269841269</v>
      </c>
      <c r="O1050">
        <f t="shared" si="131"/>
        <v>0</v>
      </c>
      <c r="P1050">
        <f t="shared" si="132"/>
        <v>70.653727922350484</v>
      </c>
      <c r="Q1050" s="9" cm="1">
        <f t="array" ref="Q1050">IF(D1050="",_xlfn.XLOOKUP(C1050,ConfigSheet!$B$5:$H$5,_xlfn.XLOOKUP(G1050,ConfigSheet!$A$6:$A$8,ConfigSheet!$B$6:$H$8)),_xlfn.XLOOKUP(D1050,ConfigSheet!$B$5:$H$5,_xlfn.XLOOKUP(H1050,ConfigSheet!$A$6:$A$8,ConfigSheet!$B$6:$H$8)))</f>
        <v>96.64</v>
      </c>
      <c r="R1050">
        <f t="shared" si="133"/>
        <v>-70.653727922350484</v>
      </c>
      <c r="S1050" s="9">
        <f t="shared" si="134"/>
        <v>4991.9492693255288</v>
      </c>
      <c r="W1050">
        <f t="shared" si="135"/>
        <v>25.986272077649517</v>
      </c>
      <c r="X1050">
        <f t="shared" si="128"/>
        <v>675.28633649362689</v>
      </c>
    </row>
    <row r="1051" spans="1:24" x14ac:dyDescent="0.3">
      <c r="A1051" s="3">
        <v>1049</v>
      </c>
      <c r="B1051">
        <v>303</v>
      </c>
      <c r="D1051" t="s">
        <v>10</v>
      </c>
      <c r="F1051">
        <v>77066</v>
      </c>
      <c r="H1051">
        <v>1</v>
      </c>
      <c r="I1051">
        <v>0</v>
      </c>
      <c r="J1051" s="4">
        <f>ConfigSheet!$I$2</f>
        <v>3349.0920000000001</v>
      </c>
      <c r="K1051">
        <f>IF(D1051="",_xlfn.XLOOKUP(C1051,ConfigSheet!$A$1:$H$1,ConfigSheet!$A$2:$H$2),_xlfn.XLOOKUP(D1051,ConfigSheet!$A$1:$H$1,ConfigSheet!$A$2:$H$2))</f>
        <v>3.5680999999999998</v>
      </c>
      <c r="L1051">
        <f>_xlfn.XLOOKUP(B1051,CoinPixels_Config2!A:A,CoinPixels_Config2!I:I)</f>
        <v>0.39308343212198016</v>
      </c>
      <c r="M1051">
        <f t="shared" si="129"/>
        <v>0</v>
      </c>
      <c r="N1051">
        <f t="shared" si="130"/>
        <v>30293.367779912522</v>
      </c>
      <c r="O1051">
        <f t="shared" si="131"/>
        <v>0</v>
      </c>
      <c r="P1051">
        <f t="shared" si="132"/>
        <v>32.274349458153395</v>
      </c>
      <c r="Q1051" s="9" cm="1">
        <f t="array" ref="Q1051">IF(D1051="",_xlfn.XLOOKUP(C1051,ConfigSheet!$B$5:$H$5,_xlfn.XLOOKUP(G1051,ConfigSheet!$A$6:$A$8,ConfigSheet!$B$6:$H$8)),_xlfn.XLOOKUP(D1051,ConfigSheet!$B$5:$H$5,_xlfn.XLOOKUP(H1051,ConfigSheet!$A$6:$A$8,ConfigSheet!$B$6:$H$8)))</f>
        <v>96.64</v>
      </c>
      <c r="R1051">
        <f t="shared" si="133"/>
        <v>-32.274349458153395</v>
      </c>
      <c r="S1051" s="9">
        <f t="shared" si="134"/>
        <v>1041.6336329470064</v>
      </c>
      <c r="W1051">
        <f t="shared" si="135"/>
        <v>64.365650541846605</v>
      </c>
      <c r="X1051">
        <f t="shared" si="128"/>
        <v>4142.9369696751182</v>
      </c>
    </row>
    <row r="1052" spans="1:24" x14ac:dyDescent="0.3">
      <c r="A1052" s="3">
        <v>1050</v>
      </c>
      <c r="B1052">
        <v>318</v>
      </c>
      <c r="D1052" t="s">
        <v>10</v>
      </c>
      <c r="F1052">
        <v>74361</v>
      </c>
      <c r="H1052">
        <v>1</v>
      </c>
      <c r="I1052">
        <v>0</v>
      </c>
      <c r="J1052" s="4">
        <f>ConfigSheet!$I$2</f>
        <v>3349.0920000000001</v>
      </c>
      <c r="K1052">
        <f>IF(D1052="",_xlfn.XLOOKUP(C1052,ConfigSheet!$A$1:$H$1,ConfigSheet!$A$2:$H$2),_xlfn.XLOOKUP(D1052,ConfigSheet!$A$1:$H$1,ConfigSheet!$A$2:$H$2))</f>
        <v>3.5680999999999998</v>
      </c>
      <c r="L1052">
        <f>_xlfn.XLOOKUP(B1052,CoinPixels_Config2!A:A,CoinPixels_Config2!I:I)</f>
        <v>0.87187981950077109</v>
      </c>
      <c r="M1052">
        <f t="shared" si="129"/>
        <v>0</v>
      </c>
      <c r="N1052">
        <f t="shared" si="130"/>
        <v>64833.855257896837</v>
      </c>
      <c r="O1052">
        <f t="shared" si="131"/>
        <v>0</v>
      </c>
      <c r="P1052">
        <f t="shared" si="132"/>
        <v>69.073551561349078</v>
      </c>
      <c r="Q1052" s="9" cm="1">
        <f t="array" ref="Q1052">IF(D1052="",_xlfn.XLOOKUP(C1052,ConfigSheet!$B$5:$H$5,_xlfn.XLOOKUP(G1052,ConfigSheet!$A$6:$A$8,ConfigSheet!$B$6:$H$8)),_xlfn.XLOOKUP(D1052,ConfigSheet!$B$5:$H$5,_xlfn.XLOOKUP(H1052,ConfigSheet!$A$6:$A$8,ConfigSheet!$B$6:$H$8)))</f>
        <v>96.64</v>
      </c>
      <c r="R1052">
        <f t="shared" si="133"/>
        <v>-69.073551561349078</v>
      </c>
      <c r="S1052" s="9">
        <f t="shared" si="134"/>
        <v>4771.1555252983499</v>
      </c>
      <c r="W1052">
        <f t="shared" si="135"/>
        <v>27.566448438650923</v>
      </c>
      <c r="X1052">
        <f t="shared" si="128"/>
        <v>759.90907952079988</v>
      </c>
    </row>
    <row r="1053" spans="1:24" x14ac:dyDescent="0.3">
      <c r="A1053" s="3">
        <v>1051</v>
      </c>
      <c r="B1053">
        <v>321</v>
      </c>
      <c r="D1053" t="s">
        <v>10</v>
      </c>
      <c r="F1053">
        <v>96532</v>
      </c>
      <c r="H1053">
        <v>1</v>
      </c>
      <c r="I1053">
        <v>0</v>
      </c>
      <c r="J1053" s="4">
        <f>ConfigSheet!$I$2</f>
        <v>3349.0920000000001</v>
      </c>
      <c r="K1053">
        <f>IF(D1053="",_xlfn.XLOOKUP(C1053,ConfigSheet!$A$1:$H$1,ConfigSheet!$A$2:$H$2),_xlfn.XLOOKUP(D1053,ConfigSheet!$A$1:$H$1,ConfigSheet!$A$2:$H$2))</f>
        <v>3.5680999999999998</v>
      </c>
      <c r="L1053">
        <f>_xlfn.XLOOKUP(B1053,CoinPixels_Config2!A:A,CoinPixels_Config2!I:I)</f>
        <v>0.50416907021867952</v>
      </c>
      <c r="M1053">
        <f t="shared" si="129"/>
        <v>0</v>
      </c>
      <c r="N1053">
        <f t="shared" si="130"/>
        <v>48668.448686349569</v>
      </c>
      <c r="O1053">
        <f t="shared" si="131"/>
        <v>0</v>
      </c>
      <c r="P1053">
        <f t="shared" si="132"/>
        <v>51.851036566855697</v>
      </c>
      <c r="Q1053" s="9" cm="1">
        <f t="array" ref="Q1053">IF(D1053="",_xlfn.XLOOKUP(C1053,ConfigSheet!$B$5:$H$5,_xlfn.XLOOKUP(G1053,ConfigSheet!$A$6:$A$8,ConfigSheet!$B$6:$H$8)),_xlfn.XLOOKUP(D1053,ConfigSheet!$B$5:$H$5,_xlfn.XLOOKUP(H1053,ConfigSheet!$A$6:$A$8,ConfigSheet!$B$6:$H$8)))</f>
        <v>96.64</v>
      </c>
      <c r="R1053">
        <f t="shared" si="133"/>
        <v>-51.851036566855697</v>
      </c>
      <c r="S1053" s="9">
        <f t="shared" si="134"/>
        <v>2688.5299930574065</v>
      </c>
      <c r="W1053">
        <f t="shared" si="135"/>
        <v>44.788963433144303</v>
      </c>
      <c r="X1053">
        <f t="shared" si="128"/>
        <v>2006.0512454155376</v>
      </c>
    </row>
    <row r="1054" spans="1:24" x14ac:dyDescent="0.3">
      <c r="A1054" s="3">
        <v>1052</v>
      </c>
      <c r="B1054">
        <v>336</v>
      </c>
      <c r="D1054" t="s">
        <v>10</v>
      </c>
      <c r="F1054">
        <v>72500</v>
      </c>
      <c r="H1054">
        <v>1</v>
      </c>
      <c r="I1054">
        <v>0</v>
      </c>
      <c r="J1054" s="4">
        <f>ConfigSheet!$I$2</f>
        <v>3349.0920000000001</v>
      </c>
      <c r="K1054">
        <f>IF(D1054="",_xlfn.XLOOKUP(C1054,ConfigSheet!$A$1:$H$1,ConfigSheet!$A$2:$H$2),_xlfn.XLOOKUP(D1054,ConfigSheet!$A$1:$H$1,ConfigSheet!$A$2:$H$2))</f>
        <v>3.5680999999999998</v>
      </c>
      <c r="L1054">
        <f>_xlfn.XLOOKUP(B1054,CoinPixels_Config2!A:A,CoinPixels_Config2!I:I)</f>
        <v>0.87010990262513521</v>
      </c>
      <c r="M1054">
        <f t="shared" si="129"/>
        <v>0</v>
      </c>
      <c r="N1054">
        <f t="shared" si="130"/>
        <v>63082.967940322305</v>
      </c>
      <c r="O1054">
        <f t="shared" si="131"/>
        <v>0</v>
      </c>
      <c r="P1054">
        <f t="shared" si="132"/>
        <v>67.208168037146791</v>
      </c>
      <c r="Q1054" s="9" cm="1">
        <f t="array" ref="Q1054">IF(D1054="",_xlfn.XLOOKUP(C1054,ConfigSheet!$B$5:$H$5,_xlfn.XLOOKUP(G1054,ConfigSheet!$A$6:$A$8,ConfigSheet!$B$6:$H$8)),_xlfn.XLOOKUP(D1054,ConfigSheet!$B$5:$H$5,_xlfn.XLOOKUP(H1054,ConfigSheet!$A$6:$A$8,ConfigSheet!$B$6:$H$8)))</f>
        <v>96.64</v>
      </c>
      <c r="R1054">
        <f t="shared" si="133"/>
        <v>-67.208168037146791</v>
      </c>
      <c r="S1054" s="9">
        <f t="shared" si="134"/>
        <v>4516.9378509093594</v>
      </c>
      <c r="W1054">
        <f t="shared" si="135"/>
        <v>29.431831962853209</v>
      </c>
      <c r="X1054">
        <f t="shared" si="128"/>
        <v>866.23273268962782</v>
      </c>
    </row>
    <row r="1055" spans="1:24" x14ac:dyDescent="0.3">
      <c r="A1055" s="3">
        <v>1053</v>
      </c>
      <c r="B1055">
        <v>339</v>
      </c>
      <c r="D1055" t="s">
        <v>10</v>
      </c>
      <c r="F1055">
        <v>106564</v>
      </c>
      <c r="H1055">
        <v>1</v>
      </c>
      <c r="I1055">
        <v>0</v>
      </c>
      <c r="J1055" s="4">
        <f>ConfigSheet!$I$2</f>
        <v>3349.0920000000001</v>
      </c>
      <c r="K1055">
        <f>IF(D1055="",_xlfn.XLOOKUP(C1055,ConfigSheet!$A$1:$H$1,ConfigSheet!$A$2:$H$2),_xlfn.XLOOKUP(D1055,ConfigSheet!$A$1:$H$1,ConfigSheet!$A$2:$H$2))</f>
        <v>3.5680999999999998</v>
      </c>
      <c r="L1055">
        <f>_xlfn.XLOOKUP(B1055,CoinPixels_Config2!A:A,CoinPixels_Config2!I:I)</f>
        <v>0.35084646818447168</v>
      </c>
      <c r="M1055">
        <f t="shared" si="129"/>
        <v>0</v>
      </c>
      <c r="N1055">
        <f t="shared" si="130"/>
        <v>37387.603035610038</v>
      </c>
      <c r="O1055">
        <f t="shared" si="131"/>
        <v>0</v>
      </c>
      <c r="P1055">
        <f t="shared" si="132"/>
        <v>39.832499791394255</v>
      </c>
      <c r="Q1055" s="9" cm="1">
        <f t="array" ref="Q1055">IF(D1055="",_xlfn.XLOOKUP(C1055,ConfigSheet!$B$5:$H$5,_xlfn.XLOOKUP(G1055,ConfigSheet!$A$6:$A$8,ConfigSheet!$B$6:$H$8)),_xlfn.XLOOKUP(D1055,ConfigSheet!$B$5:$H$5,_xlfn.XLOOKUP(H1055,ConfigSheet!$A$6:$A$8,ConfigSheet!$B$6:$H$8)))</f>
        <v>96.64</v>
      </c>
      <c r="R1055">
        <f t="shared" si="133"/>
        <v>-39.832499791394255</v>
      </c>
      <c r="S1055" s="9">
        <f t="shared" si="134"/>
        <v>1586.6280396314235</v>
      </c>
      <c r="W1055">
        <f t="shared" si="135"/>
        <v>56.807500208605745</v>
      </c>
      <c r="X1055">
        <f t="shared" si="128"/>
        <v>3227.0920799507417</v>
      </c>
    </row>
    <row r="1056" spans="1:24" x14ac:dyDescent="0.3">
      <c r="A1056" s="3">
        <v>1054</v>
      </c>
      <c r="B1056">
        <v>354</v>
      </c>
      <c r="D1056" t="s">
        <v>10</v>
      </c>
      <c r="F1056">
        <v>72543</v>
      </c>
      <c r="H1056">
        <v>1</v>
      </c>
      <c r="I1056">
        <v>0</v>
      </c>
      <c r="J1056" s="4">
        <f>ConfigSheet!$I$2</f>
        <v>3349.0920000000001</v>
      </c>
      <c r="K1056">
        <f>IF(D1056="",_xlfn.XLOOKUP(C1056,ConfigSheet!$A$1:$H$1,ConfigSheet!$A$2:$H$2),_xlfn.XLOOKUP(D1056,ConfigSheet!$A$1:$H$1,ConfigSheet!$A$2:$H$2))</f>
        <v>3.5680999999999998</v>
      </c>
      <c r="L1056">
        <f>_xlfn.XLOOKUP(B1056,CoinPixels_Config2!A:A,CoinPixels_Config2!I:I)</f>
        <v>0.8093723494486853</v>
      </c>
      <c r="M1056">
        <f t="shared" si="129"/>
        <v>0</v>
      </c>
      <c r="N1056">
        <f t="shared" si="130"/>
        <v>58714.298346055977</v>
      </c>
      <c r="O1056">
        <f t="shared" si="131"/>
        <v>0</v>
      </c>
      <c r="P1056">
        <f t="shared" si="132"/>
        <v>62.55381695353914</v>
      </c>
      <c r="Q1056" s="9" cm="1">
        <f t="array" ref="Q1056">IF(D1056="",_xlfn.XLOOKUP(C1056,ConfigSheet!$B$5:$H$5,_xlfn.XLOOKUP(G1056,ConfigSheet!$A$6:$A$8,ConfigSheet!$B$6:$H$8)),_xlfn.XLOOKUP(D1056,ConfigSheet!$B$5:$H$5,_xlfn.XLOOKUP(H1056,ConfigSheet!$A$6:$A$8,ConfigSheet!$B$6:$H$8)))</f>
        <v>96.64</v>
      </c>
      <c r="R1056">
        <f t="shared" si="133"/>
        <v>-62.55381695353914</v>
      </c>
      <c r="S1056" s="9">
        <f t="shared" si="134"/>
        <v>3912.9800154568807</v>
      </c>
      <c r="W1056">
        <f t="shared" si="135"/>
        <v>34.08618304646086</v>
      </c>
      <c r="X1056">
        <f t="shared" si="128"/>
        <v>1161.8678746768358</v>
      </c>
    </row>
    <row r="1057" spans="1:24" x14ac:dyDescent="0.3">
      <c r="A1057" s="3">
        <v>1055</v>
      </c>
      <c r="B1057">
        <v>357</v>
      </c>
      <c r="D1057" t="s">
        <v>10</v>
      </c>
      <c r="F1057">
        <v>114733</v>
      </c>
      <c r="H1057">
        <v>1</v>
      </c>
      <c r="I1057">
        <v>0</v>
      </c>
      <c r="J1057" s="4">
        <f>ConfigSheet!$I$2</f>
        <v>3349.0920000000001</v>
      </c>
      <c r="K1057">
        <f>IF(D1057="",_xlfn.XLOOKUP(C1057,ConfigSheet!$A$1:$H$1,ConfigSheet!$A$2:$H$2),_xlfn.XLOOKUP(D1057,ConfigSheet!$A$1:$H$1,ConfigSheet!$A$2:$H$2))</f>
        <v>3.5680999999999998</v>
      </c>
      <c r="L1057">
        <f>_xlfn.XLOOKUP(B1057,CoinPixels_Config2!A:A,CoinPixels_Config2!I:I)</f>
        <v>0.78143141314496811</v>
      </c>
      <c r="M1057">
        <f t="shared" si="129"/>
        <v>0</v>
      </c>
      <c r="N1057">
        <f t="shared" si="130"/>
        <v>89655.970324361624</v>
      </c>
      <c r="O1057">
        <f t="shared" si="131"/>
        <v>0</v>
      </c>
      <c r="P1057">
        <f t="shared" si="132"/>
        <v>95.518865326588426</v>
      </c>
      <c r="Q1057" s="9" cm="1">
        <f t="array" ref="Q1057">IF(D1057="",_xlfn.XLOOKUP(C1057,ConfigSheet!$B$5:$H$5,_xlfn.XLOOKUP(G1057,ConfigSheet!$A$6:$A$8,ConfigSheet!$B$6:$H$8)),_xlfn.XLOOKUP(D1057,ConfigSheet!$B$5:$H$5,_xlfn.XLOOKUP(H1057,ConfigSheet!$A$6:$A$8,ConfigSheet!$B$6:$H$8)))</f>
        <v>96.64</v>
      </c>
      <c r="R1057">
        <f t="shared" si="133"/>
        <v>-95.518865326588426</v>
      </c>
      <c r="S1057" s="9">
        <f t="shared" si="134"/>
        <v>9123.8536332789372</v>
      </c>
      <c r="W1057">
        <f t="shared" si="135"/>
        <v>1.121134673411575</v>
      </c>
      <c r="X1057">
        <f t="shared" si="128"/>
        <v>1.2569429559256791</v>
      </c>
    </row>
    <row r="1058" spans="1:24" x14ac:dyDescent="0.3">
      <c r="A1058" s="3">
        <v>1056</v>
      </c>
      <c r="B1058">
        <v>372</v>
      </c>
      <c r="D1058" t="s">
        <v>10</v>
      </c>
      <c r="F1058">
        <v>66029</v>
      </c>
      <c r="H1058">
        <v>1</v>
      </c>
      <c r="I1058">
        <v>0</v>
      </c>
      <c r="J1058" s="4">
        <f>ConfigSheet!$I$2</f>
        <v>3349.0920000000001</v>
      </c>
      <c r="K1058">
        <f>IF(D1058="",_xlfn.XLOOKUP(C1058,ConfigSheet!$A$1:$H$1,ConfigSheet!$A$2:$H$2),_xlfn.XLOOKUP(D1058,ConfigSheet!$A$1:$H$1,ConfigSheet!$A$2:$H$2))</f>
        <v>3.5680999999999998</v>
      </c>
      <c r="L1058">
        <f>_xlfn.XLOOKUP(B1058,CoinPixels_Config2!A:A,CoinPixels_Config2!I:I)</f>
        <v>0.77040919169522271</v>
      </c>
      <c r="M1058">
        <f t="shared" si="129"/>
        <v>0</v>
      </c>
      <c r="N1058">
        <f t="shared" si="130"/>
        <v>50869.348518443861</v>
      </c>
      <c r="O1058">
        <f t="shared" si="131"/>
        <v>0</v>
      </c>
      <c r="P1058">
        <f t="shared" si="132"/>
        <v>54.195860385041534</v>
      </c>
      <c r="Q1058" s="9" cm="1">
        <f t="array" ref="Q1058">IF(D1058="",_xlfn.XLOOKUP(C1058,ConfigSheet!$B$5:$H$5,_xlfn.XLOOKUP(G1058,ConfigSheet!$A$6:$A$8,ConfigSheet!$B$6:$H$8)),_xlfn.XLOOKUP(D1058,ConfigSheet!$B$5:$H$5,_xlfn.XLOOKUP(H1058,ConfigSheet!$A$6:$A$8,ConfigSheet!$B$6:$H$8)))</f>
        <v>96.64</v>
      </c>
      <c r="R1058">
        <f t="shared" si="133"/>
        <v>-54.195860385041534</v>
      </c>
      <c r="S1058" s="9">
        <f t="shared" si="134"/>
        <v>2937.1912828749141</v>
      </c>
      <c r="W1058">
        <f t="shared" si="135"/>
        <v>42.444139614958466</v>
      </c>
      <c r="X1058">
        <f t="shared" si="128"/>
        <v>1801.5049876540866</v>
      </c>
    </row>
    <row r="1059" spans="1:24" x14ac:dyDescent="0.3">
      <c r="A1059" s="3">
        <v>1057</v>
      </c>
      <c r="B1059">
        <v>373</v>
      </c>
      <c r="D1059" t="s">
        <v>10</v>
      </c>
      <c r="F1059">
        <v>59851</v>
      </c>
      <c r="H1059">
        <v>1</v>
      </c>
      <c r="I1059">
        <v>0</v>
      </c>
      <c r="J1059" s="4">
        <f>ConfigSheet!$I$2</f>
        <v>3349.0920000000001</v>
      </c>
      <c r="K1059">
        <f>IF(D1059="",_xlfn.XLOOKUP(C1059,ConfigSheet!$A$1:$H$1,ConfigSheet!$A$2:$H$2),_xlfn.XLOOKUP(D1059,ConfigSheet!$A$1:$H$1,ConfigSheet!$A$2:$H$2))</f>
        <v>3.5680999999999998</v>
      </c>
      <c r="L1059">
        <f>_xlfn.XLOOKUP(B1059,CoinPixels_Config2!A:A,CoinPixels_Config2!I:I)</f>
        <v>0.98003782307207399</v>
      </c>
      <c r="M1059">
        <f t="shared" si="129"/>
        <v>0</v>
      </c>
      <c r="N1059">
        <f t="shared" si="130"/>
        <v>58656.243748686698</v>
      </c>
      <c r="O1059">
        <f t="shared" si="131"/>
        <v>0</v>
      </c>
      <c r="P1059">
        <f t="shared" si="132"/>
        <v>62.491965977551232</v>
      </c>
      <c r="Q1059" s="9" cm="1">
        <f t="array" ref="Q1059">IF(D1059="",_xlfn.XLOOKUP(C1059,ConfigSheet!$B$5:$H$5,_xlfn.XLOOKUP(G1059,ConfigSheet!$A$6:$A$8,ConfigSheet!$B$6:$H$8)),_xlfn.XLOOKUP(D1059,ConfigSheet!$B$5:$H$5,_xlfn.XLOOKUP(H1059,ConfigSheet!$A$6:$A$8,ConfigSheet!$B$6:$H$8)))</f>
        <v>96.64</v>
      </c>
      <c r="R1059">
        <f t="shared" si="133"/>
        <v>-62.491965977551232</v>
      </c>
      <c r="S1059" s="9">
        <f t="shared" si="134"/>
        <v>3905.2458117394208</v>
      </c>
      <c r="W1059">
        <f t="shared" si="135"/>
        <v>34.148034022448769</v>
      </c>
      <c r="X1059">
        <f t="shared" si="128"/>
        <v>1166.0882275983186</v>
      </c>
    </row>
    <row r="1060" spans="1:24" x14ac:dyDescent="0.3">
      <c r="A1060" s="3">
        <v>1058</v>
      </c>
      <c r="B1060">
        <v>390</v>
      </c>
      <c r="D1060" t="s">
        <v>10</v>
      </c>
      <c r="F1060">
        <v>68305</v>
      </c>
      <c r="H1060">
        <v>1</v>
      </c>
      <c r="I1060">
        <v>0</v>
      </c>
      <c r="J1060" s="4">
        <f>ConfigSheet!$I$2</f>
        <v>3349.0920000000001</v>
      </c>
      <c r="K1060">
        <f>IF(D1060="",_xlfn.XLOOKUP(C1060,ConfigSheet!$A$1:$H$1,ConfigSheet!$A$2:$H$2),_xlfn.XLOOKUP(D1060,ConfigSheet!$A$1:$H$1,ConfigSheet!$A$2:$H$2))</f>
        <v>3.5680999999999998</v>
      </c>
      <c r="L1060">
        <f>_xlfn.XLOOKUP(B1060,CoinPixels_Config2!A:A,CoinPixels_Config2!I:I)</f>
        <v>0.78133306072377839</v>
      </c>
      <c r="M1060">
        <f t="shared" si="129"/>
        <v>0</v>
      </c>
      <c r="N1060">
        <f t="shared" si="130"/>
        <v>53368.954712737686</v>
      </c>
      <c r="O1060">
        <f t="shared" si="131"/>
        <v>0</v>
      </c>
      <c r="P1060">
        <f t="shared" si="132"/>
        <v>56.858923944316643</v>
      </c>
      <c r="Q1060" s="9" cm="1">
        <f t="array" ref="Q1060">IF(D1060="",_xlfn.XLOOKUP(C1060,ConfigSheet!$B$5:$H$5,_xlfn.XLOOKUP(G1060,ConfigSheet!$A$6:$A$8,ConfigSheet!$B$6:$H$8)),_xlfn.XLOOKUP(D1060,ConfigSheet!$B$5:$H$5,_xlfn.XLOOKUP(H1060,ConfigSheet!$A$6:$A$8,ConfigSheet!$B$6:$H$8)))</f>
        <v>96.64</v>
      </c>
      <c r="R1060">
        <f t="shared" si="133"/>
        <v>-56.858923944316643</v>
      </c>
      <c r="S1060" s="9">
        <f t="shared" si="134"/>
        <v>3232.9372321055844</v>
      </c>
      <c r="W1060">
        <f t="shared" si="135"/>
        <v>39.781076055683357</v>
      </c>
      <c r="X1060">
        <f t="shared" si="128"/>
        <v>1582.5340121480638</v>
      </c>
    </row>
    <row r="1061" spans="1:24" x14ac:dyDescent="0.3">
      <c r="A1061" s="3">
        <v>1059</v>
      </c>
      <c r="B1061">
        <v>391</v>
      </c>
      <c r="D1061" t="s">
        <v>10</v>
      </c>
      <c r="F1061">
        <v>60953</v>
      </c>
      <c r="H1061">
        <v>1</v>
      </c>
      <c r="I1061">
        <v>0</v>
      </c>
      <c r="J1061" s="4">
        <f>ConfigSheet!$I$2</f>
        <v>3349.0920000000001</v>
      </c>
      <c r="K1061">
        <f>IF(D1061="",_xlfn.XLOOKUP(C1061,ConfigSheet!$A$1:$H$1,ConfigSheet!$A$2:$H$2),_xlfn.XLOOKUP(D1061,ConfigSheet!$A$1:$H$1,ConfigSheet!$A$2:$H$2))</f>
        <v>3.5680999999999998</v>
      </c>
      <c r="L1061">
        <f>_xlfn.XLOOKUP(B1061,CoinPixels_Config2!A:A,CoinPixels_Config2!I:I)</f>
        <v>0.54405202834728339</v>
      </c>
      <c r="M1061">
        <f t="shared" si="129"/>
        <v>0</v>
      </c>
      <c r="N1061">
        <f t="shared" si="130"/>
        <v>33161.603283851968</v>
      </c>
      <c r="O1061">
        <f t="shared" si="131"/>
        <v>0</v>
      </c>
      <c r="P1061">
        <f t="shared" si="132"/>
        <v>35.330148194529201</v>
      </c>
      <c r="Q1061" s="9" cm="1">
        <f t="array" ref="Q1061">IF(D1061="",_xlfn.XLOOKUP(C1061,ConfigSheet!$B$5:$H$5,_xlfn.XLOOKUP(G1061,ConfigSheet!$A$6:$A$8,ConfigSheet!$B$6:$H$8)),_xlfn.XLOOKUP(D1061,ConfigSheet!$B$5:$H$5,_xlfn.XLOOKUP(H1061,ConfigSheet!$A$6:$A$8,ConfigSheet!$B$6:$H$8)))</f>
        <v>96.64</v>
      </c>
      <c r="R1061">
        <f t="shared" si="133"/>
        <v>-35.330148194529201</v>
      </c>
      <c r="S1061" s="9">
        <f t="shared" si="134"/>
        <v>1248.2193714473949</v>
      </c>
      <c r="W1061">
        <f t="shared" si="135"/>
        <v>61.309851805470799</v>
      </c>
      <c r="X1061">
        <f t="shared" si="128"/>
        <v>3758.8979284087909</v>
      </c>
    </row>
    <row r="1062" spans="1:24" x14ac:dyDescent="0.3">
      <c r="A1062" s="3">
        <v>1060</v>
      </c>
      <c r="B1062">
        <v>393</v>
      </c>
      <c r="D1062" t="s">
        <v>9</v>
      </c>
      <c r="F1062">
        <v>304815</v>
      </c>
      <c r="H1062">
        <v>1</v>
      </c>
      <c r="I1062">
        <v>0</v>
      </c>
      <c r="J1062" s="4">
        <f>ConfigSheet!$I$2</f>
        <v>3349.0920000000001</v>
      </c>
      <c r="K1062">
        <f>IF(D1062="",_xlfn.XLOOKUP(C1062,ConfigSheet!$A$1:$H$1,ConfigSheet!$A$2:$H$2),_xlfn.XLOOKUP(D1062,ConfigSheet!$A$1:$H$1,ConfigSheet!$A$2:$H$2))</f>
        <v>2.6304883652667002</v>
      </c>
      <c r="L1062">
        <f>_xlfn.XLOOKUP(B1062,CoinPixels_Config2!A:A,CoinPixels_Config2!I:I)</f>
        <v>0.88469495655372166</v>
      </c>
      <c r="M1062">
        <f t="shared" si="129"/>
        <v>0</v>
      </c>
      <c r="N1062">
        <f t="shared" si="130"/>
        <v>269668.29318192269</v>
      </c>
      <c r="O1062">
        <f t="shared" si="131"/>
        <v>0</v>
      </c>
      <c r="P1062">
        <f t="shared" si="132"/>
        <v>211.80645610702155</v>
      </c>
      <c r="Q1062" s="9" cm="1">
        <f t="array" ref="Q1062">IF(D1062="",_xlfn.XLOOKUP(C1062,ConfigSheet!$B$5:$H$5,_xlfn.XLOOKUP(G1062,ConfigSheet!$A$6:$A$8,ConfigSheet!$B$6:$H$8)),_xlfn.XLOOKUP(D1062,ConfigSheet!$B$5:$H$5,_xlfn.XLOOKUP(H1062,ConfigSheet!$A$6:$A$8,ConfigSheet!$B$6:$H$8)))</f>
        <v>468.8</v>
      </c>
      <c r="R1062">
        <f t="shared" si="133"/>
        <v>-211.80645610702155</v>
      </c>
      <c r="S1062" s="9">
        <f t="shared" si="134"/>
        <v>44861.974848615646</v>
      </c>
      <c r="W1062">
        <f t="shared" si="135"/>
        <v>256.99354389297844</v>
      </c>
      <c r="X1062">
        <f t="shared" si="128"/>
        <v>66045.681602672237</v>
      </c>
    </row>
    <row r="1063" spans="1:24" x14ac:dyDescent="0.3">
      <c r="A1063" s="3">
        <v>1061</v>
      </c>
      <c r="B1063">
        <v>393</v>
      </c>
      <c r="D1063" t="s">
        <v>10</v>
      </c>
      <c r="F1063">
        <v>79219</v>
      </c>
      <c r="H1063">
        <v>1</v>
      </c>
      <c r="I1063">
        <v>0</v>
      </c>
      <c r="J1063" s="4">
        <f>ConfigSheet!$I$2</f>
        <v>3349.0920000000001</v>
      </c>
      <c r="K1063">
        <f>IF(D1063="",_xlfn.XLOOKUP(C1063,ConfigSheet!$A$1:$H$1,ConfigSheet!$A$2:$H$2),_xlfn.XLOOKUP(D1063,ConfigSheet!$A$1:$H$1,ConfigSheet!$A$2:$H$2))</f>
        <v>3.5680999999999998</v>
      </c>
      <c r="L1063">
        <f>_xlfn.XLOOKUP(B1063,CoinPixels_Config2!A:A,CoinPixels_Config2!I:I)</f>
        <v>0.88469495655372166</v>
      </c>
      <c r="M1063">
        <f t="shared" si="129"/>
        <v>0</v>
      </c>
      <c r="N1063">
        <f t="shared" si="130"/>
        <v>70084.649763229274</v>
      </c>
      <c r="O1063">
        <f t="shared" si="131"/>
        <v>0</v>
      </c>
      <c r="P1063">
        <f t="shared" si="132"/>
        <v>74.667712568116471</v>
      </c>
      <c r="Q1063" s="9" cm="1">
        <f t="array" ref="Q1063">IF(D1063="",_xlfn.XLOOKUP(C1063,ConfigSheet!$B$5:$H$5,_xlfn.XLOOKUP(G1063,ConfigSheet!$A$6:$A$8,ConfigSheet!$B$6:$H$8)),_xlfn.XLOOKUP(D1063,ConfigSheet!$B$5:$H$5,_xlfn.XLOOKUP(H1063,ConfigSheet!$A$6:$A$8,ConfigSheet!$B$6:$H$8)))</f>
        <v>96.64</v>
      </c>
      <c r="R1063">
        <f t="shared" si="133"/>
        <v>-74.667712568116471</v>
      </c>
      <c r="S1063" s="9">
        <f t="shared" si="134"/>
        <v>5575.2673001548583</v>
      </c>
      <c r="W1063">
        <f t="shared" si="135"/>
        <v>21.97228743188353</v>
      </c>
      <c r="X1063">
        <f t="shared" si="128"/>
        <v>482.78141498930688</v>
      </c>
    </row>
    <row r="1064" spans="1:24" x14ac:dyDescent="0.3">
      <c r="A1064" s="3">
        <v>1062</v>
      </c>
      <c r="B1064">
        <v>408</v>
      </c>
      <c r="D1064" t="s">
        <v>10</v>
      </c>
      <c r="F1064">
        <v>71947</v>
      </c>
      <c r="H1064">
        <v>1</v>
      </c>
      <c r="I1064">
        <v>0</v>
      </c>
      <c r="J1064" s="4">
        <f>ConfigSheet!$I$2</f>
        <v>3349.0920000000001</v>
      </c>
      <c r="K1064">
        <f>IF(D1064="",_xlfn.XLOOKUP(C1064,ConfigSheet!$A$1:$H$1,ConfigSheet!$A$2:$H$2),_xlfn.XLOOKUP(D1064,ConfigSheet!$A$1:$H$1,ConfigSheet!$A$2:$H$2))</f>
        <v>3.5680999999999998</v>
      </c>
      <c r="L1064">
        <f>_xlfn.XLOOKUP(B1064,CoinPixels_Config2!A:A,CoinPixels_Config2!I:I)</f>
        <v>0.8565633802816901</v>
      </c>
      <c r="M1064">
        <f t="shared" si="129"/>
        <v>0</v>
      </c>
      <c r="N1064">
        <f t="shared" si="130"/>
        <v>61627.165521126757</v>
      </c>
      <c r="O1064">
        <f t="shared" si="131"/>
        <v>0</v>
      </c>
      <c r="P1064">
        <f t="shared" si="132"/>
        <v>65.657165970935523</v>
      </c>
      <c r="Q1064" s="9" cm="1">
        <f t="array" ref="Q1064">IF(D1064="",_xlfn.XLOOKUP(C1064,ConfigSheet!$B$5:$H$5,_xlfn.XLOOKUP(G1064,ConfigSheet!$A$6:$A$8,ConfigSheet!$B$6:$H$8)),_xlfn.XLOOKUP(D1064,ConfigSheet!$B$5:$H$5,_xlfn.XLOOKUP(H1064,ConfigSheet!$A$6:$A$8,ConfigSheet!$B$6:$H$8)))</f>
        <v>96.64</v>
      </c>
      <c r="R1064">
        <f t="shared" si="133"/>
        <v>-65.657165970935523</v>
      </c>
      <c r="S1064" s="9">
        <f t="shared" si="134"/>
        <v>4310.8634433349735</v>
      </c>
      <c r="W1064">
        <f t="shared" si="135"/>
        <v>30.982834029064477</v>
      </c>
      <c r="X1064">
        <f t="shared" si="128"/>
        <v>959.93600447255574</v>
      </c>
    </row>
    <row r="1065" spans="1:24" x14ac:dyDescent="0.3">
      <c r="A1065" s="3">
        <v>1063</v>
      </c>
      <c r="B1065">
        <v>409</v>
      </c>
      <c r="D1065" t="s">
        <v>10</v>
      </c>
      <c r="F1065">
        <v>60884</v>
      </c>
      <c r="H1065">
        <v>1</v>
      </c>
      <c r="I1065">
        <v>0</v>
      </c>
      <c r="J1065" s="4">
        <f>ConfigSheet!$I$2</f>
        <v>3349.0920000000001</v>
      </c>
      <c r="K1065">
        <f>IF(D1065="",_xlfn.XLOOKUP(C1065,ConfigSheet!$A$1:$H$1,ConfigSheet!$A$2:$H$2),_xlfn.XLOOKUP(D1065,ConfigSheet!$A$1:$H$1,ConfigSheet!$A$2:$H$2))</f>
        <v>3.5680999999999998</v>
      </c>
      <c r="L1065">
        <f>_xlfn.XLOOKUP(B1065,CoinPixels_Config2!A:A,CoinPixels_Config2!I:I)</f>
        <v>0.91363102232667448</v>
      </c>
      <c r="M1065">
        <f t="shared" si="129"/>
        <v>0</v>
      </c>
      <c r="N1065">
        <f t="shared" si="130"/>
        <v>55625.511163337251</v>
      </c>
      <c r="O1065">
        <f t="shared" si="131"/>
        <v>0</v>
      </c>
      <c r="P1065">
        <f t="shared" si="132"/>
        <v>59.263043948002512</v>
      </c>
      <c r="Q1065" s="9" cm="1">
        <f t="array" ref="Q1065">IF(D1065="",_xlfn.XLOOKUP(C1065,ConfigSheet!$B$5:$H$5,_xlfn.XLOOKUP(G1065,ConfigSheet!$A$6:$A$8,ConfigSheet!$B$6:$H$8)),_xlfn.XLOOKUP(D1065,ConfigSheet!$B$5:$H$5,_xlfn.XLOOKUP(H1065,ConfigSheet!$A$6:$A$8,ConfigSheet!$B$6:$H$8)))</f>
        <v>96.64</v>
      </c>
      <c r="R1065">
        <f t="shared" si="133"/>
        <v>-59.263043948002512</v>
      </c>
      <c r="S1065" s="9">
        <f t="shared" si="134"/>
        <v>3512.1083779828773</v>
      </c>
      <c r="W1065">
        <f t="shared" si="135"/>
        <v>37.376956051997489</v>
      </c>
      <c r="X1065">
        <f t="shared" si="128"/>
        <v>1397.0368437129516</v>
      </c>
    </row>
    <row r="1066" spans="1:24" x14ac:dyDescent="0.3">
      <c r="A1066" s="3">
        <v>1064</v>
      </c>
      <c r="B1066">
        <v>411</v>
      </c>
      <c r="D1066" t="s">
        <v>12</v>
      </c>
      <c r="F1066">
        <v>154755</v>
      </c>
      <c r="H1066">
        <v>1</v>
      </c>
      <c r="I1066">
        <v>0</v>
      </c>
      <c r="J1066" s="4">
        <f>ConfigSheet!$I$2</f>
        <v>3349.0920000000001</v>
      </c>
      <c r="K1066">
        <f>IF(D1066="",_xlfn.XLOOKUP(C1066,ConfigSheet!$A$1:$H$1,ConfigSheet!$A$2:$H$2),_xlfn.XLOOKUP(D1066,ConfigSheet!$A$1:$H$1,ConfigSheet!$A$2:$H$2))</f>
        <v>4.4826302470744004</v>
      </c>
      <c r="L1066">
        <f>_xlfn.XLOOKUP(B1066,CoinPixels_Config2!A:A,CoinPixels_Config2!I:I)</f>
        <v>0.92177994922642137</v>
      </c>
      <c r="M1066">
        <f t="shared" si="129"/>
        <v>0</v>
      </c>
      <c r="N1066">
        <f t="shared" si="130"/>
        <v>142650.05604253485</v>
      </c>
      <c r="O1066">
        <f t="shared" si="131"/>
        <v>0</v>
      </c>
      <c r="P1066">
        <f t="shared" si="132"/>
        <v>190.93158861062196</v>
      </c>
      <c r="Q1066" s="9" cm="1">
        <f t="array" ref="Q1066">IF(D1066="",_xlfn.XLOOKUP(C1066,ConfigSheet!$B$5:$H$5,_xlfn.XLOOKUP(G1066,ConfigSheet!$A$6:$A$8,ConfigSheet!$B$6:$H$8)),_xlfn.XLOOKUP(D1066,ConfigSheet!$B$5:$H$5,_xlfn.XLOOKUP(H1066,ConfigSheet!$A$6:$A$8,ConfigSheet!$B$6:$H$8)))</f>
        <v>236.29999999999998</v>
      </c>
      <c r="R1066">
        <f t="shared" si="133"/>
        <v>-190.93158861062196</v>
      </c>
      <c r="S1066" s="9">
        <f t="shared" si="134"/>
        <v>36454.871529375785</v>
      </c>
      <c r="W1066">
        <f t="shared" si="135"/>
        <v>45.368411389378025</v>
      </c>
      <c r="X1066">
        <f t="shared" si="128"/>
        <v>2058.2927519958457</v>
      </c>
    </row>
    <row r="1067" spans="1:24" x14ac:dyDescent="0.3">
      <c r="I1067">
        <f>AVERAGE(I2:I1066)</f>
        <v>73.664366713112258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22EA-CC1B-4B4F-87A1-5963277B838F}">
  <dimension ref="A1:Z1066"/>
  <sheetViews>
    <sheetView topLeftCell="H1" zoomScale="70" zoomScaleNormal="70" workbookViewId="0">
      <pane ySplit="1" topLeftCell="A2" activePane="bottomLeft" state="frozen"/>
      <selection pane="bottomLeft" activeCell="W1" sqref="W1:Z1048576"/>
    </sheetView>
  </sheetViews>
  <sheetFormatPr defaultRowHeight="14.4" x14ac:dyDescent="0.3"/>
  <cols>
    <col min="1" max="1" width="4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1.5546875" bestFit="1" customWidth="1"/>
    <col min="12" max="12" width="12" bestFit="1" customWidth="1"/>
    <col min="13" max="13" width="12" customWidth="1"/>
    <col min="14" max="14" width="15.33203125" customWidth="1"/>
    <col min="15" max="15" width="16.109375" bestFit="1" customWidth="1"/>
    <col min="16" max="16" width="20" bestFit="1" customWidth="1"/>
    <col min="17" max="17" width="8.44140625" bestFit="1" customWidth="1"/>
    <col min="18" max="19" width="17.33203125" bestFit="1" customWidth="1"/>
    <col min="20" max="20" width="12" bestFit="1" customWidth="1"/>
    <col min="21" max="21" width="7.44140625" bestFit="1" customWidth="1"/>
    <col min="23" max="23" width="25.21875" bestFit="1" customWidth="1"/>
    <col min="24" max="24" width="18" bestFit="1" customWidth="1"/>
    <col min="25" max="25" width="12.21875" bestFit="1" customWidth="1"/>
    <col min="26" max="26" width="13.33203125" bestFit="1" customWidth="1"/>
  </cols>
  <sheetData>
    <row r="1" spans="1:2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24</v>
      </c>
      <c r="K1" s="6" t="s">
        <v>21</v>
      </c>
      <c r="L1" s="7" t="s">
        <v>18</v>
      </c>
      <c r="M1" s="7" t="s">
        <v>32</v>
      </c>
      <c r="N1" s="7" t="s">
        <v>17</v>
      </c>
      <c r="O1" s="7" t="s">
        <v>19</v>
      </c>
      <c r="P1" s="7" t="s">
        <v>20</v>
      </c>
      <c r="Q1" s="8" t="s">
        <v>27</v>
      </c>
      <c r="R1" s="7" t="s">
        <v>22</v>
      </c>
      <c r="S1" s="7" t="s">
        <v>23</v>
      </c>
      <c r="T1" s="8" t="s">
        <v>25</v>
      </c>
      <c r="U1" s="8" t="s">
        <v>26</v>
      </c>
      <c r="W1" s="8" t="s">
        <v>43</v>
      </c>
      <c r="X1" s="8" t="s">
        <v>23</v>
      </c>
      <c r="Y1" s="8" t="s">
        <v>38</v>
      </c>
      <c r="Z1" s="8" t="s">
        <v>44</v>
      </c>
    </row>
    <row r="2" spans="1:26" x14ac:dyDescent="0.3">
      <c r="A2" s="3">
        <v>0</v>
      </c>
      <c r="B2">
        <v>0</v>
      </c>
      <c r="C2" t="s">
        <v>8</v>
      </c>
      <c r="D2" t="s">
        <v>8</v>
      </c>
      <c r="E2">
        <v>20353</v>
      </c>
      <c r="F2">
        <v>19234</v>
      </c>
      <c r="G2">
        <v>1</v>
      </c>
      <c r="H2">
        <v>1</v>
      </c>
      <c r="I2">
        <v>93.14500093460083</v>
      </c>
      <c r="J2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_xlfn.XLOOKUP(B2,CoinPixels_Config3!A:A,CoinPixels_Config3!I:I)</f>
        <v>1.0581782260580221</v>
      </c>
      <c r="M2">
        <f>E2*L2</f>
        <v>21537.101434958924</v>
      </c>
      <c r="N2">
        <f>L2*F2</f>
        <v>20352.999999999996</v>
      </c>
      <c r="O2">
        <f>(M2/J2)*K2</f>
        <v>0</v>
      </c>
      <c r="P2">
        <f>(N2/J2)*K2</f>
        <v>0</v>
      </c>
      <c r="Q2" s="9" cm="1">
        <f t="array" ref="Q2">IF(D2="",_xlfn.XLOOKUP(C2,ConfigSheet!$B$5:$H$5,_xlfn.XLOOKUP(G2,ConfigSheet!$A$6:$A$8,ConfigSheet!$B$6:$H$8)),_xlfn.XLOOKUP(D2,ConfigSheet!$B$5:$H$5,_xlfn.XLOOKUP(H2,ConfigSheet!$A$6:$A$8,ConfigSheet!$B$6:$H$8)))</f>
        <v>0</v>
      </c>
      <c r="R2">
        <f>O2-P2</f>
        <v>0</v>
      </c>
      <c r="S2" s="9">
        <f>R2*R2</f>
        <v>0</v>
      </c>
      <c r="T2" s="9">
        <f>AVERAGEIF(S:S,"&lt;&gt;0")</f>
        <v>9899.8150708409994</v>
      </c>
      <c r="U2" s="9">
        <f>SQRT(T2)</f>
        <v>99.49781440233248</v>
      </c>
      <c r="W2">
        <f>Q2-P2</f>
        <v>0</v>
      </c>
      <c r="X2">
        <f t="shared" ref="X2:X65" si="0">W2*W2</f>
        <v>0</v>
      </c>
      <c r="Y2">
        <f>AVERAGEIF(X:X,"&lt;&gt;0")</f>
        <v>5699.9743659361511</v>
      </c>
      <c r="Z2">
        <f>SQRT(Y2)</f>
        <v>75.498174586781573</v>
      </c>
    </row>
    <row r="3" spans="1:26" x14ac:dyDescent="0.3">
      <c r="A3" s="3">
        <v>1</v>
      </c>
      <c r="B3">
        <v>0</v>
      </c>
      <c r="C3" t="s">
        <v>9</v>
      </c>
      <c r="D3" t="s">
        <v>9</v>
      </c>
      <c r="E3">
        <v>606560</v>
      </c>
      <c r="F3">
        <v>474971</v>
      </c>
      <c r="G3">
        <v>1</v>
      </c>
      <c r="H3">
        <v>1</v>
      </c>
      <c r="I3">
        <v>76.812624931335449</v>
      </c>
      <c r="J3">
        <f>ConfigSheet!$I$2</f>
        <v>3349.0920000000001</v>
      </c>
      <c r="K3">
        <f>IF(D3="",_xlfn.XLOOKUP(C3,ConfigSheet!$A$1:$H$1,ConfigSheet!$A$2:$H$2),_xlfn.XLOOKUP(D3,ConfigSheet!$A$1:$H$1,ConfigSheet!$A$2:$H$2))</f>
        <v>2.6304883652667002</v>
      </c>
      <c r="L3">
        <f>_xlfn.XLOOKUP(B3,CoinPixels_Config3!A:A,CoinPixels_Config3!I:I)</f>
        <v>1.0581782260580221</v>
      </c>
      <c r="M3">
        <f t="shared" ref="M3:M66" si="1">E3*L3</f>
        <v>641848.58479775395</v>
      </c>
      <c r="N3">
        <f t="shared" ref="N3:N66" si="2">L3*F3</f>
        <v>502603.97020900482</v>
      </c>
      <c r="O3">
        <f t="shared" ref="O3:O66" si="3">(M3/J3)*K3</f>
        <v>504.12924893475264</v>
      </c>
      <c r="P3">
        <f t="shared" ref="P3:P66" si="4">(N3/J3)*K3</f>
        <v>394.7618924686567</v>
      </c>
      <c r="Q3" s="9" cm="1">
        <f t="array" ref="Q3">IF(D3="",_xlfn.XLOOKUP(C3,ConfigSheet!$B$5:$H$5,_xlfn.XLOOKUP(G3,ConfigSheet!$A$6:$A$8,ConfigSheet!$B$6:$H$8)),_xlfn.XLOOKUP(D3,ConfigSheet!$B$5:$H$5,_xlfn.XLOOKUP(H3,ConfigSheet!$A$6:$A$8,ConfigSheet!$B$6:$H$8)))</f>
        <v>468.8</v>
      </c>
      <c r="R3">
        <f t="shared" ref="R3:R66" si="5">O3-P3</f>
        <v>109.36735646609594</v>
      </c>
      <c r="S3" s="9">
        <f t="shared" ref="S3:S66" si="6">R3*R3</f>
        <v>11961.218660382097</v>
      </c>
      <c r="T3" s="4"/>
      <c r="U3" s="4"/>
      <c r="W3">
        <f t="shared" ref="W3:W66" si="7">Q3-P3</f>
        <v>74.038107531343314</v>
      </c>
      <c r="X3">
        <f t="shared" si="0"/>
        <v>5481.641366822756</v>
      </c>
    </row>
    <row r="4" spans="1:26" x14ac:dyDescent="0.3">
      <c r="A4" s="3">
        <v>2</v>
      </c>
      <c r="B4">
        <v>1</v>
      </c>
      <c r="C4" t="s">
        <v>8</v>
      </c>
      <c r="D4" t="s">
        <v>8</v>
      </c>
      <c r="E4">
        <v>19189</v>
      </c>
      <c r="F4">
        <v>19113</v>
      </c>
      <c r="G4">
        <v>1</v>
      </c>
      <c r="H4">
        <v>1</v>
      </c>
      <c r="I4">
        <v>92.889159917831421</v>
      </c>
      <c r="J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_xlfn.XLOOKUP(B4,CoinPixels_Config3!A:A,CoinPixels_Config3!I:I)</f>
        <v>1.0039763511745932</v>
      </c>
      <c r="M4">
        <f t="shared" si="1"/>
        <v>19265.302202689269</v>
      </c>
      <c r="N4">
        <f t="shared" si="2"/>
        <v>19189</v>
      </c>
      <c r="O4">
        <f t="shared" si="3"/>
        <v>0</v>
      </c>
      <c r="P4">
        <f t="shared" si="4"/>
        <v>0</v>
      </c>
      <c r="Q4" s="9" cm="1">
        <f t="array" ref="Q4">IF(D4="",_xlfn.XLOOKUP(C4,ConfigSheet!$B$5:$H$5,_xlfn.XLOOKUP(G4,ConfigSheet!$A$6:$A$8,ConfigSheet!$B$6:$H$8)),_xlfn.XLOOKUP(D4,ConfigSheet!$B$5:$H$5,_xlfn.XLOOKUP(H4,ConfigSheet!$A$6:$A$8,ConfigSheet!$B$6:$H$8)))</f>
        <v>0</v>
      </c>
      <c r="R4">
        <f t="shared" si="5"/>
        <v>0</v>
      </c>
      <c r="S4" s="9">
        <f t="shared" si="6"/>
        <v>0</v>
      </c>
      <c r="W4">
        <f t="shared" si="7"/>
        <v>0</v>
      </c>
      <c r="X4">
        <f t="shared" si="0"/>
        <v>0</v>
      </c>
    </row>
    <row r="5" spans="1:26" x14ac:dyDescent="0.3">
      <c r="A5" s="3">
        <v>3</v>
      </c>
      <c r="B5">
        <v>1</v>
      </c>
      <c r="C5" t="s">
        <v>9</v>
      </c>
      <c r="D5" t="s">
        <v>9</v>
      </c>
      <c r="E5">
        <v>596868</v>
      </c>
      <c r="F5">
        <v>507001</v>
      </c>
      <c r="G5">
        <v>1</v>
      </c>
      <c r="H5">
        <v>1</v>
      </c>
      <c r="I5">
        <v>83.44464898109436</v>
      </c>
      <c r="J5">
        <f>ConfigSheet!$I$2</f>
        <v>3349.0920000000001</v>
      </c>
      <c r="K5">
        <f>IF(D5="",_xlfn.XLOOKUP(C5,ConfigSheet!$A$1:$H$1,ConfigSheet!$A$2:$H$2),_xlfn.XLOOKUP(D5,ConfigSheet!$A$1:$H$1,ConfigSheet!$A$2:$H$2))</f>
        <v>2.6304883652667002</v>
      </c>
      <c r="L5">
        <f>_xlfn.XLOOKUP(B5,CoinPixels_Config3!A:A,CoinPixels_Config3!I:I)</f>
        <v>1.0039763511745932</v>
      </c>
      <c r="M5">
        <f t="shared" si="1"/>
        <v>599241.35677287704</v>
      </c>
      <c r="N5">
        <f t="shared" si="2"/>
        <v>509017.01402186992</v>
      </c>
      <c r="O5">
        <f t="shared" si="3"/>
        <v>470.66411343065067</v>
      </c>
      <c r="P5">
        <f t="shared" si="4"/>
        <v>399.79891060243364</v>
      </c>
      <c r="Q5" s="9" cm="1">
        <f t="array" ref="Q5">IF(D5="",_xlfn.XLOOKUP(C5,ConfigSheet!$B$5:$H$5,_xlfn.XLOOKUP(G5,ConfigSheet!$A$6:$A$8,ConfigSheet!$B$6:$H$8)),_xlfn.XLOOKUP(D5,ConfigSheet!$B$5:$H$5,_xlfn.XLOOKUP(H5,ConfigSheet!$A$6:$A$8,ConfigSheet!$B$6:$H$8)))</f>
        <v>468.8</v>
      </c>
      <c r="R5">
        <f t="shared" si="5"/>
        <v>70.865202828217036</v>
      </c>
      <c r="S5" s="9">
        <f t="shared" si="6"/>
        <v>5021.8769718843396</v>
      </c>
      <c r="W5">
        <f t="shared" si="7"/>
        <v>69.001089397566375</v>
      </c>
      <c r="X5">
        <f t="shared" si="0"/>
        <v>4761.1503380509466</v>
      </c>
    </row>
    <row r="6" spans="1:26" x14ac:dyDescent="0.3">
      <c r="A6" s="3">
        <v>4</v>
      </c>
      <c r="B6">
        <v>2</v>
      </c>
      <c r="C6" t="s">
        <v>8</v>
      </c>
      <c r="D6" t="s">
        <v>8</v>
      </c>
      <c r="E6">
        <v>14769</v>
      </c>
      <c r="F6">
        <v>14337</v>
      </c>
      <c r="G6">
        <v>1</v>
      </c>
      <c r="H6">
        <v>1</v>
      </c>
      <c r="I6">
        <v>86.792451143264771</v>
      </c>
      <c r="J6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_xlfn.XLOOKUP(B6,CoinPixels_Config3!A:A,CoinPixels_Config3!I:I)</f>
        <v>1.0301318267419963</v>
      </c>
      <c r="M6">
        <f t="shared" si="1"/>
        <v>15214.016949152543</v>
      </c>
      <c r="N6">
        <f t="shared" si="2"/>
        <v>14769.000000000002</v>
      </c>
      <c r="O6">
        <f t="shared" si="3"/>
        <v>0</v>
      </c>
      <c r="P6">
        <f t="shared" si="4"/>
        <v>0</v>
      </c>
      <c r="Q6" s="9" cm="1">
        <f t="array" ref="Q6">IF(D6="",_xlfn.XLOOKUP(C6,ConfigSheet!$B$5:$H$5,_xlfn.XLOOKUP(G6,ConfigSheet!$A$6:$A$8,ConfigSheet!$B$6:$H$8)),_xlfn.XLOOKUP(D6,ConfigSheet!$B$5:$H$5,_xlfn.XLOOKUP(H6,ConfigSheet!$A$6:$A$8,ConfigSheet!$B$6:$H$8)))</f>
        <v>0</v>
      </c>
      <c r="R6">
        <f t="shared" si="5"/>
        <v>0</v>
      </c>
      <c r="S6" s="9">
        <f t="shared" si="6"/>
        <v>0</v>
      </c>
      <c r="W6">
        <f t="shared" si="7"/>
        <v>0</v>
      </c>
      <c r="X6">
        <f t="shared" si="0"/>
        <v>0</v>
      </c>
    </row>
    <row r="7" spans="1:26" x14ac:dyDescent="0.3">
      <c r="A7" s="3">
        <v>5</v>
      </c>
      <c r="B7">
        <v>2</v>
      </c>
      <c r="C7" t="s">
        <v>10</v>
      </c>
      <c r="D7" t="s">
        <v>10</v>
      </c>
      <c r="E7">
        <v>88331</v>
      </c>
      <c r="F7">
        <v>86849</v>
      </c>
      <c r="G7">
        <v>1</v>
      </c>
      <c r="H7">
        <v>1</v>
      </c>
      <c r="I7">
        <v>95.581060647964478</v>
      </c>
      <c r="J7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_xlfn.XLOOKUP(B7,CoinPixels_Config3!A:A,CoinPixels_Config3!I:I)</f>
        <v>1.0301318267419963</v>
      </c>
      <c r="M7">
        <f t="shared" si="1"/>
        <v>90992.574387947272</v>
      </c>
      <c r="N7">
        <f t="shared" si="2"/>
        <v>89465.919020715635</v>
      </c>
      <c r="O7">
        <f t="shared" si="3"/>
        <v>96.942874269692993</v>
      </c>
      <c r="P7">
        <f t="shared" si="4"/>
        <v>95.316385951122101</v>
      </c>
      <c r="Q7" s="9" cm="1">
        <f t="array" ref="Q7">IF(D7="",_xlfn.XLOOKUP(C7,ConfigSheet!$B$5:$H$5,_xlfn.XLOOKUP(G7,ConfigSheet!$A$6:$A$8,ConfigSheet!$B$6:$H$8)),_xlfn.XLOOKUP(D7,ConfigSheet!$B$5:$H$5,_xlfn.XLOOKUP(H7,ConfigSheet!$A$6:$A$8,ConfigSheet!$B$6:$H$8)))</f>
        <v>96.64</v>
      </c>
      <c r="R7">
        <f t="shared" si="5"/>
        <v>1.6264883185708925</v>
      </c>
      <c r="S7" s="9">
        <f t="shared" si="6"/>
        <v>2.6454642504475689</v>
      </c>
      <c r="W7">
        <f t="shared" si="7"/>
        <v>1.3236140488779</v>
      </c>
      <c r="X7">
        <f t="shared" si="0"/>
        <v>1.7519541503869478</v>
      </c>
    </row>
    <row r="8" spans="1:26" x14ac:dyDescent="0.3">
      <c r="A8" s="3">
        <v>6</v>
      </c>
      <c r="B8">
        <v>3</v>
      </c>
      <c r="C8" t="s">
        <v>8</v>
      </c>
      <c r="D8" t="s">
        <v>8</v>
      </c>
      <c r="E8">
        <v>14081</v>
      </c>
      <c r="F8">
        <v>13298</v>
      </c>
      <c r="G8">
        <v>1</v>
      </c>
      <c r="H8">
        <v>1</v>
      </c>
      <c r="I8">
        <v>85.394096374511719</v>
      </c>
      <c r="J8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_xlfn.XLOOKUP(B8,CoinPixels_Config3!A:A,CoinPixels_Config3!I:I)</f>
        <v>1.0588810347420665</v>
      </c>
      <c r="M8">
        <f t="shared" si="1"/>
        <v>14910.103850203039</v>
      </c>
      <c r="N8">
        <f t="shared" si="2"/>
        <v>14081</v>
      </c>
      <c r="O8">
        <f t="shared" si="3"/>
        <v>0</v>
      </c>
      <c r="P8">
        <f t="shared" si="4"/>
        <v>0</v>
      </c>
      <c r="Q8" s="9" cm="1">
        <f t="array" ref="Q8">IF(D8="",_xlfn.XLOOKUP(C8,ConfigSheet!$B$5:$H$5,_xlfn.XLOOKUP(G8,ConfigSheet!$A$6:$A$8,ConfigSheet!$B$6:$H$8)),_xlfn.XLOOKUP(D8,ConfigSheet!$B$5:$H$5,_xlfn.XLOOKUP(H8,ConfigSheet!$A$6:$A$8,ConfigSheet!$B$6:$H$8)))</f>
        <v>0</v>
      </c>
      <c r="R8">
        <f t="shared" si="5"/>
        <v>0</v>
      </c>
      <c r="S8" s="9">
        <f t="shared" si="6"/>
        <v>0</v>
      </c>
      <c r="W8">
        <f t="shared" si="7"/>
        <v>0</v>
      </c>
      <c r="X8">
        <f t="shared" si="0"/>
        <v>0</v>
      </c>
    </row>
    <row r="9" spans="1:26" x14ac:dyDescent="0.3">
      <c r="A9" s="3">
        <v>7</v>
      </c>
      <c r="B9">
        <v>3</v>
      </c>
      <c r="C9" t="s">
        <v>10</v>
      </c>
      <c r="D9" t="s">
        <v>10</v>
      </c>
      <c r="E9">
        <v>261980</v>
      </c>
      <c r="F9">
        <v>238733</v>
      </c>
      <c r="G9">
        <v>3</v>
      </c>
      <c r="H9">
        <v>3</v>
      </c>
      <c r="I9">
        <v>89.149777094523117</v>
      </c>
      <c r="J9">
        <f>ConfigSheet!$I$2</f>
        <v>3349.0920000000001</v>
      </c>
      <c r="K9">
        <f>IF(D9="",_xlfn.XLOOKUP(C9,ConfigSheet!$A$1:$H$1,ConfigSheet!$A$2:$H$2),_xlfn.XLOOKUP(D9,ConfigSheet!$A$1:$H$1,ConfigSheet!$A$2:$H$2))</f>
        <v>3.5680999999999998</v>
      </c>
      <c r="L9">
        <f>_xlfn.XLOOKUP(B9,CoinPixels_Config3!A:A,CoinPixels_Config3!I:I)</f>
        <v>1.0588810347420665</v>
      </c>
      <c r="M9">
        <f t="shared" si="1"/>
        <v>277405.65348172659</v>
      </c>
      <c r="N9">
        <f t="shared" si="2"/>
        <v>252789.84606707777</v>
      </c>
      <c r="O9">
        <f t="shared" si="3"/>
        <v>295.54610986743529</v>
      </c>
      <c r="P9">
        <f t="shared" si="4"/>
        <v>269.32059488122161</v>
      </c>
      <c r="Q9" s="9" cm="1">
        <f t="array" ref="Q9">IF(D9="",_xlfn.XLOOKUP(C9,ConfigSheet!$B$5:$H$5,_xlfn.XLOOKUP(G9,ConfigSheet!$A$6:$A$8,ConfigSheet!$B$6:$H$8)),_xlfn.XLOOKUP(D9,ConfigSheet!$B$5:$H$5,_xlfn.XLOOKUP(H9,ConfigSheet!$A$6:$A$8,ConfigSheet!$B$6:$H$8)))</f>
        <v>289.92</v>
      </c>
      <c r="R9">
        <f t="shared" si="5"/>
        <v>26.225514986213682</v>
      </c>
      <c r="S9" s="9">
        <f t="shared" si="6"/>
        <v>687.77763629211836</v>
      </c>
      <c r="W9">
        <f t="shared" si="7"/>
        <v>20.599405118778407</v>
      </c>
      <c r="X9">
        <f t="shared" si="0"/>
        <v>424.33549124755405</v>
      </c>
    </row>
    <row r="10" spans="1:26" x14ac:dyDescent="0.3">
      <c r="A10" s="3">
        <v>8</v>
      </c>
      <c r="B10">
        <v>4</v>
      </c>
      <c r="C10" t="s">
        <v>8</v>
      </c>
      <c r="D10" t="s">
        <v>8</v>
      </c>
      <c r="E10">
        <v>10341</v>
      </c>
      <c r="F10">
        <v>11234</v>
      </c>
      <c r="G10">
        <v>1</v>
      </c>
      <c r="H10">
        <v>1</v>
      </c>
      <c r="I10">
        <v>88.329261541366577</v>
      </c>
      <c r="J10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_xlfn.XLOOKUP(B10,CoinPixels_Config3!A:A,CoinPixels_Config3!I:I)</f>
        <v>0.9205091685953356</v>
      </c>
      <c r="M10">
        <f t="shared" si="1"/>
        <v>9518.9853124443653</v>
      </c>
      <c r="N10">
        <f t="shared" si="2"/>
        <v>10341</v>
      </c>
      <c r="O10">
        <f t="shared" si="3"/>
        <v>0</v>
      </c>
      <c r="P10">
        <f t="shared" si="4"/>
        <v>0</v>
      </c>
      <c r="Q10" s="9" cm="1">
        <f t="array" ref="Q10">IF(D10="",_xlfn.XLOOKUP(C10,ConfigSheet!$B$5:$H$5,_xlfn.XLOOKUP(G10,ConfigSheet!$A$6:$A$8,ConfigSheet!$B$6:$H$8)),_xlfn.XLOOKUP(D10,ConfigSheet!$B$5:$H$5,_xlfn.XLOOKUP(H10,ConfigSheet!$A$6:$A$8,ConfigSheet!$B$6:$H$8)))</f>
        <v>0</v>
      </c>
      <c r="R10">
        <f t="shared" si="5"/>
        <v>0</v>
      </c>
      <c r="S10" s="9">
        <f t="shared" si="6"/>
        <v>0</v>
      </c>
      <c r="W10">
        <f t="shared" si="7"/>
        <v>0</v>
      </c>
      <c r="X10">
        <f t="shared" si="0"/>
        <v>0</v>
      </c>
    </row>
    <row r="11" spans="1:26" x14ac:dyDescent="0.3">
      <c r="A11" s="3">
        <v>9</v>
      </c>
      <c r="B11">
        <v>4</v>
      </c>
      <c r="C11" t="s">
        <v>11</v>
      </c>
      <c r="D11" t="s">
        <v>11</v>
      </c>
      <c r="E11">
        <v>145263</v>
      </c>
      <c r="F11">
        <v>177087</v>
      </c>
      <c r="G11">
        <v>1</v>
      </c>
      <c r="H11">
        <v>1</v>
      </c>
      <c r="I11">
        <v>79.565167427062988</v>
      </c>
      <c r="J11">
        <f>ConfigSheet!$I$2</f>
        <v>3349.0920000000001</v>
      </c>
      <c r="K11">
        <f>IF(D11="",_xlfn.XLOOKUP(C11,ConfigSheet!$A$1:$H$1,ConfigSheet!$A$2:$H$2),_xlfn.XLOOKUP(D11,ConfigSheet!$A$1:$H$1,ConfigSheet!$A$2:$H$2))</f>
        <v>5.6936084651916001</v>
      </c>
      <c r="L11">
        <f>_xlfn.XLOOKUP(B11,CoinPixels_Config3!A:A,CoinPixels_Config3!I:I)</f>
        <v>0.9205091685953356</v>
      </c>
      <c r="M11">
        <f t="shared" si="1"/>
        <v>133715.92335766423</v>
      </c>
      <c r="N11">
        <f t="shared" si="2"/>
        <v>163010.20713904221</v>
      </c>
      <c r="O11">
        <f t="shared" si="3"/>
        <v>227.32314106632731</v>
      </c>
      <c r="P11">
        <f t="shared" si="4"/>
        <v>277.1247535987327</v>
      </c>
      <c r="Q11" s="9" cm="1">
        <f t="array" ref="Q11">IF(D11="",_xlfn.XLOOKUP(C11,ConfigSheet!$B$5:$H$5,_xlfn.XLOOKUP(G11,ConfigSheet!$A$6:$A$8,ConfigSheet!$B$6:$H$8)),_xlfn.XLOOKUP(D11,ConfigSheet!$B$5:$H$5,_xlfn.XLOOKUP(H11,ConfigSheet!$A$6:$A$8,ConfigSheet!$B$6:$H$8)))</f>
        <v>369.42666666666668</v>
      </c>
      <c r="R11">
        <f t="shared" si="5"/>
        <v>-49.801612532405386</v>
      </c>
      <c r="S11" s="9">
        <f t="shared" si="6"/>
        <v>2480.2006108278374</v>
      </c>
      <c r="W11">
        <f t="shared" si="7"/>
        <v>92.301913067933981</v>
      </c>
      <c r="X11">
        <f t="shared" si="0"/>
        <v>8519.6431560004421</v>
      </c>
    </row>
    <row r="12" spans="1:26" x14ac:dyDescent="0.3">
      <c r="A12" s="3">
        <v>10</v>
      </c>
      <c r="B12">
        <v>5</v>
      </c>
      <c r="C12" t="s">
        <v>8</v>
      </c>
      <c r="D12" t="s">
        <v>8</v>
      </c>
      <c r="E12">
        <v>13477</v>
      </c>
      <c r="F12">
        <v>11751</v>
      </c>
      <c r="G12">
        <v>1</v>
      </c>
      <c r="H12">
        <v>1</v>
      </c>
      <c r="I12">
        <v>84.025090932846069</v>
      </c>
      <c r="J12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_xlfn.XLOOKUP(B12,CoinPixels_Config3!A:A,CoinPixels_Config3!I:I)</f>
        <v>1.1468811165007233</v>
      </c>
      <c r="M12">
        <f t="shared" si="1"/>
        <v>15456.516807080248</v>
      </c>
      <c r="N12">
        <f t="shared" si="2"/>
        <v>13477</v>
      </c>
      <c r="O12">
        <f t="shared" si="3"/>
        <v>0</v>
      </c>
      <c r="P12">
        <f t="shared" si="4"/>
        <v>0</v>
      </c>
      <c r="Q12" s="9" cm="1">
        <f t="array" ref="Q12">IF(D12="",_xlfn.XLOOKUP(C12,ConfigSheet!$B$5:$H$5,_xlfn.XLOOKUP(G12,ConfigSheet!$A$6:$A$8,ConfigSheet!$B$6:$H$8)),_xlfn.XLOOKUP(D12,ConfigSheet!$B$5:$H$5,_xlfn.XLOOKUP(H12,ConfigSheet!$A$6:$A$8,ConfigSheet!$B$6:$H$8)))</f>
        <v>0</v>
      </c>
      <c r="R12">
        <f t="shared" si="5"/>
        <v>0</v>
      </c>
      <c r="S12" s="9">
        <f t="shared" si="6"/>
        <v>0</v>
      </c>
      <c r="W12">
        <f t="shared" si="7"/>
        <v>0</v>
      </c>
      <c r="X12">
        <f t="shared" si="0"/>
        <v>0</v>
      </c>
    </row>
    <row r="13" spans="1:26" x14ac:dyDescent="0.3">
      <c r="A13" s="3">
        <v>11</v>
      </c>
      <c r="B13">
        <v>5</v>
      </c>
      <c r="C13" t="s">
        <v>11</v>
      </c>
      <c r="D13" t="s">
        <v>11</v>
      </c>
      <c r="E13">
        <v>331218</v>
      </c>
      <c r="F13">
        <v>371118</v>
      </c>
      <c r="G13">
        <v>2</v>
      </c>
      <c r="H13">
        <v>2</v>
      </c>
      <c r="I13">
        <v>82.141155004501343</v>
      </c>
      <c r="J13">
        <f>ConfigSheet!$I$2</f>
        <v>3349.0920000000001</v>
      </c>
      <c r="K13">
        <f>IF(D13="",_xlfn.XLOOKUP(C13,ConfigSheet!$A$1:$H$1,ConfigSheet!$A$2:$H$2),_xlfn.XLOOKUP(D13,ConfigSheet!$A$1:$H$1,ConfigSheet!$A$2:$H$2))</f>
        <v>5.6936084651916001</v>
      </c>
      <c r="L13">
        <f>_xlfn.XLOOKUP(B13,CoinPixels_Config3!A:A,CoinPixels_Config3!I:I)</f>
        <v>1.1468811165007233</v>
      </c>
      <c r="M13">
        <f t="shared" si="1"/>
        <v>379867.66964513657</v>
      </c>
      <c r="N13">
        <f t="shared" si="2"/>
        <v>425628.22619351547</v>
      </c>
      <c r="O13">
        <f t="shared" si="3"/>
        <v>645.79228625076757</v>
      </c>
      <c r="P13">
        <f t="shared" si="4"/>
        <v>723.58731013656381</v>
      </c>
      <c r="Q13" s="9" cm="1">
        <f t="array" ref="Q13">IF(D13="",_xlfn.XLOOKUP(C13,ConfigSheet!$B$5:$H$5,_xlfn.XLOOKUP(G13,ConfigSheet!$A$6:$A$8,ConfigSheet!$B$6:$H$8)),_xlfn.XLOOKUP(D13,ConfigSheet!$B$5:$H$5,_xlfn.XLOOKUP(H13,ConfigSheet!$A$6:$A$8,ConfigSheet!$B$6:$H$8)))</f>
        <v>738.85333333333335</v>
      </c>
      <c r="R13">
        <f t="shared" si="5"/>
        <v>-77.79502388579624</v>
      </c>
      <c r="S13" s="9">
        <f t="shared" si="6"/>
        <v>6052.0657413916078</v>
      </c>
      <c r="W13">
        <f t="shared" si="7"/>
        <v>15.266023196769538</v>
      </c>
      <c r="X13">
        <f t="shared" si="0"/>
        <v>233.05146424430563</v>
      </c>
    </row>
    <row r="14" spans="1:26" x14ac:dyDescent="0.3">
      <c r="A14" s="3">
        <v>12</v>
      </c>
      <c r="B14">
        <v>6</v>
      </c>
      <c r="C14" t="s">
        <v>8</v>
      </c>
      <c r="D14" t="s">
        <v>8</v>
      </c>
      <c r="E14">
        <v>13429</v>
      </c>
      <c r="F14">
        <v>13408</v>
      </c>
      <c r="G14">
        <v>1</v>
      </c>
      <c r="H14">
        <v>1</v>
      </c>
      <c r="I14">
        <v>90.02336859703064</v>
      </c>
      <c r="J1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_xlfn.XLOOKUP(B14,CoinPixels_Config3!A:A,CoinPixels_Config3!I:I)</f>
        <v>1.0015662291169452</v>
      </c>
      <c r="M14">
        <f t="shared" si="1"/>
        <v>13450.032890811457</v>
      </c>
      <c r="N14">
        <f t="shared" si="2"/>
        <v>13429</v>
      </c>
      <c r="O14">
        <f t="shared" si="3"/>
        <v>0</v>
      </c>
      <c r="P14">
        <f t="shared" si="4"/>
        <v>0</v>
      </c>
      <c r="Q14" s="9" cm="1">
        <f t="array" ref="Q14">IF(D14="",_xlfn.XLOOKUP(C14,ConfigSheet!$B$5:$H$5,_xlfn.XLOOKUP(G14,ConfigSheet!$A$6:$A$8,ConfigSheet!$B$6:$H$8)),_xlfn.XLOOKUP(D14,ConfigSheet!$B$5:$H$5,_xlfn.XLOOKUP(H14,ConfigSheet!$A$6:$A$8,ConfigSheet!$B$6:$H$8)))</f>
        <v>0</v>
      </c>
      <c r="R14">
        <f t="shared" si="5"/>
        <v>0</v>
      </c>
      <c r="S14" s="9">
        <f t="shared" si="6"/>
        <v>0</v>
      </c>
      <c r="W14">
        <f t="shared" si="7"/>
        <v>0</v>
      </c>
      <c r="X14">
        <f t="shared" si="0"/>
        <v>0</v>
      </c>
    </row>
    <row r="15" spans="1:26" x14ac:dyDescent="0.3">
      <c r="A15" s="3">
        <v>13</v>
      </c>
      <c r="B15">
        <v>6</v>
      </c>
      <c r="C15" t="s">
        <v>11</v>
      </c>
      <c r="D15" t="s">
        <v>11</v>
      </c>
      <c r="E15">
        <v>355587</v>
      </c>
      <c r="F15">
        <v>377863</v>
      </c>
      <c r="G15">
        <v>2</v>
      </c>
      <c r="H15">
        <v>2</v>
      </c>
      <c r="I15">
        <v>83.335348963737488</v>
      </c>
      <c r="J15">
        <f>ConfigSheet!$I$2</f>
        <v>3349.0920000000001</v>
      </c>
      <c r="K15">
        <f>IF(D15="",_xlfn.XLOOKUP(C15,ConfigSheet!$A$1:$H$1,ConfigSheet!$A$2:$H$2),_xlfn.XLOOKUP(D15,ConfigSheet!$A$1:$H$1,ConfigSheet!$A$2:$H$2))</f>
        <v>5.6936084651916001</v>
      </c>
      <c r="L15">
        <f>_xlfn.XLOOKUP(B15,CoinPixels_Config3!A:A,CoinPixels_Config3!I:I)</f>
        <v>1.0015662291169452</v>
      </c>
      <c r="M15">
        <f t="shared" si="1"/>
        <v>356143.93071300717</v>
      </c>
      <c r="N15">
        <f t="shared" si="2"/>
        <v>378454.82003281626</v>
      </c>
      <c r="O15">
        <f t="shared" si="3"/>
        <v>605.46085289212363</v>
      </c>
      <c r="P15">
        <f t="shared" si="4"/>
        <v>643.3903777595259</v>
      </c>
      <c r="Q15" s="9" cm="1">
        <f t="array" ref="Q15">IF(D15="",_xlfn.XLOOKUP(C15,ConfigSheet!$B$5:$H$5,_xlfn.XLOOKUP(G15,ConfigSheet!$A$6:$A$8,ConfigSheet!$B$6:$H$8)),_xlfn.XLOOKUP(D15,ConfigSheet!$B$5:$H$5,_xlfn.XLOOKUP(H15,ConfigSheet!$A$6:$A$8,ConfigSheet!$B$6:$H$8)))</f>
        <v>738.85333333333335</v>
      </c>
      <c r="R15">
        <f t="shared" si="5"/>
        <v>-37.929524867402279</v>
      </c>
      <c r="S15" s="9">
        <f t="shared" si="6"/>
        <v>1438.6488566668879</v>
      </c>
      <c r="W15">
        <f t="shared" si="7"/>
        <v>95.462955573807449</v>
      </c>
      <c r="X15">
        <f t="shared" si="0"/>
        <v>9113.1758868867346</v>
      </c>
    </row>
    <row r="16" spans="1:26" x14ac:dyDescent="0.3">
      <c r="A16" s="3">
        <v>14</v>
      </c>
      <c r="B16">
        <v>7</v>
      </c>
      <c r="C16" t="s">
        <v>8</v>
      </c>
      <c r="D16" t="s">
        <v>8</v>
      </c>
      <c r="E16">
        <v>13429</v>
      </c>
      <c r="F16">
        <v>13437</v>
      </c>
      <c r="G16">
        <v>1</v>
      </c>
      <c r="H16">
        <v>1</v>
      </c>
      <c r="I16">
        <v>88.678979873657227</v>
      </c>
      <c r="J16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_xlfn.XLOOKUP(B16,CoinPixels_Config3!A:A,CoinPixels_Config3!I:I)</f>
        <v>0.99940462900945148</v>
      </c>
      <c r="M16">
        <f t="shared" si="1"/>
        <v>13421.004762967925</v>
      </c>
      <c r="N16">
        <f t="shared" si="2"/>
        <v>13429</v>
      </c>
      <c r="O16">
        <f t="shared" si="3"/>
        <v>0</v>
      </c>
      <c r="P16">
        <f t="shared" si="4"/>
        <v>0</v>
      </c>
      <c r="Q16" s="9" cm="1">
        <f t="array" ref="Q16">IF(D16="",_xlfn.XLOOKUP(C16,ConfigSheet!$B$5:$H$5,_xlfn.XLOOKUP(G16,ConfigSheet!$A$6:$A$8,ConfigSheet!$B$6:$H$8)),_xlfn.XLOOKUP(D16,ConfigSheet!$B$5:$H$5,_xlfn.XLOOKUP(H16,ConfigSheet!$A$6:$A$8,ConfigSheet!$B$6:$H$8)))</f>
        <v>0</v>
      </c>
      <c r="R16">
        <f t="shared" si="5"/>
        <v>0</v>
      </c>
      <c r="S16" s="9">
        <f t="shared" si="6"/>
        <v>0</v>
      </c>
      <c r="W16">
        <f t="shared" si="7"/>
        <v>0</v>
      </c>
      <c r="X16">
        <f t="shared" si="0"/>
        <v>0</v>
      </c>
    </row>
    <row r="17" spans="1:24" x14ac:dyDescent="0.3">
      <c r="A17" s="3">
        <v>15</v>
      </c>
      <c r="B17">
        <v>7</v>
      </c>
      <c r="C17" t="s">
        <v>12</v>
      </c>
      <c r="D17" t="s">
        <v>12</v>
      </c>
      <c r="E17">
        <v>341335</v>
      </c>
      <c r="F17">
        <v>313227</v>
      </c>
      <c r="G17">
        <v>2</v>
      </c>
      <c r="H17">
        <v>2</v>
      </c>
      <c r="I17">
        <v>89.452242851257324</v>
      </c>
      <c r="J17">
        <f>ConfigSheet!$I$2</f>
        <v>3349.0920000000001</v>
      </c>
      <c r="K17">
        <f>IF(D17="",_xlfn.XLOOKUP(C17,ConfigSheet!$A$1:$H$1,ConfigSheet!$A$2:$H$2),_xlfn.XLOOKUP(D17,ConfigSheet!$A$1:$H$1,ConfigSheet!$A$2:$H$2))</f>
        <v>4.4826302470744004</v>
      </c>
      <c r="L17">
        <f>_xlfn.XLOOKUP(B17,CoinPixels_Config3!A:A,CoinPixels_Config3!I:I)</f>
        <v>0.99940462900945148</v>
      </c>
      <c r="M17">
        <f t="shared" si="1"/>
        <v>341131.77904294111</v>
      </c>
      <c r="N17">
        <f t="shared" si="2"/>
        <v>313040.51373074343</v>
      </c>
      <c r="O17">
        <f t="shared" si="3"/>
        <v>456.59170634195442</v>
      </c>
      <c r="P17">
        <f t="shared" si="4"/>
        <v>418.99263305073129</v>
      </c>
      <c r="Q17" s="9" cm="1">
        <f t="array" ref="Q17">IF(D17="",_xlfn.XLOOKUP(C17,ConfigSheet!$B$5:$H$5,_xlfn.XLOOKUP(G17,ConfigSheet!$A$6:$A$8,ConfigSheet!$B$6:$H$8)),_xlfn.XLOOKUP(D17,ConfigSheet!$B$5:$H$5,_xlfn.XLOOKUP(H17,ConfigSheet!$A$6:$A$8,ConfigSheet!$B$6:$H$8)))</f>
        <v>472.59999999999997</v>
      </c>
      <c r="R17">
        <f t="shared" si="5"/>
        <v>37.599073291223135</v>
      </c>
      <c r="S17" s="9">
        <f t="shared" si="6"/>
        <v>1413.690312358769</v>
      </c>
      <c r="W17">
        <f t="shared" si="7"/>
        <v>53.60736694926868</v>
      </c>
      <c r="X17">
        <f t="shared" si="0"/>
        <v>2873.7497912335439</v>
      </c>
    </row>
    <row r="18" spans="1:24" x14ac:dyDescent="0.3">
      <c r="A18" s="3">
        <v>16</v>
      </c>
      <c r="B18">
        <v>8</v>
      </c>
      <c r="C18" t="s">
        <v>8</v>
      </c>
      <c r="D18" t="s">
        <v>8</v>
      </c>
      <c r="E18">
        <v>14713</v>
      </c>
      <c r="F18">
        <v>15256</v>
      </c>
      <c r="G18">
        <v>1</v>
      </c>
      <c r="H18">
        <v>1</v>
      </c>
      <c r="I18">
        <v>90.146565437316895</v>
      </c>
      <c r="J18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_xlfn.XLOOKUP(B18,CoinPixels_Config3!A:A,CoinPixels_Config3!I:I)</f>
        <v>0.96440744625065544</v>
      </c>
      <c r="M18">
        <f t="shared" si="1"/>
        <v>14189.326756685894</v>
      </c>
      <c r="N18">
        <f t="shared" si="2"/>
        <v>14713</v>
      </c>
      <c r="O18">
        <f t="shared" si="3"/>
        <v>0</v>
      </c>
      <c r="P18">
        <f t="shared" si="4"/>
        <v>0</v>
      </c>
      <c r="Q18" s="9" cm="1">
        <f t="array" ref="Q18">IF(D18="",_xlfn.XLOOKUP(C18,ConfigSheet!$B$5:$H$5,_xlfn.XLOOKUP(G18,ConfigSheet!$A$6:$A$8,ConfigSheet!$B$6:$H$8)),_xlfn.XLOOKUP(D18,ConfigSheet!$B$5:$H$5,_xlfn.XLOOKUP(H18,ConfigSheet!$A$6:$A$8,ConfigSheet!$B$6:$H$8)))</f>
        <v>0</v>
      </c>
      <c r="R18">
        <f t="shared" si="5"/>
        <v>0</v>
      </c>
      <c r="S18" s="9">
        <f t="shared" si="6"/>
        <v>0</v>
      </c>
      <c r="W18">
        <f t="shared" si="7"/>
        <v>0</v>
      </c>
      <c r="X18">
        <f t="shared" si="0"/>
        <v>0</v>
      </c>
    </row>
    <row r="19" spans="1:24" x14ac:dyDescent="0.3">
      <c r="A19" s="3">
        <v>17</v>
      </c>
      <c r="B19">
        <v>8</v>
      </c>
      <c r="C19" t="s">
        <v>12</v>
      </c>
      <c r="D19" t="s">
        <v>12</v>
      </c>
      <c r="E19">
        <v>377813</v>
      </c>
      <c r="F19">
        <v>347426</v>
      </c>
      <c r="G19">
        <v>2</v>
      </c>
      <c r="H19">
        <v>2</v>
      </c>
      <c r="I19">
        <v>90.286293625831604</v>
      </c>
      <c r="J19">
        <f>ConfigSheet!$I$2</f>
        <v>3349.0920000000001</v>
      </c>
      <c r="K19">
        <f>IF(D19="",_xlfn.XLOOKUP(C19,ConfigSheet!$A$1:$H$1,ConfigSheet!$A$2:$H$2),_xlfn.XLOOKUP(D19,ConfigSheet!$A$1:$H$1,ConfigSheet!$A$2:$H$2))</f>
        <v>4.4826302470744004</v>
      </c>
      <c r="L19">
        <f>_xlfn.XLOOKUP(B19,CoinPixels_Config3!A:A,CoinPixels_Config3!I:I)</f>
        <v>0.96440744625065544</v>
      </c>
      <c r="M19">
        <f t="shared" si="1"/>
        <v>364365.67049029889</v>
      </c>
      <c r="N19">
        <f t="shared" si="2"/>
        <v>335060.22142108023</v>
      </c>
      <c r="O19">
        <f t="shared" si="3"/>
        <v>487.68937238372609</v>
      </c>
      <c r="P19">
        <f t="shared" si="4"/>
        <v>448.46516104471908</v>
      </c>
      <c r="Q19" s="9" cm="1">
        <f t="array" ref="Q19">IF(D19="",_xlfn.XLOOKUP(C19,ConfigSheet!$B$5:$H$5,_xlfn.XLOOKUP(G19,ConfigSheet!$A$6:$A$8,ConfigSheet!$B$6:$H$8)),_xlfn.XLOOKUP(D19,ConfigSheet!$B$5:$H$5,_xlfn.XLOOKUP(H19,ConfigSheet!$A$6:$A$8,ConfigSheet!$B$6:$H$8)))</f>
        <v>472.59999999999997</v>
      </c>
      <c r="R19">
        <f t="shared" si="5"/>
        <v>39.224211339007013</v>
      </c>
      <c r="S19" s="9">
        <f t="shared" si="6"/>
        <v>1538.5387551670863</v>
      </c>
      <c r="W19">
        <f t="shared" si="7"/>
        <v>24.134838955280884</v>
      </c>
      <c r="X19">
        <f t="shared" si="0"/>
        <v>582.49045139734369</v>
      </c>
    </row>
    <row r="20" spans="1:24" x14ac:dyDescent="0.3">
      <c r="A20" s="3">
        <v>18</v>
      </c>
      <c r="B20">
        <v>9</v>
      </c>
      <c r="C20" t="s">
        <v>8</v>
      </c>
      <c r="D20" t="s">
        <v>8</v>
      </c>
      <c r="E20">
        <v>18577</v>
      </c>
      <c r="F20">
        <v>16935</v>
      </c>
      <c r="G20">
        <v>1</v>
      </c>
      <c r="H20">
        <v>1</v>
      </c>
      <c r="I20">
        <v>90.341424942016602</v>
      </c>
      <c r="J20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_xlfn.XLOOKUP(B20,CoinPixels_Config3!A:A,CoinPixels_Config3!I:I)</f>
        <v>1.0969589607322114</v>
      </c>
      <c r="M20">
        <f t="shared" si="1"/>
        <v>20378.206613522292</v>
      </c>
      <c r="N20">
        <f t="shared" si="2"/>
        <v>18577</v>
      </c>
      <c r="O20">
        <f t="shared" si="3"/>
        <v>0</v>
      </c>
      <c r="P20">
        <f t="shared" si="4"/>
        <v>0</v>
      </c>
      <c r="Q20" s="9" cm="1">
        <f t="array" ref="Q20">IF(D20="",_xlfn.XLOOKUP(C20,ConfigSheet!$B$5:$H$5,_xlfn.XLOOKUP(G20,ConfigSheet!$A$6:$A$8,ConfigSheet!$B$6:$H$8)),_xlfn.XLOOKUP(D20,ConfigSheet!$B$5:$H$5,_xlfn.XLOOKUP(H20,ConfigSheet!$A$6:$A$8,ConfigSheet!$B$6:$H$8)))</f>
        <v>0</v>
      </c>
      <c r="R20">
        <f t="shared" si="5"/>
        <v>0</v>
      </c>
      <c r="S20" s="9">
        <f t="shared" si="6"/>
        <v>0</v>
      </c>
      <c r="W20">
        <f t="shared" si="7"/>
        <v>0</v>
      </c>
      <c r="X20">
        <f t="shared" si="0"/>
        <v>0</v>
      </c>
    </row>
    <row r="21" spans="1:24" x14ac:dyDescent="0.3">
      <c r="A21" s="3">
        <v>19</v>
      </c>
      <c r="B21">
        <v>9</v>
      </c>
      <c r="C21" t="s">
        <v>14</v>
      </c>
      <c r="D21" t="s">
        <v>14</v>
      </c>
      <c r="E21">
        <v>204327</v>
      </c>
      <c r="F21">
        <v>191693</v>
      </c>
      <c r="G21">
        <v>2</v>
      </c>
      <c r="H21">
        <v>2</v>
      </c>
      <c r="I21">
        <v>92.956781387329102</v>
      </c>
      <c r="J21">
        <f>ConfigSheet!$I$2</f>
        <v>3349.0920000000001</v>
      </c>
      <c r="K21">
        <f>IF(D21="",_xlfn.XLOOKUP(C21,ConfigSheet!$A$1:$H$1,ConfigSheet!$A$2:$H$2),_xlfn.XLOOKUP(D21,ConfigSheet!$A$1:$H$1,ConfigSheet!$A$2:$H$2))</f>
        <v>8.5265588246234003</v>
      </c>
      <c r="L21">
        <f>_xlfn.XLOOKUP(B21,CoinPixels_Config3!A:A,CoinPixels_Config3!I:I)</f>
        <v>1.0969589607322114</v>
      </c>
      <c r="M21">
        <f t="shared" si="1"/>
        <v>224138.33356953057</v>
      </c>
      <c r="N21">
        <f t="shared" si="2"/>
        <v>210279.35405963979</v>
      </c>
      <c r="O21">
        <f t="shared" si="3"/>
        <v>570.64084415527088</v>
      </c>
      <c r="P21">
        <f t="shared" si="4"/>
        <v>535.3568316407343</v>
      </c>
      <c r="Q21" s="9" cm="1">
        <f t="array" ref="Q21">IF(D21="",_xlfn.XLOOKUP(C21,ConfigSheet!$B$5:$H$5,_xlfn.XLOOKUP(G21,ConfigSheet!$A$6:$A$8,ConfigSheet!$B$6:$H$8)),_xlfn.XLOOKUP(D21,ConfigSheet!$B$5:$H$5,_xlfn.XLOOKUP(H21,ConfigSheet!$A$6:$A$8,ConfigSheet!$B$6:$H$8)))</f>
        <v>320.88</v>
      </c>
      <c r="R21">
        <f t="shared" si="5"/>
        <v>35.284012514536585</v>
      </c>
      <c r="S21" s="9">
        <f t="shared" si="6"/>
        <v>1244.9615391259742</v>
      </c>
      <c r="W21">
        <f t="shared" si="7"/>
        <v>-214.4768316407343</v>
      </c>
      <c r="X21">
        <f t="shared" si="0"/>
        <v>46000.311310647885</v>
      </c>
    </row>
    <row r="22" spans="1:24" x14ac:dyDescent="0.3">
      <c r="A22" s="3">
        <v>20</v>
      </c>
      <c r="B22">
        <v>10</v>
      </c>
      <c r="C22" t="s">
        <v>8</v>
      </c>
      <c r="D22" t="s">
        <v>8</v>
      </c>
      <c r="E22">
        <v>16677</v>
      </c>
      <c r="F22">
        <v>16219</v>
      </c>
      <c r="G22">
        <v>1</v>
      </c>
      <c r="H22">
        <v>1</v>
      </c>
      <c r="I22">
        <v>85.486328601837158</v>
      </c>
      <c r="J22">
        <f>ConfigSheet!$I$2</f>
        <v>3349.0920000000001</v>
      </c>
      <c r="K22">
        <f>IF(D22="",_xlfn.XLOOKUP(C22,ConfigSheet!$A$1:$H$1,ConfigSheet!$A$2:$H$2),_xlfn.XLOOKUP(D22,ConfigSheet!$A$1:$H$1,ConfigSheet!$A$2:$H$2))</f>
        <v>0</v>
      </c>
      <c r="L22">
        <f>_xlfn.XLOOKUP(B22,CoinPixels_Config3!A:A,CoinPixels_Config3!I:I)</f>
        <v>1.0282384857266169</v>
      </c>
      <c r="M22">
        <f t="shared" si="1"/>
        <v>17147.933226462792</v>
      </c>
      <c r="N22">
        <f t="shared" si="2"/>
        <v>16677</v>
      </c>
      <c r="O22">
        <f t="shared" si="3"/>
        <v>0</v>
      </c>
      <c r="P22">
        <f t="shared" si="4"/>
        <v>0</v>
      </c>
      <c r="Q22" s="9" cm="1">
        <f t="array" ref="Q22">IF(D22="",_xlfn.XLOOKUP(C22,ConfigSheet!$B$5:$H$5,_xlfn.XLOOKUP(G22,ConfigSheet!$A$6:$A$8,ConfigSheet!$B$6:$H$8)),_xlfn.XLOOKUP(D22,ConfigSheet!$B$5:$H$5,_xlfn.XLOOKUP(H22,ConfigSheet!$A$6:$A$8,ConfigSheet!$B$6:$H$8)))</f>
        <v>0</v>
      </c>
      <c r="R22">
        <f t="shared" si="5"/>
        <v>0</v>
      </c>
      <c r="S22" s="9">
        <f t="shared" si="6"/>
        <v>0</v>
      </c>
      <c r="W22">
        <f t="shared" si="7"/>
        <v>0</v>
      </c>
      <c r="X22">
        <f t="shared" si="0"/>
        <v>0</v>
      </c>
    </row>
    <row r="23" spans="1:24" x14ac:dyDescent="0.3">
      <c r="A23" s="3">
        <v>21</v>
      </c>
      <c r="B23">
        <v>10</v>
      </c>
      <c r="C23" t="s">
        <v>13</v>
      </c>
      <c r="D23" t="s">
        <v>13</v>
      </c>
      <c r="E23">
        <v>150570</v>
      </c>
      <c r="F23">
        <v>110672</v>
      </c>
      <c r="G23">
        <v>1</v>
      </c>
      <c r="H23">
        <v>1</v>
      </c>
      <c r="I23">
        <v>61.371064186096191</v>
      </c>
      <c r="J23">
        <f>ConfigSheet!$I$2</f>
        <v>3349.0920000000001</v>
      </c>
      <c r="K23">
        <f>IF(D23="",_xlfn.XLOOKUP(C23,ConfigSheet!$A$1:$H$1,ConfigSheet!$A$2:$H$2),_xlfn.XLOOKUP(D23,ConfigSheet!$A$1:$H$1,ConfigSheet!$A$2:$H$2))</f>
        <v>6.6983512218829002</v>
      </c>
      <c r="L23">
        <f>_xlfn.XLOOKUP(B23,CoinPixels_Config3!A:A,CoinPixels_Config3!I:I)</f>
        <v>1.0282384857266169</v>
      </c>
      <c r="M23">
        <f t="shared" si="1"/>
        <v>154821.86879585672</v>
      </c>
      <c r="N23">
        <f t="shared" si="2"/>
        <v>113797.20969233615</v>
      </c>
      <c r="O23">
        <f t="shared" si="3"/>
        <v>309.65146792710408</v>
      </c>
      <c r="P23">
        <f t="shared" si="4"/>
        <v>227.60010133777288</v>
      </c>
      <c r="Q23" s="9" cm="1">
        <f t="array" ref="Q23">IF(D23="",_xlfn.XLOOKUP(C23,ConfigSheet!$B$5:$H$5,_xlfn.XLOOKUP(G23,ConfigSheet!$A$6:$A$8,ConfigSheet!$B$6:$H$8)),_xlfn.XLOOKUP(D23,ConfigSheet!$B$5:$H$5,_xlfn.XLOOKUP(H23,ConfigSheet!$A$6:$A$8,ConfigSheet!$B$6:$H$8)))</f>
        <v>207.95500000000001</v>
      </c>
      <c r="R23">
        <f t="shared" si="5"/>
        <v>82.051366589331195</v>
      </c>
      <c r="S23" s="9">
        <f t="shared" si="6"/>
        <v>6732.4267591768157</v>
      </c>
      <c r="W23">
        <f t="shared" si="7"/>
        <v>-19.645101337772871</v>
      </c>
      <c r="X23">
        <f t="shared" si="0"/>
        <v>385.93000657136548</v>
      </c>
    </row>
    <row r="24" spans="1:24" x14ac:dyDescent="0.3">
      <c r="A24" s="3">
        <v>22</v>
      </c>
      <c r="B24">
        <v>11</v>
      </c>
      <c r="C24" t="s">
        <v>8</v>
      </c>
      <c r="D24" t="s">
        <v>8</v>
      </c>
      <c r="E24">
        <v>20533</v>
      </c>
      <c r="F24">
        <v>18795</v>
      </c>
      <c r="G24">
        <v>1</v>
      </c>
      <c r="H24">
        <v>1</v>
      </c>
      <c r="I24">
        <v>91.274744272232056</v>
      </c>
      <c r="J24">
        <f>ConfigSheet!$I$2</f>
        <v>3349.0920000000001</v>
      </c>
      <c r="K24">
        <f>IF(D24="",_xlfn.XLOOKUP(C24,ConfigSheet!$A$1:$H$1,ConfigSheet!$A$2:$H$2),_xlfn.XLOOKUP(D24,ConfigSheet!$A$1:$H$1,ConfigSheet!$A$2:$H$2))</f>
        <v>0</v>
      </c>
      <c r="L24">
        <f>_xlfn.XLOOKUP(B24,CoinPixels_Config3!A:A,CoinPixels_Config3!I:I)</f>
        <v>1.0924714019686086</v>
      </c>
      <c r="M24">
        <f t="shared" si="1"/>
        <v>22431.715296621442</v>
      </c>
      <c r="N24">
        <f t="shared" si="2"/>
        <v>20533</v>
      </c>
      <c r="O24">
        <f t="shared" si="3"/>
        <v>0</v>
      </c>
      <c r="P24">
        <f t="shared" si="4"/>
        <v>0</v>
      </c>
      <c r="Q24" s="9" cm="1">
        <f t="array" ref="Q24">IF(D24="",_xlfn.XLOOKUP(C24,ConfigSheet!$B$5:$H$5,_xlfn.XLOOKUP(G24,ConfigSheet!$A$6:$A$8,ConfigSheet!$B$6:$H$8)),_xlfn.XLOOKUP(D24,ConfigSheet!$B$5:$H$5,_xlfn.XLOOKUP(H24,ConfigSheet!$A$6:$A$8,ConfigSheet!$B$6:$H$8)))</f>
        <v>0</v>
      </c>
      <c r="R24">
        <f t="shared" si="5"/>
        <v>0</v>
      </c>
      <c r="S24" s="9">
        <f t="shared" si="6"/>
        <v>0</v>
      </c>
      <c r="W24">
        <f t="shared" si="7"/>
        <v>0</v>
      </c>
      <c r="X24">
        <f t="shared" si="0"/>
        <v>0</v>
      </c>
    </row>
    <row r="25" spans="1:24" x14ac:dyDescent="0.3">
      <c r="A25" s="3">
        <v>23</v>
      </c>
      <c r="B25">
        <v>11</v>
      </c>
      <c r="C25" t="s">
        <v>13</v>
      </c>
      <c r="D25" t="s">
        <v>13</v>
      </c>
      <c r="E25">
        <v>310384</v>
      </c>
      <c r="F25">
        <v>257626</v>
      </c>
      <c r="G25">
        <v>2</v>
      </c>
      <c r="H25">
        <v>2</v>
      </c>
      <c r="I25">
        <v>67.738103866577148</v>
      </c>
      <c r="J25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_xlfn.XLOOKUP(B25,CoinPixels_Config3!A:A,CoinPixels_Config3!I:I)</f>
        <v>1.0924714019686086</v>
      </c>
      <c r="M25">
        <f t="shared" si="1"/>
        <v>339085.64362862462</v>
      </c>
      <c r="N25">
        <f t="shared" si="2"/>
        <v>281449.03740356478</v>
      </c>
      <c r="O25">
        <f t="shared" si="3"/>
        <v>678.18821797751366</v>
      </c>
      <c r="P25">
        <f t="shared" si="4"/>
        <v>562.91212770205595</v>
      </c>
      <c r="Q25" s="9" cm="1">
        <f t="array" ref="Q25">IF(D25="",_xlfn.XLOOKUP(C25,ConfigSheet!$B$5:$H$5,_xlfn.XLOOKUP(G25,ConfigSheet!$A$6:$A$8,ConfigSheet!$B$6:$H$8)),_xlfn.XLOOKUP(D25,ConfigSheet!$B$5:$H$5,_xlfn.XLOOKUP(H25,ConfigSheet!$A$6:$A$8,ConfigSheet!$B$6:$H$8)))</f>
        <v>415.91</v>
      </c>
      <c r="R25">
        <f t="shared" si="5"/>
        <v>115.2760902754577</v>
      </c>
      <c r="S25" s="9">
        <f t="shared" si="6"/>
        <v>13288.576989195475</v>
      </c>
      <c r="W25">
        <f t="shared" si="7"/>
        <v>-147.00212770205593</v>
      </c>
      <c r="X25">
        <f t="shared" si="0"/>
        <v>21609.625548931559</v>
      </c>
    </row>
    <row r="26" spans="1:24" x14ac:dyDescent="0.3">
      <c r="A26" s="3">
        <v>24</v>
      </c>
      <c r="B26">
        <v>12</v>
      </c>
      <c r="C26" t="s">
        <v>8</v>
      </c>
      <c r="D26" t="s">
        <v>8</v>
      </c>
      <c r="E26">
        <v>16677</v>
      </c>
      <c r="F26">
        <v>16770</v>
      </c>
      <c r="G26">
        <v>1</v>
      </c>
      <c r="H26">
        <v>1</v>
      </c>
      <c r="I26">
        <v>95.871400833129883</v>
      </c>
      <c r="J26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_xlfn.XLOOKUP(B26,CoinPixels_Config3!A:A,CoinPixels_Config3!I:I)</f>
        <v>0.9944543828264758</v>
      </c>
      <c r="M26">
        <f t="shared" si="1"/>
        <v>16584.515742397136</v>
      </c>
      <c r="N26">
        <f t="shared" si="2"/>
        <v>16677</v>
      </c>
      <c r="O26">
        <f t="shared" si="3"/>
        <v>0</v>
      </c>
      <c r="P26">
        <f t="shared" si="4"/>
        <v>0</v>
      </c>
      <c r="Q26" s="9" cm="1">
        <f t="array" ref="Q26">IF(D26="",_xlfn.XLOOKUP(C26,ConfigSheet!$B$5:$H$5,_xlfn.XLOOKUP(G26,ConfigSheet!$A$6:$A$8,ConfigSheet!$B$6:$H$8)),_xlfn.XLOOKUP(D26,ConfigSheet!$B$5:$H$5,_xlfn.XLOOKUP(H26,ConfigSheet!$A$6:$A$8,ConfigSheet!$B$6:$H$8)))</f>
        <v>0</v>
      </c>
      <c r="R26">
        <f t="shared" si="5"/>
        <v>0</v>
      </c>
      <c r="S26" s="9">
        <f t="shared" si="6"/>
        <v>0</v>
      </c>
      <c r="W26">
        <f t="shared" si="7"/>
        <v>0</v>
      </c>
      <c r="X26">
        <f t="shared" si="0"/>
        <v>0</v>
      </c>
    </row>
    <row r="27" spans="1:24" x14ac:dyDescent="0.3">
      <c r="A27" s="3">
        <v>25</v>
      </c>
      <c r="B27">
        <v>12</v>
      </c>
      <c r="C27" t="s">
        <v>13</v>
      </c>
      <c r="D27" t="s">
        <v>13</v>
      </c>
      <c r="E27">
        <v>286363</v>
      </c>
      <c r="F27">
        <v>235426</v>
      </c>
      <c r="G27">
        <v>2</v>
      </c>
      <c r="H27">
        <v>2</v>
      </c>
      <c r="I27">
        <v>67.116463184356689</v>
      </c>
      <c r="J27">
        <f>ConfigSheet!$I$2</f>
        <v>3349.0920000000001</v>
      </c>
      <c r="K27">
        <f>IF(D27="",_xlfn.XLOOKUP(C27,ConfigSheet!$A$1:$H$1,ConfigSheet!$A$2:$H$2),_xlfn.XLOOKUP(D27,ConfigSheet!$A$1:$H$1,ConfigSheet!$A$2:$H$2))</f>
        <v>6.6983512218829002</v>
      </c>
      <c r="L27">
        <f>_xlfn.XLOOKUP(B27,CoinPixels_Config3!A:A,CoinPixels_Config3!I:I)</f>
        <v>0.9944543828264758</v>
      </c>
      <c r="M27">
        <f t="shared" si="1"/>
        <v>284774.94042933808</v>
      </c>
      <c r="N27">
        <f t="shared" si="2"/>
        <v>234120.41753130589</v>
      </c>
      <c r="O27">
        <f t="shared" si="3"/>
        <v>569.56409981764807</v>
      </c>
      <c r="P27">
        <f t="shared" si="4"/>
        <v>468.25252481525075</v>
      </c>
      <c r="Q27" s="9" cm="1">
        <f t="array" ref="Q27">IF(D27="",_xlfn.XLOOKUP(C27,ConfigSheet!$B$5:$H$5,_xlfn.XLOOKUP(G27,ConfigSheet!$A$6:$A$8,ConfigSheet!$B$6:$H$8)),_xlfn.XLOOKUP(D27,ConfigSheet!$B$5:$H$5,_xlfn.XLOOKUP(H27,ConfigSheet!$A$6:$A$8,ConfigSheet!$B$6:$H$8)))</f>
        <v>415.91</v>
      </c>
      <c r="R27">
        <f t="shared" si="5"/>
        <v>101.31157500239732</v>
      </c>
      <c r="S27" s="9">
        <f t="shared" si="6"/>
        <v>10264.035229466377</v>
      </c>
      <c r="W27">
        <f t="shared" si="7"/>
        <v>-52.342524815250727</v>
      </c>
      <c r="X27">
        <f t="shared" si="0"/>
        <v>2739.7399040351379</v>
      </c>
    </row>
    <row r="28" spans="1:24" x14ac:dyDescent="0.3">
      <c r="A28" s="3">
        <v>26</v>
      </c>
      <c r="B28">
        <v>13</v>
      </c>
      <c r="C28" t="s">
        <v>8</v>
      </c>
      <c r="D28" t="s">
        <v>8</v>
      </c>
      <c r="E28">
        <v>18645</v>
      </c>
      <c r="F28">
        <v>16808</v>
      </c>
      <c r="G28">
        <v>1</v>
      </c>
      <c r="H28">
        <v>1</v>
      </c>
      <c r="I28">
        <v>90.076130628585815</v>
      </c>
      <c r="J28">
        <f>ConfigSheet!$I$2</f>
        <v>3349.0920000000001</v>
      </c>
      <c r="K28">
        <f>IF(D28="",_xlfn.XLOOKUP(C28,ConfigSheet!$A$1:$H$1,ConfigSheet!$A$2:$H$2),_xlfn.XLOOKUP(D28,ConfigSheet!$A$1:$H$1,ConfigSheet!$A$2:$H$2))</f>
        <v>0</v>
      </c>
      <c r="L28">
        <f>_xlfn.XLOOKUP(B28,CoinPixels_Config3!A:A,CoinPixels_Config3!I:I)</f>
        <v>1.1092931937172774</v>
      </c>
      <c r="M28">
        <f t="shared" si="1"/>
        <v>20682.771596858638</v>
      </c>
      <c r="N28">
        <f t="shared" si="2"/>
        <v>18645</v>
      </c>
      <c r="O28">
        <f t="shared" si="3"/>
        <v>0</v>
      </c>
      <c r="P28">
        <f t="shared" si="4"/>
        <v>0</v>
      </c>
      <c r="Q28" s="9" cm="1">
        <f t="array" ref="Q28">IF(D28="",_xlfn.XLOOKUP(C28,ConfigSheet!$B$5:$H$5,_xlfn.XLOOKUP(G28,ConfigSheet!$A$6:$A$8,ConfigSheet!$B$6:$H$8)),_xlfn.XLOOKUP(D28,ConfigSheet!$B$5:$H$5,_xlfn.XLOOKUP(H28,ConfigSheet!$A$6:$A$8,ConfigSheet!$B$6:$H$8)))</f>
        <v>0</v>
      </c>
      <c r="R28">
        <f t="shared" si="5"/>
        <v>0</v>
      </c>
      <c r="S28" s="9">
        <f t="shared" si="6"/>
        <v>0</v>
      </c>
      <c r="W28">
        <f t="shared" si="7"/>
        <v>0</v>
      </c>
      <c r="X28">
        <f t="shared" si="0"/>
        <v>0</v>
      </c>
    </row>
    <row r="29" spans="1:24" x14ac:dyDescent="0.3">
      <c r="A29" s="3">
        <v>27</v>
      </c>
      <c r="B29">
        <v>13</v>
      </c>
      <c r="C29" t="s">
        <v>13</v>
      </c>
      <c r="D29" t="s">
        <v>13</v>
      </c>
      <c r="E29">
        <v>130613</v>
      </c>
      <c r="F29">
        <v>99544</v>
      </c>
      <c r="G29">
        <v>1</v>
      </c>
      <c r="H29">
        <v>1</v>
      </c>
      <c r="I29">
        <v>56.386405229568481</v>
      </c>
      <c r="J29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_xlfn.XLOOKUP(B29,CoinPixels_Config3!A:A,CoinPixels_Config3!I:I)</f>
        <v>1.1092931937172774</v>
      </c>
      <c r="M29">
        <f t="shared" si="1"/>
        <v>144888.11191099475</v>
      </c>
      <c r="N29">
        <f t="shared" si="2"/>
        <v>110423.48167539266</v>
      </c>
      <c r="O29">
        <f t="shared" si="3"/>
        <v>289.78345815979912</v>
      </c>
      <c r="P29">
        <f t="shared" si="4"/>
        <v>220.85247685191405</v>
      </c>
      <c r="Q29" s="9" cm="1">
        <f t="array" ref="Q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R29">
        <f t="shared" si="5"/>
        <v>68.930981307885077</v>
      </c>
      <c r="S29" s="9">
        <f t="shared" si="6"/>
        <v>4751.480184068002</v>
      </c>
      <c r="W29">
        <f t="shared" si="7"/>
        <v>-12.897476851914035</v>
      </c>
      <c r="X29">
        <f t="shared" si="0"/>
        <v>166.34490914565839</v>
      </c>
    </row>
    <row r="30" spans="1:24" x14ac:dyDescent="0.3">
      <c r="A30" s="3">
        <v>28</v>
      </c>
      <c r="B30">
        <v>14</v>
      </c>
      <c r="C30" t="s">
        <v>8</v>
      </c>
      <c r="D30" t="s">
        <v>8</v>
      </c>
      <c r="E30">
        <v>15421</v>
      </c>
      <c r="F30">
        <v>16347</v>
      </c>
      <c r="G30">
        <v>1</v>
      </c>
      <c r="H30">
        <v>1</v>
      </c>
      <c r="I30">
        <v>92.661774158477783</v>
      </c>
      <c r="J30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_xlfn.XLOOKUP(B30,CoinPixels_Config3!A:A,CoinPixels_Config3!I:I)</f>
        <v>0.94335352052364352</v>
      </c>
      <c r="M30">
        <f t="shared" si="1"/>
        <v>14547.454639995107</v>
      </c>
      <c r="N30">
        <f t="shared" si="2"/>
        <v>15421</v>
      </c>
      <c r="O30">
        <f t="shared" si="3"/>
        <v>0</v>
      </c>
      <c r="P30">
        <f t="shared" si="4"/>
        <v>0</v>
      </c>
      <c r="Q30" s="9" cm="1">
        <f t="array" ref="Q30">IF(D30="",_xlfn.XLOOKUP(C30,ConfigSheet!$B$5:$H$5,_xlfn.XLOOKUP(G30,ConfigSheet!$A$6:$A$8,ConfigSheet!$B$6:$H$8)),_xlfn.XLOOKUP(D30,ConfigSheet!$B$5:$H$5,_xlfn.XLOOKUP(H30,ConfigSheet!$A$6:$A$8,ConfigSheet!$B$6:$H$8)))</f>
        <v>0</v>
      </c>
      <c r="R30">
        <f t="shared" si="5"/>
        <v>0</v>
      </c>
      <c r="S30" s="9">
        <f t="shared" si="6"/>
        <v>0</v>
      </c>
      <c r="W30">
        <f t="shared" si="7"/>
        <v>0</v>
      </c>
      <c r="X30">
        <f t="shared" si="0"/>
        <v>0</v>
      </c>
    </row>
    <row r="31" spans="1:24" x14ac:dyDescent="0.3">
      <c r="A31" s="3">
        <v>29</v>
      </c>
      <c r="B31">
        <v>14</v>
      </c>
      <c r="C31" t="s">
        <v>12</v>
      </c>
      <c r="D31" t="s">
        <v>12</v>
      </c>
      <c r="E31">
        <v>204952</v>
      </c>
      <c r="F31">
        <v>272715</v>
      </c>
      <c r="G31">
        <v>1</v>
      </c>
      <c r="H31">
        <v>2</v>
      </c>
      <c r="I31">
        <v>45.161408185958862</v>
      </c>
      <c r="J31">
        <f>ConfigSheet!$I$2</f>
        <v>3349.0920000000001</v>
      </c>
      <c r="K31">
        <f>IF(D31="",_xlfn.XLOOKUP(C31,ConfigSheet!$A$1:$H$1,ConfigSheet!$A$2:$H$2),_xlfn.XLOOKUP(D31,ConfigSheet!$A$1:$H$1,ConfigSheet!$A$2:$H$2))</f>
        <v>4.4826302470744004</v>
      </c>
      <c r="L31">
        <f>_xlfn.XLOOKUP(B31,CoinPixels_Config3!A:A,CoinPixels_Config3!I:I)</f>
        <v>0.94335352052364352</v>
      </c>
      <c r="M31">
        <f t="shared" si="1"/>
        <v>193342.19073836179</v>
      </c>
      <c r="N31">
        <f t="shared" si="2"/>
        <v>257266.65534960545</v>
      </c>
      <c r="O31">
        <f t="shared" si="3"/>
        <v>258.78105236864457</v>
      </c>
      <c r="P31">
        <f t="shared" si="4"/>
        <v>344.34147847649643</v>
      </c>
      <c r="Q31" s="9" cm="1">
        <f t="array" ref="Q31">IF(D31="",_xlfn.XLOOKUP(C31,ConfigSheet!$B$5:$H$5,_xlfn.XLOOKUP(G31,ConfigSheet!$A$6:$A$8,ConfigSheet!$B$6:$H$8)),_xlfn.XLOOKUP(D31,ConfigSheet!$B$5:$H$5,_xlfn.XLOOKUP(H31,ConfigSheet!$A$6:$A$8,ConfigSheet!$B$6:$H$8)))</f>
        <v>472.59999999999997</v>
      </c>
      <c r="R31">
        <f t="shared" si="5"/>
        <v>-85.560426107851868</v>
      </c>
      <c r="S31" s="9">
        <f t="shared" si="6"/>
        <v>7320.5865157571798</v>
      </c>
      <c r="W31">
        <f t="shared" si="7"/>
        <v>128.25852152350353</v>
      </c>
      <c r="X31">
        <f t="shared" si="0"/>
        <v>16450.248343395018</v>
      </c>
    </row>
    <row r="32" spans="1:24" x14ac:dyDescent="0.3">
      <c r="A32" s="3">
        <v>30</v>
      </c>
      <c r="B32">
        <v>14</v>
      </c>
      <c r="C32" t="s">
        <v>13</v>
      </c>
      <c r="D32" t="s">
        <v>13</v>
      </c>
      <c r="E32">
        <v>128167</v>
      </c>
      <c r="F32">
        <v>119464</v>
      </c>
      <c r="G32">
        <v>1</v>
      </c>
      <c r="H32">
        <v>1</v>
      </c>
      <c r="I32">
        <v>68.11109185218811</v>
      </c>
      <c r="J32">
        <f>ConfigSheet!$I$2</f>
        <v>3349.0920000000001</v>
      </c>
      <c r="K32">
        <f>IF(D32="",_xlfn.XLOOKUP(C32,ConfigSheet!$A$1:$H$1,ConfigSheet!$A$2:$H$2),_xlfn.XLOOKUP(D32,ConfigSheet!$A$1:$H$1,ConfigSheet!$A$2:$H$2))</f>
        <v>6.6983512218829002</v>
      </c>
      <c r="L32">
        <f>_xlfn.XLOOKUP(B32,CoinPixels_Config3!A:A,CoinPixels_Config3!I:I)</f>
        <v>0.94335352052364352</v>
      </c>
      <c r="M32">
        <f t="shared" si="1"/>
        <v>120906.79066495382</v>
      </c>
      <c r="N32">
        <f t="shared" si="2"/>
        <v>112696.78497583655</v>
      </c>
      <c r="O32">
        <f t="shared" si="3"/>
        <v>241.81961826803607</v>
      </c>
      <c r="P32">
        <f t="shared" si="4"/>
        <v>225.39919696000263</v>
      </c>
      <c r="Q32" s="9" cm="1">
        <f t="array" ref="Q32">IF(D32="",_xlfn.XLOOKUP(C32,ConfigSheet!$B$5:$H$5,_xlfn.XLOOKUP(G32,ConfigSheet!$A$6:$A$8,ConfigSheet!$B$6:$H$8)),_xlfn.XLOOKUP(D32,ConfigSheet!$B$5:$H$5,_xlfn.XLOOKUP(H32,ConfigSheet!$A$6:$A$8,ConfigSheet!$B$6:$H$8)))</f>
        <v>207.95500000000001</v>
      </c>
      <c r="R32">
        <f t="shared" si="5"/>
        <v>16.42042130803344</v>
      </c>
      <c r="S32" s="9">
        <f t="shared" si="6"/>
        <v>269.6302359333186</v>
      </c>
      <c r="W32">
        <f t="shared" si="7"/>
        <v>-17.444196960002614</v>
      </c>
      <c r="X32">
        <f t="shared" si="0"/>
        <v>304.30000757936443</v>
      </c>
    </row>
    <row r="33" spans="1:24" x14ac:dyDescent="0.3">
      <c r="A33" s="3">
        <v>31</v>
      </c>
      <c r="B33">
        <v>15</v>
      </c>
      <c r="C33" t="s">
        <v>8</v>
      </c>
      <c r="D33" t="s">
        <v>8</v>
      </c>
      <c r="E33">
        <v>14577</v>
      </c>
      <c r="F33">
        <v>14590</v>
      </c>
      <c r="G33">
        <v>1</v>
      </c>
      <c r="H33">
        <v>1</v>
      </c>
      <c r="I33">
        <v>95.975273847579956</v>
      </c>
      <c r="J33">
        <f>ConfigSheet!$I$2</f>
        <v>3349.0920000000001</v>
      </c>
      <c r="K33">
        <f>IF(D33="",_xlfn.XLOOKUP(C33,ConfigSheet!$A$1:$H$1,ConfigSheet!$A$2:$H$2),_xlfn.XLOOKUP(D33,ConfigSheet!$A$1:$H$1,ConfigSheet!$A$2:$H$2))</f>
        <v>0</v>
      </c>
      <c r="L33">
        <f>_xlfn.XLOOKUP(B33,CoinPixels_Config3!A:A,CoinPixels_Config3!I:I)</f>
        <v>0.99910897875257021</v>
      </c>
      <c r="M33">
        <f t="shared" si="1"/>
        <v>14564.011583276217</v>
      </c>
      <c r="N33">
        <f t="shared" si="2"/>
        <v>14577</v>
      </c>
      <c r="O33">
        <f t="shared" si="3"/>
        <v>0</v>
      </c>
      <c r="P33">
        <f t="shared" si="4"/>
        <v>0</v>
      </c>
      <c r="Q33" s="9" cm="1">
        <f t="array" ref="Q33">IF(D33="",_xlfn.XLOOKUP(C33,ConfigSheet!$B$5:$H$5,_xlfn.XLOOKUP(G33,ConfigSheet!$A$6:$A$8,ConfigSheet!$B$6:$H$8)),_xlfn.XLOOKUP(D33,ConfigSheet!$B$5:$H$5,_xlfn.XLOOKUP(H33,ConfigSheet!$A$6:$A$8,ConfigSheet!$B$6:$H$8)))</f>
        <v>0</v>
      </c>
      <c r="R33">
        <f t="shared" si="5"/>
        <v>0</v>
      </c>
      <c r="S33" s="9">
        <f t="shared" si="6"/>
        <v>0</v>
      </c>
      <c r="W33">
        <f t="shared" si="7"/>
        <v>0</v>
      </c>
      <c r="X33">
        <f t="shared" si="0"/>
        <v>0</v>
      </c>
    </row>
    <row r="34" spans="1:24" x14ac:dyDescent="0.3">
      <c r="A34" s="3">
        <v>32</v>
      </c>
      <c r="B34">
        <v>15</v>
      </c>
      <c r="C34" t="s">
        <v>14</v>
      </c>
      <c r="D34" t="s">
        <v>14</v>
      </c>
      <c r="E34">
        <v>90638</v>
      </c>
      <c r="F34">
        <v>87689</v>
      </c>
      <c r="G34">
        <v>1</v>
      </c>
      <c r="H34">
        <v>1</v>
      </c>
      <c r="I34">
        <v>92.148220539093018</v>
      </c>
      <c r="J34">
        <f>ConfigSheet!$I$2</f>
        <v>3349.0920000000001</v>
      </c>
      <c r="K34">
        <f>IF(D34="",_xlfn.XLOOKUP(C34,ConfigSheet!$A$1:$H$1,ConfigSheet!$A$2:$H$2),_xlfn.XLOOKUP(D34,ConfigSheet!$A$1:$H$1,ConfigSheet!$A$2:$H$2))</f>
        <v>8.5265588246234003</v>
      </c>
      <c r="L34">
        <f>_xlfn.XLOOKUP(B34,CoinPixels_Config3!A:A,CoinPixels_Config3!I:I)</f>
        <v>0.99910897875257021</v>
      </c>
      <c r="M34">
        <f t="shared" si="1"/>
        <v>90557.239616175459</v>
      </c>
      <c r="N34">
        <f t="shared" si="2"/>
        <v>87610.867237834129</v>
      </c>
      <c r="O34">
        <f t="shared" si="3"/>
        <v>230.55252903856825</v>
      </c>
      <c r="P34">
        <f t="shared" si="4"/>
        <v>223.05126678504612</v>
      </c>
      <c r="Q34" s="9" cm="1">
        <f t="array" ref="Q34">IF(D34="",_xlfn.XLOOKUP(C34,ConfigSheet!$B$5:$H$5,_xlfn.XLOOKUP(G34,ConfigSheet!$A$6:$A$8,ConfigSheet!$B$6:$H$8)),_xlfn.XLOOKUP(D34,ConfigSheet!$B$5:$H$5,_xlfn.XLOOKUP(H34,ConfigSheet!$A$6:$A$8,ConfigSheet!$B$6:$H$8)))</f>
        <v>160.44</v>
      </c>
      <c r="R34">
        <f t="shared" si="5"/>
        <v>7.5012622535221283</v>
      </c>
      <c r="S34" s="9">
        <f t="shared" si="6"/>
        <v>56.268935396115879</v>
      </c>
      <c r="W34">
        <f t="shared" si="7"/>
        <v>-62.611266785046126</v>
      </c>
      <c r="X34">
        <f t="shared" si="0"/>
        <v>3920.1707284282202</v>
      </c>
    </row>
    <row r="35" spans="1:24" x14ac:dyDescent="0.3">
      <c r="A35" s="3">
        <v>33</v>
      </c>
      <c r="B35">
        <v>15</v>
      </c>
      <c r="C35" t="s">
        <v>9</v>
      </c>
      <c r="D35" t="s">
        <v>9</v>
      </c>
      <c r="E35">
        <v>451459</v>
      </c>
      <c r="F35">
        <v>406731</v>
      </c>
      <c r="G35">
        <v>1</v>
      </c>
      <c r="H35">
        <v>1</v>
      </c>
      <c r="I35">
        <v>88.622719049453735</v>
      </c>
      <c r="J35">
        <f>ConfigSheet!$I$2</f>
        <v>3349.0920000000001</v>
      </c>
      <c r="K35">
        <f>IF(D35="",_xlfn.XLOOKUP(C35,ConfigSheet!$A$1:$H$1,ConfigSheet!$A$2:$H$2),_xlfn.XLOOKUP(D35,ConfigSheet!$A$1:$H$1,ConfigSheet!$A$2:$H$2))</f>
        <v>2.6304883652667002</v>
      </c>
      <c r="L35">
        <f>_xlfn.XLOOKUP(B35,CoinPixels_Config3!A:A,CoinPixels_Config3!I:I)</f>
        <v>0.99910897875257021</v>
      </c>
      <c r="M35">
        <f t="shared" si="1"/>
        <v>451056.74043865659</v>
      </c>
      <c r="N35">
        <f t="shared" si="2"/>
        <v>406368.59403701162</v>
      </c>
      <c r="O35">
        <f t="shared" si="3"/>
        <v>354.27498193510604</v>
      </c>
      <c r="P35">
        <f t="shared" si="4"/>
        <v>319.17542385343432</v>
      </c>
      <c r="Q35" s="9" cm="1">
        <f t="array" ref="Q35">IF(D35="",_xlfn.XLOOKUP(C35,ConfigSheet!$B$5:$H$5,_xlfn.XLOOKUP(G35,ConfigSheet!$A$6:$A$8,ConfigSheet!$B$6:$H$8)),_xlfn.XLOOKUP(D35,ConfigSheet!$B$5:$H$5,_xlfn.XLOOKUP(H35,ConfigSheet!$A$6:$A$8,ConfigSheet!$B$6:$H$8)))</f>
        <v>468.8</v>
      </c>
      <c r="R35">
        <f t="shared" si="5"/>
        <v>35.099558081671717</v>
      </c>
      <c r="S35" s="9">
        <f t="shared" si="6"/>
        <v>1231.9789775286463</v>
      </c>
      <c r="W35">
        <f t="shared" si="7"/>
        <v>149.62457614656569</v>
      </c>
      <c r="X35">
        <f t="shared" si="0"/>
        <v>22387.513787039432</v>
      </c>
    </row>
    <row r="36" spans="1:24" x14ac:dyDescent="0.3">
      <c r="A36" s="3">
        <v>34</v>
      </c>
      <c r="B36">
        <v>16</v>
      </c>
      <c r="C36" t="s">
        <v>8</v>
      </c>
      <c r="D36" t="s">
        <v>8</v>
      </c>
      <c r="E36">
        <v>17241</v>
      </c>
      <c r="F36">
        <v>16589</v>
      </c>
      <c r="G36">
        <v>1</v>
      </c>
      <c r="H36">
        <v>1</v>
      </c>
      <c r="I36">
        <v>87.247467041015625</v>
      </c>
      <c r="J36">
        <f>ConfigSheet!$I$2</f>
        <v>3349.0920000000001</v>
      </c>
      <c r="K36">
        <f>IF(D36="",_xlfn.XLOOKUP(C36,ConfigSheet!$A$1:$H$1,ConfigSheet!$A$2:$H$2),_xlfn.XLOOKUP(D36,ConfigSheet!$A$1:$H$1,ConfigSheet!$A$2:$H$2))</f>
        <v>0</v>
      </c>
      <c r="L36">
        <f>_xlfn.XLOOKUP(B36,CoinPixels_Config3!A:A,CoinPixels_Config3!I:I)</f>
        <v>1.0393031526915426</v>
      </c>
      <c r="M36">
        <f t="shared" si="1"/>
        <v>17918.625655554886</v>
      </c>
      <c r="N36">
        <f t="shared" si="2"/>
        <v>17241</v>
      </c>
      <c r="O36">
        <f t="shared" si="3"/>
        <v>0</v>
      </c>
      <c r="P36">
        <f t="shared" si="4"/>
        <v>0</v>
      </c>
      <c r="Q36" s="9" cm="1">
        <f t="array" ref="Q36">IF(D36="",_xlfn.XLOOKUP(C36,ConfigSheet!$B$5:$H$5,_xlfn.XLOOKUP(G36,ConfigSheet!$A$6:$A$8,ConfigSheet!$B$6:$H$8)),_xlfn.XLOOKUP(D36,ConfigSheet!$B$5:$H$5,_xlfn.XLOOKUP(H36,ConfigSheet!$A$6:$A$8,ConfigSheet!$B$6:$H$8)))</f>
        <v>0</v>
      </c>
      <c r="R36">
        <f t="shared" si="5"/>
        <v>0</v>
      </c>
      <c r="S36" s="9">
        <f t="shared" si="6"/>
        <v>0</v>
      </c>
      <c r="W36">
        <f t="shared" si="7"/>
        <v>0</v>
      </c>
      <c r="X36">
        <f t="shared" si="0"/>
        <v>0</v>
      </c>
    </row>
    <row r="37" spans="1:24" x14ac:dyDescent="0.3">
      <c r="A37" s="3">
        <v>35</v>
      </c>
      <c r="B37">
        <v>16</v>
      </c>
      <c r="C37" t="s">
        <v>14</v>
      </c>
      <c r="D37" t="s">
        <v>14</v>
      </c>
      <c r="E37">
        <v>105905</v>
      </c>
      <c r="F37">
        <v>92972</v>
      </c>
      <c r="G37">
        <v>1</v>
      </c>
      <c r="H37">
        <v>1</v>
      </c>
      <c r="I37">
        <v>87.605655193328857</v>
      </c>
      <c r="J37">
        <f>ConfigSheet!$I$2</f>
        <v>3349.0920000000001</v>
      </c>
      <c r="K37">
        <f>IF(D37="",_xlfn.XLOOKUP(C37,ConfigSheet!$A$1:$H$1,ConfigSheet!$A$2:$H$2),_xlfn.XLOOKUP(D37,ConfigSheet!$A$1:$H$1,ConfigSheet!$A$2:$H$2))</f>
        <v>8.5265588246234003</v>
      </c>
      <c r="L37">
        <f>_xlfn.XLOOKUP(B37,CoinPixels_Config3!A:A,CoinPixels_Config3!I:I)</f>
        <v>1.0393031526915426</v>
      </c>
      <c r="M37">
        <f t="shared" si="1"/>
        <v>110067.40038579782</v>
      </c>
      <c r="N37">
        <f t="shared" si="2"/>
        <v>96626.092712038095</v>
      </c>
      <c r="O37">
        <f t="shared" si="3"/>
        <v>280.22406194361974</v>
      </c>
      <c r="P37">
        <f t="shared" si="4"/>
        <v>246.00341331402876</v>
      </c>
      <c r="Q37" s="9" cm="1">
        <f t="array" ref="Q37">IF(D37="",_xlfn.XLOOKUP(C37,ConfigSheet!$B$5:$H$5,_xlfn.XLOOKUP(G37,ConfigSheet!$A$6:$A$8,ConfigSheet!$B$6:$H$8)),_xlfn.XLOOKUP(D37,ConfigSheet!$B$5:$H$5,_xlfn.XLOOKUP(H37,ConfigSheet!$A$6:$A$8,ConfigSheet!$B$6:$H$8)))</f>
        <v>160.44</v>
      </c>
      <c r="R37">
        <f t="shared" si="5"/>
        <v>34.220648629590983</v>
      </c>
      <c r="S37" s="9">
        <f t="shared" si="6"/>
        <v>1171.0527926299271</v>
      </c>
      <c r="W37">
        <f t="shared" si="7"/>
        <v>-85.563413314028764</v>
      </c>
      <c r="X37">
        <f t="shared" si="0"/>
        <v>7321.0976979473153</v>
      </c>
    </row>
    <row r="38" spans="1:24" x14ac:dyDescent="0.3">
      <c r="A38" s="3">
        <v>36</v>
      </c>
      <c r="B38">
        <v>16</v>
      </c>
      <c r="C38" t="s">
        <v>9</v>
      </c>
      <c r="D38" t="s">
        <v>9</v>
      </c>
      <c r="E38">
        <v>494501</v>
      </c>
      <c r="F38">
        <v>432978</v>
      </c>
      <c r="G38">
        <v>1</v>
      </c>
      <c r="H38">
        <v>1</v>
      </c>
      <c r="I38">
        <v>87.388044595718384</v>
      </c>
      <c r="J38">
        <f>ConfigSheet!$I$2</f>
        <v>3349.0920000000001</v>
      </c>
      <c r="K38">
        <f>IF(D38="",_xlfn.XLOOKUP(C38,ConfigSheet!$A$1:$H$1,ConfigSheet!$A$2:$H$2),_xlfn.XLOOKUP(D38,ConfigSheet!$A$1:$H$1,ConfigSheet!$A$2:$H$2))</f>
        <v>2.6304883652667002</v>
      </c>
      <c r="L38">
        <f>_xlfn.XLOOKUP(B38,CoinPixels_Config3!A:A,CoinPixels_Config3!I:I)</f>
        <v>1.0393031526915426</v>
      </c>
      <c r="M38">
        <f t="shared" si="1"/>
        <v>513936.44830912049</v>
      </c>
      <c r="N38">
        <f t="shared" si="2"/>
        <v>449995.40044607874</v>
      </c>
      <c r="O38">
        <f t="shared" si="3"/>
        <v>403.66279808486371</v>
      </c>
      <c r="P38">
        <f t="shared" si="4"/>
        <v>353.44137016747817</v>
      </c>
      <c r="Q38" s="9" cm="1">
        <f t="array" ref="Q38">IF(D38="",_xlfn.XLOOKUP(C38,ConfigSheet!$B$5:$H$5,_xlfn.XLOOKUP(G38,ConfigSheet!$A$6:$A$8,ConfigSheet!$B$6:$H$8)),_xlfn.XLOOKUP(D38,ConfigSheet!$B$5:$H$5,_xlfn.XLOOKUP(H38,ConfigSheet!$A$6:$A$8,ConfigSheet!$B$6:$H$8)))</f>
        <v>468.8</v>
      </c>
      <c r="R38">
        <f t="shared" si="5"/>
        <v>50.22142791738554</v>
      </c>
      <c r="S38" s="9">
        <f t="shared" si="6"/>
        <v>2522.1918220611519</v>
      </c>
      <c r="W38">
        <f t="shared" si="7"/>
        <v>115.35862983252184</v>
      </c>
      <c r="X38">
        <f t="shared" si="0"/>
        <v>13307.613476836799</v>
      </c>
    </row>
    <row r="39" spans="1:24" x14ac:dyDescent="0.3">
      <c r="A39" s="3">
        <v>37</v>
      </c>
      <c r="B39">
        <v>17</v>
      </c>
      <c r="C39" t="s">
        <v>8</v>
      </c>
      <c r="D39" t="s">
        <v>8</v>
      </c>
      <c r="E39">
        <v>15637</v>
      </c>
      <c r="F39">
        <v>15497</v>
      </c>
      <c r="G39">
        <v>1</v>
      </c>
      <c r="H39">
        <v>1</v>
      </c>
      <c r="I39">
        <v>86.520487070083618</v>
      </c>
      <c r="J39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_xlfn.XLOOKUP(B39,CoinPixels_Config3!A:A,CoinPixels_Config3!I:I)</f>
        <v>1.009034006581919</v>
      </c>
      <c r="M39">
        <f t="shared" si="1"/>
        <v>15778.264760921467</v>
      </c>
      <c r="N39">
        <f t="shared" si="2"/>
        <v>15636.999999999998</v>
      </c>
      <c r="O39">
        <f t="shared" si="3"/>
        <v>0</v>
      </c>
      <c r="P39">
        <f t="shared" si="4"/>
        <v>0</v>
      </c>
      <c r="Q39" s="9" cm="1">
        <f t="array" ref="Q39">IF(D39="",_xlfn.XLOOKUP(C39,ConfigSheet!$B$5:$H$5,_xlfn.XLOOKUP(G39,ConfigSheet!$A$6:$A$8,ConfigSheet!$B$6:$H$8)),_xlfn.XLOOKUP(D39,ConfigSheet!$B$5:$H$5,_xlfn.XLOOKUP(H39,ConfigSheet!$A$6:$A$8,ConfigSheet!$B$6:$H$8)))</f>
        <v>0</v>
      </c>
      <c r="R39">
        <f t="shared" si="5"/>
        <v>0</v>
      </c>
      <c r="S39" s="9">
        <f t="shared" si="6"/>
        <v>0</v>
      </c>
      <c r="W39">
        <f t="shared" si="7"/>
        <v>0</v>
      </c>
      <c r="X39">
        <f t="shared" si="0"/>
        <v>0</v>
      </c>
    </row>
    <row r="40" spans="1:24" x14ac:dyDescent="0.3">
      <c r="A40" s="3">
        <v>38</v>
      </c>
      <c r="B40">
        <v>17</v>
      </c>
      <c r="C40" t="s">
        <v>12</v>
      </c>
      <c r="D40" t="s">
        <v>12</v>
      </c>
      <c r="E40">
        <v>199674</v>
      </c>
      <c r="F40">
        <v>171415</v>
      </c>
      <c r="G40">
        <v>1</v>
      </c>
      <c r="H40">
        <v>1</v>
      </c>
      <c r="I40">
        <v>85.139971971511841</v>
      </c>
      <c r="J40">
        <f>ConfigSheet!$I$2</f>
        <v>3349.0920000000001</v>
      </c>
      <c r="K40">
        <f>IF(D40="",_xlfn.XLOOKUP(C40,ConfigSheet!$A$1:$H$1,ConfigSheet!$A$2:$H$2),_xlfn.XLOOKUP(D40,ConfigSheet!$A$1:$H$1,ConfigSheet!$A$2:$H$2))</f>
        <v>4.4826302470744004</v>
      </c>
      <c r="L40">
        <f>_xlfn.XLOOKUP(B40,CoinPixels_Config3!A:A,CoinPixels_Config3!I:I)</f>
        <v>1.009034006581919</v>
      </c>
      <c r="M40">
        <f t="shared" si="1"/>
        <v>201477.8562302381</v>
      </c>
      <c r="N40">
        <f t="shared" si="2"/>
        <v>172963.56423823963</v>
      </c>
      <c r="O40">
        <f t="shared" si="3"/>
        <v>269.67032630138937</v>
      </c>
      <c r="P40">
        <f t="shared" si="4"/>
        <v>231.50504814323673</v>
      </c>
      <c r="Q40" s="9" cm="1">
        <f t="array" ref="Q40">IF(D40="",_xlfn.XLOOKUP(C40,ConfigSheet!$B$5:$H$5,_xlfn.XLOOKUP(G40,ConfigSheet!$A$6:$A$8,ConfigSheet!$B$6:$H$8)),_xlfn.XLOOKUP(D40,ConfigSheet!$B$5:$H$5,_xlfn.XLOOKUP(H40,ConfigSheet!$A$6:$A$8,ConfigSheet!$B$6:$H$8)))</f>
        <v>236.29999999999998</v>
      </c>
      <c r="R40">
        <f t="shared" si="5"/>
        <v>38.165278158152631</v>
      </c>
      <c r="S40" s="9">
        <f t="shared" si="6"/>
        <v>1456.5884568891622</v>
      </c>
      <c r="W40">
        <f t="shared" si="7"/>
        <v>4.7949518567632481</v>
      </c>
      <c r="X40">
        <f t="shared" si="0"/>
        <v>22.991563308677321</v>
      </c>
    </row>
    <row r="41" spans="1:24" x14ac:dyDescent="0.3">
      <c r="A41" s="3">
        <v>39</v>
      </c>
      <c r="B41">
        <v>17</v>
      </c>
      <c r="C41" t="s">
        <v>11</v>
      </c>
      <c r="D41" t="s">
        <v>11</v>
      </c>
      <c r="E41">
        <v>232347</v>
      </c>
      <c r="F41">
        <v>221642</v>
      </c>
      <c r="G41">
        <v>1</v>
      </c>
      <c r="H41">
        <v>1</v>
      </c>
      <c r="I41">
        <v>91.557347774505615</v>
      </c>
      <c r="J41">
        <f>ConfigSheet!$I$2</f>
        <v>3349.0920000000001</v>
      </c>
      <c r="K41">
        <f>IF(D41="",_xlfn.XLOOKUP(C41,ConfigSheet!$A$1:$H$1,ConfigSheet!$A$2:$H$2),_xlfn.XLOOKUP(D41,ConfigSheet!$A$1:$H$1,ConfigSheet!$A$2:$H$2))</f>
        <v>5.6936084651916001</v>
      </c>
      <c r="L41">
        <f>_xlfn.XLOOKUP(B41,CoinPixels_Config3!A:A,CoinPixels_Config3!I:I)</f>
        <v>1.009034006581919</v>
      </c>
      <c r="M41">
        <f t="shared" si="1"/>
        <v>234446.02432728914</v>
      </c>
      <c r="N41">
        <f t="shared" si="2"/>
        <v>223644.31528682969</v>
      </c>
      <c r="O41">
        <f t="shared" si="3"/>
        <v>398.56888635497893</v>
      </c>
      <c r="P41">
        <f t="shared" si="4"/>
        <v>380.20549053566543</v>
      </c>
      <c r="Q41" s="9" cm="1">
        <f t="array" ref="Q41">IF(D41="",_xlfn.XLOOKUP(C41,ConfigSheet!$B$5:$H$5,_xlfn.XLOOKUP(G41,ConfigSheet!$A$6:$A$8,ConfigSheet!$B$6:$H$8)),_xlfn.XLOOKUP(D41,ConfigSheet!$B$5:$H$5,_xlfn.XLOOKUP(H41,ConfigSheet!$A$6:$A$8,ConfigSheet!$B$6:$H$8)))</f>
        <v>369.42666666666668</v>
      </c>
      <c r="R41">
        <f t="shared" si="5"/>
        <v>18.363395819313496</v>
      </c>
      <c r="S41" s="9">
        <f t="shared" si="6"/>
        <v>337.21430601678037</v>
      </c>
      <c r="W41">
        <f t="shared" si="7"/>
        <v>-10.778823868998757</v>
      </c>
      <c r="X41">
        <f t="shared" si="0"/>
        <v>116.18304399889732</v>
      </c>
    </row>
    <row r="42" spans="1:24" x14ac:dyDescent="0.3">
      <c r="A42" s="3">
        <v>40</v>
      </c>
      <c r="B42">
        <v>18</v>
      </c>
      <c r="C42" t="s">
        <v>8</v>
      </c>
      <c r="D42" t="s">
        <v>8</v>
      </c>
      <c r="E42">
        <v>20348</v>
      </c>
      <c r="F42">
        <v>19741</v>
      </c>
      <c r="G42">
        <v>1</v>
      </c>
      <c r="H42">
        <v>1</v>
      </c>
      <c r="I42">
        <v>93.807107210159302</v>
      </c>
      <c r="J42">
        <f>ConfigSheet!$I$2</f>
        <v>3349.0920000000001</v>
      </c>
      <c r="K42">
        <f>IF(D42="",_xlfn.XLOOKUP(C42,ConfigSheet!$A$1:$H$1,ConfigSheet!$A$2:$H$2),_xlfn.XLOOKUP(D42,ConfigSheet!$A$1:$H$1,ConfigSheet!$A$2:$H$2))</f>
        <v>0</v>
      </c>
      <c r="L42">
        <f>_xlfn.XLOOKUP(B42,CoinPixels_Config3!A:A,CoinPixels_Config3!I:I)</f>
        <v>1.0307481890481738</v>
      </c>
      <c r="M42">
        <f t="shared" si="1"/>
        <v>20973.66415075224</v>
      </c>
      <c r="N42">
        <f t="shared" si="2"/>
        <v>20348</v>
      </c>
      <c r="O42">
        <f t="shared" si="3"/>
        <v>0</v>
      </c>
      <c r="P42">
        <f t="shared" si="4"/>
        <v>0</v>
      </c>
      <c r="Q42" s="9" cm="1">
        <f t="array" ref="Q42">IF(D42="",_xlfn.XLOOKUP(C42,ConfigSheet!$B$5:$H$5,_xlfn.XLOOKUP(G42,ConfigSheet!$A$6:$A$8,ConfigSheet!$B$6:$H$8)),_xlfn.XLOOKUP(D42,ConfigSheet!$B$5:$H$5,_xlfn.XLOOKUP(H42,ConfigSheet!$A$6:$A$8,ConfigSheet!$B$6:$H$8)))</f>
        <v>0</v>
      </c>
      <c r="R42">
        <f t="shared" si="5"/>
        <v>0</v>
      </c>
      <c r="S42" s="9">
        <f t="shared" si="6"/>
        <v>0</v>
      </c>
      <c r="W42">
        <f t="shared" si="7"/>
        <v>0</v>
      </c>
      <c r="X42">
        <f t="shared" si="0"/>
        <v>0</v>
      </c>
    </row>
    <row r="43" spans="1:24" x14ac:dyDescent="0.3">
      <c r="A43" s="3">
        <v>41</v>
      </c>
      <c r="B43">
        <v>18</v>
      </c>
      <c r="C43" t="s">
        <v>9</v>
      </c>
      <c r="D43" t="s">
        <v>9</v>
      </c>
      <c r="E43">
        <v>606378</v>
      </c>
      <c r="F43">
        <v>515111</v>
      </c>
      <c r="G43">
        <v>1</v>
      </c>
      <c r="H43">
        <v>1</v>
      </c>
      <c r="I43">
        <v>83.788889646530151</v>
      </c>
      <c r="J43">
        <f>ConfigSheet!$I$2</f>
        <v>3349.0920000000001</v>
      </c>
      <c r="K43">
        <f>IF(D43="",_xlfn.XLOOKUP(C43,ConfigSheet!$A$1:$H$1,ConfigSheet!$A$2:$H$2),_xlfn.XLOOKUP(D43,ConfigSheet!$A$1:$H$1,ConfigSheet!$A$2:$H$2))</f>
        <v>2.6304883652667002</v>
      </c>
      <c r="L43">
        <f>_xlfn.XLOOKUP(B43,CoinPixels_Config3!A:A,CoinPixels_Config3!I:I)</f>
        <v>1.0307481890481738</v>
      </c>
      <c r="M43">
        <f t="shared" si="1"/>
        <v>625023.02537865355</v>
      </c>
      <c r="N43">
        <f t="shared" si="2"/>
        <v>530949.7304087939</v>
      </c>
      <c r="O43">
        <f t="shared" si="3"/>
        <v>490.91389435773681</v>
      </c>
      <c r="P43">
        <f t="shared" si="4"/>
        <v>417.02559630545335</v>
      </c>
      <c r="Q43" s="9" cm="1">
        <f t="array" ref="Q43">IF(D43="",_xlfn.XLOOKUP(C43,ConfigSheet!$B$5:$H$5,_xlfn.XLOOKUP(G43,ConfigSheet!$A$6:$A$8,ConfigSheet!$B$6:$H$8)),_xlfn.XLOOKUP(D43,ConfigSheet!$B$5:$H$5,_xlfn.XLOOKUP(H43,ConfigSheet!$A$6:$A$8,ConfigSheet!$B$6:$H$8)))</f>
        <v>468.8</v>
      </c>
      <c r="R43">
        <f t="shared" si="5"/>
        <v>73.88829805228346</v>
      </c>
      <c r="S43" s="9">
        <f t="shared" si="6"/>
        <v>5459.480589063076</v>
      </c>
      <c r="W43">
        <f t="shared" si="7"/>
        <v>51.774403694546663</v>
      </c>
      <c r="X43">
        <f t="shared" si="0"/>
        <v>2680.5888779258871</v>
      </c>
    </row>
    <row r="44" spans="1:24" x14ac:dyDescent="0.3">
      <c r="A44" s="3">
        <v>42</v>
      </c>
      <c r="B44">
        <v>19</v>
      </c>
      <c r="C44" t="s">
        <v>8</v>
      </c>
      <c r="D44" t="s">
        <v>8</v>
      </c>
      <c r="E44">
        <v>19190</v>
      </c>
      <c r="F44">
        <v>18828</v>
      </c>
      <c r="G44">
        <v>1</v>
      </c>
      <c r="H44">
        <v>1</v>
      </c>
      <c r="I44">
        <v>94.366055727005005</v>
      </c>
      <c r="J44">
        <f>ConfigSheet!$I$2</f>
        <v>3349.0920000000001</v>
      </c>
      <c r="K44">
        <f>IF(D44="",_xlfn.XLOOKUP(C44,ConfigSheet!$A$1:$H$1,ConfigSheet!$A$2:$H$2),_xlfn.XLOOKUP(D44,ConfigSheet!$A$1:$H$1,ConfigSheet!$A$2:$H$2))</f>
        <v>0</v>
      </c>
      <c r="L44">
        <f>_xlfn.XLOOKUP(B44,CoinPixels_Config3!A:A,CoinPixels_Config3!I:I)</f>
        <v>1.01922668366263</v>
      </c>
      <c r="M44">
        <f t="shared" si="1"/>
        <v>19558.960059485871</v>
      </c>
      <c r="N44">
        <f t="shared" si="2"/>
        <v>19189.999999999996</v>
      </c>
      <c r="O44">
        <f t="shared" si="3"/>
        <v>0</v>
      </c>
      <c r="P44">
        <f t="shared" si="4"/>
        <v>0</v>
      </c>
      <c r="Q44" s="9" cm="1">
        <f t="array" ref="Q44">IF(D44="",_xlfn.XLOOKUP(C44,ConfigSheet!$B$5:$H$5,_xlfn.XLOOKUP(G44,ConfigSheet!$A$6:$A$8,ConfigSheet!$B$6:$H$8)),_xlfn.XLOOKUP(D44,ConfigSheet!$B$5:$H$5,_xlfn.XLOOKUP(H44,ConfigSheet!$A$6:$A$8,ConfigSheet!$B$6:$H$8)))</f>
        <v>0</v>
      </c>
      <c r="R44">
        <f t="shared" si="5"/>
        <v>0</v>
      </c>
      <c r="S44" s="9">
        <f t="shared" si="6"/>
        <v>0</v>
      </c>
      <c r="W44">
        <f t="shared" si="7"/>
        <v>0</v>
      </c>
      <c r="X44">
        <f t="shared" si="0"/>
        <v>0</v>
      </c>
    </row>
    <row r="45" spans="1:24" x14ac:dyDescent="0.3">
      <c r="A45" s="3">
        <v>43</v>
      </c>
      <c r="B45">
        <v>19</v>
      </c>
      <c r="C45" t="s">
        <v>9</v>
      </c>
      <c r="D45" t="s">
        <v>9</v>
      </c>
      <c r="E45">
        <v>596921</v>
      </c>
      <c r="F45">
        <v>521738</v>
      </c>
      <c r="G45">
        <v>1</v>
      </c>
      <c r="H45">
        <v>1</v>
      </c>
      <c r="I45">
        <v>85.802149772644043</v>
      </c>
      <c r="J45">
        <f>ConfigSheet!$I$2</f>
        <v>3349.0920000000001</v>
      </c>
      <c r="K45">
        <f>IF(D45="",_xlfn.XLOOKUP(C45,ConfigSheet!$A$1:$H$1,ConfigSheet!$A$2:$H$2),_xlfn.XLOOKUP(D45,ConfigSheet!$A$1:$H$1,ConfigSheet!$A$2:$H$2))</f>
        <v>2.6304883652667002</v>
      </c>
      <c r="L45">
        <f>_xlfn.XLOOKUP(B45,CoinPixels_Config3!A:A,CoinPixels_Config3!I:I)</f>
        <v>1.01922668366263</v>
      </c>
      <c r="M45">
        <f t="shared" si="1"/>
        <v>608397.81123858073</v>
      </c>
      <c r="N45">
        <f t="shared" si="2"/>
        <v>531769.29148077324</v>
      </c>
      <c r="O45">
        <f t="shared" si="3"/>
        <v>477.85589763339215</v>
      </c>
      <c r="P45">
        <f t="shared" si="4"/>
        <v>417.66930685878157</v>
      </c>
      <c r="Q45" s="9" cm="1">
        <f t="array" ref="Q45">IF(D45="",_xlfn.XLOOKUP(C45,ConfigSheet!$B$5:$H$5,_xlfn.XLOOKUP(G45,ConfigSheet!$A$6:$A$8,ConfigSheet!$B$6:$H$8)),_xlfn.XLOOKUP(D45,ConfigSheet!$B$5:$H$5,_xlfn.XLOOKUP(H45,ConfigSheet!$A$6:$A$8,ConfigSheet!$B$6:$H$8)))</f>
        <v>468.8</v>
      </c>
      <c r="R45">
        <f t="shared" si="5"/>
        <v>60.186590774610579</v>
      </c>
      <c r="S45" s="9">
        <f t="shared" si="6"/>
        <v>3622.4257090704391</v>
      </c>
      <c r="W45">
        <f t="shared" si="7"/>
        <v>51.130693141218444</v>
      </c>
      <c r="X45">
        <f t="shared" si="0"/>
        <v>2614.3477811014427</v>
      </c>
    </row>
    <row r="46" spans="1:24" x14ac:dyDescent="0.3">
      <c r="A46" s="3">
        <v>44</v>
      </c>
      <c r="B46">
        <v>20</v>
      </c>
      <c r="C46" t="s">
        <v>8</v>
      </c>
      <c r="D46" t="s">
        <v>8</v>
      </c>
      <c r="E46">
        <v>14747</v>
      </c>
      <c r="F46">
        <v>14272</v>
      </c>
      <c r="G46">
        <v>1</v>
      </c>
      <c r="H46">
        <v>1</v>
      </c>
      <c r="I46">
        <v>88.496267795562744</v>
      </c>
      <c r="J46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_xlfn.XLOOKUP(B46,CoinPixels_Config3!A:A,CoinPixels_Config3!I:I)</f>
        <v>1.0332819506726458</v>
      </c>
      <c r="M46">
        <f t="shared" si="1"/>
        <v>15237.808926569509</v>
      </c>
      <c r="N46">
        <f t="shared" si="2"/>
        <v>14747.000000000002</v>
      </c>
      <c r="O46">
        <f t="shared" si="3"/>
        <v>0</v>
      </c>
      <c r="P46">
        <f t="shared" si="4"/>
        <v>0</v>
      </c>
      <c r="Q46" s="9" cm="1">
        <f t="array" ref="Q46">IF(D46="",_xlfn.XLOOKUP(C46,ConfigSheet!$B$5:$H$5,_xlfn.XLOOKUP(G46,ConfigSheet!$A$6:$A$8,ConfigSheet!$B$6:$H$8)),_xlfn.XLOOKUP(D46,ConfigSheet!$B$5:$H$5,_xlfn.XLOOKUP(H46,ConfigSheet!$A$6:$A$8,ConfigSheet!$B$6:$H$8)))</f>
        <v>0</v>
      </c>
      <c r="R46">
        <f t="shared" si="5"/>
        <v>0</v>
      </c>
      <c r="S46" s="9">
        <f t="shared" si="6"/>
        <v>0</v>
      </c>
      <c r="W46">
        <f t="shared" si="7"/>
        <v>0</v>
      </c>
      <c r="X46">
        <f t="shared" si="0"/>
        <v>0</v>
      </c>
    </row>
    <row r="47" spans="1:24" x14ac:dyDescent="0.3">
      <c r="A47" s="3">
        <v>45</v>
      </c>
      <c r="B47">
        <v>20</v>
      </c>
      <c r="C47" t="s">
        <v>10</v>
      </c>
      <c r="D47" t="s">
        <v>10</v>
      </c>
      <c r="E47">
        <v>88470</v>
      </c>
      <c r="F47">
        <v>85387</v>
      </c>
      <c r="G47">
        <v>1</v>
      </c>
      <c r="H47">
        <v>1</v>
      </c>
      <c r="I47">
        <v>92.739707231521606</v>
      </c>
      <c r="J47">
        <f>ConfigSheet!$I$2</f>
        <v>3349.0920000000001</v>
      </c>
      <c r="K47">
        <f>IF(D47="",_xlfn.XLOOKUP(C47,ConfigSheet!$A$1:$H$1,ConfigSheet!$A$2:$H$2),_xlfn.XLOOKUP(D47,ConfigSheet!$A$1:$H$1,ConfigSheet!$A$2:$H$2))</f>
        <v>3.5680999999999998</v>
      </c>
      <c r="L47">
        <f>_xlfn.XLOOKUP(B47,CoinPixels_Config3!A:A,CoinPixels_Config3!I:I)</f>
        <v>1.0332819506726458</v>
      </c>
      <c r="M47">
        <f t="shared" si="1"/>
        <v>91414.454176008978</v>
      </c>
      <c r="N47">
        <f t="shared" si="2"/>
        <v>88228.845922085209</v>
      </c>
      <c r="O47">
        <f t="shared" si="3"/>
        <v>97.392342146891636</v>
      </c>
      <c r="P47">
        <f t="shared" si="4"/>
        <v>93.998416625936883</v>
      </c>
      <c r="Q47" s="9" cm="1">
        <f t="array" ref="Q47">IF(D47="",_xlfn.XLOOKUP(C47,ConfigSheet!$B$5:$H$5,_xlfn.XLOOKUP(G47,ConfigSheet!$A$6:$A$8,ConfigSheet!$B$6:$H$8)),_xlfn.XLOOKUP(D47,ConfigSheet!$B$5:$H$5,_xlfn.XLOOKUP(H47,ConfigSheet!$A$6:$A$8,ConfigSheet!$B$6:$H$8)))</f>
        <v>96.64</v>
      </c>
      <c r="R47">
        <f t="shared" si="5"/>
        <v>3.3939255209547525</v>
      </c>
      <c r="S47" s="9">
        <f t="shared" si="6"/>
        <v>11.518730441787989</v>
      </c>
      <c r="W47">
        <f t="shared" si="7"/>
        <v>2.6415833740631172</v>
      </c>
      <c r="X47">
        <f t="shared" si="0"/>
        <v>6.9779627221266827</v>
      </c>
    </row>
    <row r="48" spans="1:24" x14ac:dyDescent="0.3">
      <c r="A48" s="3">
        <v>46</v>
      </c>
      <c r="B48">
        <v>21</v>
      </c>
      <c r="C48" t="s">
        <v>8</v>
      </c>
      <c r="D48" t="s">
        <v>8</v>
      </c>
      <c r="E48">
        <v>14093</v>
      </c>
      <c r="F48">
        <v>13289</v>
      </c>
      <c r="G48">
        <v>1</v>
      </c>
      <c r="H48">
        <v>1</v>
      </c>
      <c r="I48">
        <v>88.114869594573975</v>
      </c>
      <c r="J48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_xlfn.XLOOKUP(B48,CoinPixels_Config3!A:A,CoinPixels_Config3!I:I)</f>
        <v>1.0605011663782076</v>
      </c>
      <c r="M48">
        <f t="shared" si="1"/>
        <v>14945.64293776808</v>
      </c>
      <c r="N48">
        <f t="shared" si="2"/>
        <v>14093</v>
      </c>
      <c r="O48">
        <f t="shared" si="3"/>
        <v>0</v>
      </c>
      <c r="P48">
        <f t="shared" si="4"/>
        <v>0</v>
      </c>
      <c r="Q48" s="9" cm="1">
        <f t="array" ref="Q48">IF(D48="",_xlfn.XLOOKUP(C48,ConfigSheet!$B$5:$H$5,_xlfn.XLOOKUP(G48,ConfigSheet!$A$6:$A$8,ConfigSheet!$B$6:$H$8)),_xlfn.XLOOKUP(D48,ConfigSheet!$B$5:$H$5,_xlfn.XLOOKUP(H48,ConfigSheet!$A$6:$A$8,ConfigSheet!$B$6:$H$8)))</f>
        <v>0</v>
      </c>
      <c r="R48">
        <f t="shared" si="5"/>
        <v>0</v>
      </c>
      <c r="S48" s="9">
        <f t="shared" si="6"/>
        <v>0</v>
      </c>
      <c r="W48">
        <f t="shared" si="7"/>
        <v>0</v>
      </c>
      <c r="X48">
        <f t="shared" si="0"/>
        <v>0</v>
      </c>
    </row>
    <row r="49" spans="1:24" x14ac:dyDescent="0.3">
      <c r="A49" s="3">
        <v>47</v>
      </c>
      <c r="B49">
        <v>21</v>
      </c>
      <c r="C49" t="s">
        <v>10</v>
      </c>
      <c r="D49" t="s">
        <v>10</v>
      </c>
      <c r="E49">
        <v>262018</v>
      </c>
      <c r="F49">
        <v>260173</v>
      </c>
      <c r="G49">
        <v>3</v>
      </c>
      <c r="H49">
        <v>3</v>
      </c>
      <c r="I49">
        <v>93.151857455571488</v>
      </c>
      <c r="J49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_xlfn.XLOOKUP(B49,CoinPixels_Config3!A:A,CoinPixels_Config3!I:I)</f>
        <v>1.0605011663782076</v>
      </c>
      <c r="M49">
        <f t="shared" si="1"/>
        <v>277870.39461208519</v>
      </c>
      <c r="N49">
        <f t="shared" si="2"/>
        <v>275913.76996011741</v>
      </c>
      <c r="O49">
        <f t="shared" si="3"/>
        <v>296.04124192926952</v>
      </c>
      <c r="P49">
        <f t="shared" si="4"/>
        <v>293.95666723837229</v>
      </c>
      <c r="Q49" s="9" cm="1">
        <f t="array" ref="Q49">IF(D49="",_xlfn.XLOOKUP(C49,ConfigSheet!$B$5:$H$5,_xlfn.XLOOKUP(G49,ConfigSheet!$A$6:$A$8,ConfigSheet!$B$6:$H$8)),_xlfn.XLOOKUP(D49,ConfigSheet!$B$5:$H$5,_xlfn.XLOOKUP(H49,ConfigSheet!$A$6:$A$8,ConfigSheet!$B$6:$H$8)))</f>
        <v>289.92</v>
      </c>
      <c r="R49">
        <f t="shared" si="5"/>
        <v>2.0845746908972274</v>
      </c>
      <c r="S49" s="9">
        <f t="shared" si="6"/>
        <v>4.3454516419292712</v>
      </c>
      <c r="W49">
        <f t="shared" si="7"/>
        <v>-4.0366672383722744</v>
      </c>
      <c r="X49">
        <f t="shared" si="0"/>
        <v>16.294682393348044</v>
      </c>
    </row>
    <row r="50" spans="1:24" x14ac:dyDescent="0.3">
      <c r="A50" s="3">
        <v>48</v>
      </c>
      <c r="B50">
        <v>22</v>
      </c>
      <c r="C50" t="s">
        <v>8</v>
      </c>
      <c r="D50" t="s">
        <v>8</v>
      </c>
      <c r="E50">
        <v>10310</v>
      </c>
      <c r="F50">
        <v>11212</v>
      </c>
      <c r="G50">
        <v>1</v>
      </c>
      <c r="H50">
        <v>1</v>
      </c>
      <c r="I50">
        <v>88.080048561096191</v>
      </c>
      <c r="J50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_xlfn.XLOOKUP(B50,CoinPixels_Config3!A:A,CoinPixels_Config3!I:I)</f>
        <v>0.9195504816268284</v>
      </c>
      <c r="M50">
        <f t="shared" si="1"/>
        <v>9480.5654655726012</v>
      </c>
      <c r="N50">
        <f t="shared" si="2"/>
        <v>10310</v>
      </c>
      <c r="O50">
        <f t="shared" si="3"/>
        <v>0</v>
      </c>
      <c r="P50">
        <f t="shared" si="4"/>
        <v>0</v>
      </c>
      <c r="Q50" s="9" cm="1">
        <f t="array" ref="Q50">IF(D50="",_xlfn.XLOOKUP(C50,ConfigSheet!$B$5:$H$5,_xlfn.XLOOKUP(G50,ConfigSheet!$A$6:$A$8,ConfigSheet!$B$6:$H$8)),_xlfn.XLOOKUP(D50,ConfigSheet!$B$5:$H$5,_xlfn.XLOOKUP(H50,ConfigSheet!$A$6:$A$8,ConfigSheet!$B$6:$H$8)))</f>
        <v>0</v>
      </c>
      <c r="R50">
        <f t="shared" si="5"/>
        <v>0</v>
      </c>
      <c r="S50" s="9">
        <f t="shared" si="6"/>
        <v>0</v>
      </c>
      <c r="W50">
        <f t="shared" si="7"/>
        <v>0</v>
      </c>
      <c r="X50">
        <f t="shared" si="0"/>
        <v>0</v>
      </c>
    </row>
    <row r="51" spans="1:24" x14ac:dyDescent="0.3">
      <c r="A51" s="3">
        <v>49</v>
      </c>
      <c r="B51">
        <v>22</v>
      </c>
      <c r="C51" t="s">
        <v>11</v>
      </c>
      <c r="D51" t="s">
        <v>11</v>
      </c>
      <c r="E51">
        <v>145381</v>
      </c>
      <c r="F51">
        <v>180129</v>
      </c>
      <c r="G51">
        <v>1</v>
      </c>
      <c r="H51">
        <v>1</v>
      </c>
      <c r="I51">
        <v>80.591076612472534</v>
      </c>
      <c r="J51">
        <f>ConfigSheet!$I$2</f>
        <v>3349.0920000000001</v>
      </c>
      <c r="K51">
        <f>IF(D51="",_xlfn.XLOOKUP(C51,ConfigSheet!$A$1:$H$1,ConfigSheet!$A$2:$H$2),_xlfn.XLOOKUP(D51,ConfigSheet!$A$1:$H$1,ConfigSheet!$A$2:$H$2))</f>
        <v>5.6936084651916001</v>
      </c>
      <c r="L51">
        <f>_xlfn.XLOOKUP(B51,CoinPixels_Config3!A:A,CoinPixels_Config3!I:I)</f>
        <v>0.9195504816268284</v>
      </c>
      <c r="M51">
        <f t="shared" si="1"/>
        <v>133685.16856938993</v>
      </c>
      <c r="N51">
        <f t="shared" si="2"/>
        <v>165637.70870495896</v>
      </c>
      <c r="O51">
        <f t="shared" si="3"/>
        <v>227.27085652984289</v>
      </c>
      <c r="P51">
        <f t="shared" si="4"/>
        <v>281.59162556224038</v>
      </c>
      <c r="Q51" s="9" cm="1">
        <f t="array" ref="Q51">IF(D51="",_xlfn.XLOOKUP(C51,ConfigSheet!$B$5:$H$5,_xlfn.XLOOKUP(G51,ConfigSheet!$A$6:$A$8,ConfigSheet!$B$6:$H$8)),_xlfn.XLOOKUP(D51,ConfigSheet!$B$5:$H$5,_xlfn.XLOOKUP(H51,ConfigSheet!$A$6:$A$8,ConfigSheet!$B$6:$H$8)))</f>
        <v>369.42666666666668</v>
      </c>
      <c r="R51">
        <f t="shared" si="5"/>
        <v>-54.320769032397493</v>
      </c>
      <c r="S51" s="9">
        <f t="shared" si="6"/>
        <v>2950.7459482710747</v>
      </c>
      <c r="W51">
        <f t="shared" si="7"/>
        <v>87.835041104426296</v>
      </c>
      <c r="X51">
        <f t="shared" si="0"/>
        <v>7714.9944458162572</v>
      </c>
    </row>
    <row r="52" spans="1:24" x14ac:dyDescent="0.3">
      <c r="A52" s="3">
        <v>50</v>
      </c>
      <c r="B52">
        <v>23</v>
      </c>
      <c r="C52" t="s">
        <v>8</v>
      </c>
      <c r="D52" t="s">
        <v>8</v>
      </c>
      <c r="E52">
        <v>13492</v>
      </c>
      <c r="F52">
        <v>12033</v>
      </c>
      <c r="G52">
        <v>1</v>
      </c>
      <c r="H52">
        <v>1</v>
      </c>
      <c r="I52">
        <v>86.218720674514771</v>
      </c>
      <c r="J52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_xlfn.XLOOKUP(B52,CoinPixels_Config3!A:A,CoinPixels_Config3!I:I)</f>
        <v>1.1212498961190061</v>
      </c>
      <c r="M52">
        <f t="shared" si="1"/>
        <v>15127.90359843763</v>
      </c>
      <c r="N52">
        <f t="shared" si="2"/>
        <v>13492</v>
      </c>
      <c r="O52">
        <f t="shared" si="3"/>
        <v>0</v>
      </c>
      <c r="P52">
        <f t="shared" si="4"/>
        <v>0</v>
      </c>
      <c r="Q52" s="9" cm="1">
        <f t="array" ref="Q52">IF(D52="",_xlfn.XLOOKUP(C52,ConfigSheet!$B$5:$H$5,_xlfn.XLOOKUP(G52,ConfigSheet!$A$6:$A$8,ConfigSheet!$B$6:$H$8)),_xlfn.XLOOKUP(D52,ConfigSheet!$B$5:$H$5,_xlfn.XLOOKUP(H52,ConfigSheet!$A$6:$A$8,ConfigSheet!$B$6:$H$8)))</f>
        <v>0</v>
      </c>
      <c r="R52">
        <f t="shared" si="5"/>
        <v>0</v>
      </c>
      <c r="S52" s="9">
        <f t="shared" si="6"/>
        <v>0</v>
      </c>
      <c r="W52">
        <f t="shared" si="7"/>
        <v>0</v>
      </c>
      <c r="X52">
        <f t="shared" si="0"/>
        <v>0</v>
      </c>
    </row>
    <row r="53" spans="1:24" x14ac:dyDescent="0.3">
      <c r="A53" s="3">
        <v>51</v>
      </c>
      <c r="B53">
        <v>23</v>
      </c>
      <c r="C53" t="s">
        <v>11</v>
      </c>
      <c r="D53" t="s">
        <v>11</v>
      </c>
      <c r="E53">
        <v>331210</v>
      </c>
      <c r="F53">
        <v>404316</v>
      </c>
      <c r="G53">
        <v>2</v>
      </c>
      <c r="H53">
        <v>2</v>
      </c>
      <c r="I53">
        <v>80.519407987594604</v>
      </c>
      <c r="J53">
        <f>ConfigSheet!$I$2</f>
        <v>3349.0920000000001</v>
      </c>
      <c r="K53">
        <f>IF(D53="",_xlfn.XLOOKUP(C53,ConfigSheet!$A$1:$H$1,ConfigSheet!$A$2:$H$2),_xlfn.XLOOKUP(D53,ConfigSheet!$A$1:$H$1,ConfigSheet!$A$2:$H$2))</f>
        <v>5.6936084651916001</v>
      </c>
      <c r="L53">
        <f>_xlfn.XLOOKUP(B53,CoinPixels_Config3!A:A,CoinPixels_Config3!I:I)</f>
        <v>1.1212498961190061</v>
      </c>
      <c r="M53">
        <f t="shared" si="1"/>
        <v>371369.17809357599</v>
      </c>
      <c r="N53">
        <f t="shared" si="2"/>
        <v>453339.27299925208</v>
      </c>
      <c r="O53">
        <f t="shared" si="3"/>
        <v>631.34446473994478</v>
      </c>
      <c r="P53">
        <f t="shared" si="4"/>
        <v>770.69734792366035</v>
      </c>
      <c r="Q53" s="9" cm="1">
        <f t="array" ref="Q53">IF(D53="",_xlfn.XLOOKUP(C53,ConfigSheet!$B$5:$H$5,_xlfn.XLOOKUP(G53,ConfigSheet!$A$6:$A$8,ConfigSheet!$B$6:$H$8)),_xlfn.XLOOKUP(D53,ConfigSheet!$B$5:$H$5,_xlfn.XLOOKUP(H53,ConfigSheet!$A$6:$A$8,ConfigSheet!$B$6:$H$8)))</f>
        <v>738.85333333333335</v>
      </c>
      <c r="R53">
        <f t="shared" si="5"/>
        <v>-139.35288318371556</v>
      </c>
      <c r="S53" s="9">
        <f t="shared" si="6"/>
        <v>19419.226051614274</v>
      </c>
      <c r="W53">
        <f t="shared" si="7"/>
        <v>-31.844014590326992</v>
      </c>
      <c r="X53">
        <f t="shared" si="0"/>
        <v>1014.0412652289583</v>
      </c>
    </row>
    <row r="54" spans="1:24" x14ac:dyDescent="0.3">
      <c r="A54" s="3">
        <v>52</v>
      </c>
      <c r="B54">
        <v>24</v>
      </c>
      <c r="C54" t="s">
        <v>8</v>
      </c>
      <c r="D54" t="s">
        <v>8</v>
      </c>
      <c r="E54">
        <v>13450</v>
      </c>
      <c r="F54">
        <v>12859</v>
      </c>
      <c r="G54">
        <v>1</v>
      </c>
      <c r="H54">
        <v>1</v>
      </c>
      <c r="I54">
        <v>90.272653102874756</v>
      </c>
      <c r="J5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_xlfn.XLOOKUP(B54,CoinPixels_Config3!A:A,CoinPixels_Config3!I:I)</f>
        <v>1.0459600279959562</v>
      </c>
      <c r="M54">
        <f t="shared" si="1"/>
        <v>14068.162376545612</v>
      </c>
      <c r="N54">
        <f t="shared" si="2"/>
        <v>13450.000000000002</v>
      </c>
      <c r="O54">
        <f t="shared" si="3"/>
        <v>0</v>
      </c>
      <c r="P54">
        <f t="shared" si="4"/>
        <v>0</v>
      </c>
      <c r="Q54" s="9" cm="1">
        <f t="array" ref="Q54">IF(D54="",_xlfn.XLOOKUP(C54,ConfigSheet!$B$5:$H$5,_xlfn.XLOOKUP(G54,ConfigSheet!$A$6:$A$8,ConfigSheet!$B$6:$H$8)),_xlfn.XLOOKUP(D54,ConfigSheet!$B$5:$H$5,_xlfn.XLOOKUP(H54,ConfigSheet!$A$6:$A$8,ConfigSheet!$B$6:$H$8)))</f>
        <v>0</v>
      </c>
      <c r="R54">
        <f t="shared" si="5"/>
        <v>0</v>
      </c>
      <c r="S54" s="9">
        <f t="shared" si="6"/>
        <v>0</v>
      </c>
      <c r="W54">
        <f t="shared" si="7"/>
        <v>0</v>
      </c>
      <c r="X54">
        <f t="shared" si="0"/>
        <v>0</v>
      </c>
    </row>
    <row r="55" spans="1:24" x14ac:dyDescent="0.3">
      <c r="A55" s="3">
        <v>53</v>
      </c>
      <c r="B55">
        <v>24</v>
      </c>
      <c r="C55" t="s">
        <v>11</v>
      </c>
      <c r="D55" t="s">
        <v>11</v>
      </c>
      <c r="E55">
        <v>355567</v>
      </c>
      <c r="F55">
        <v>374251</v>
      </c>
      <c r="G55">
        <v>2</v>
      </c>
      <c r="H55">
        <v>2</v>
      </c>
      <c r="I55">
        <v>82.081151008605957</v>
      </c>
      <c r="J55">
        <f>ConfigSheet!$I$2</f>
        <v>3349.0920000000001</v>
      </c>
      <c r="K55">
        <f>IF(D55="",_xlfn.XLOOKUP(C55,ConfigSheet!$A$1:$H$1,ConfigSheet!$A$2:$H$2),_xlfn.XLOOKUP(D55,ConfigSheet!$A$1:$H$1,ConfigSheet!$A$2:$H$2))</f>
        <v>5.6936084651916001</v>
      </c>
      <c r="L55">
        <f>_xlfn.XLOOKUP(B55,CoinPixels_Config3!A:A,CoinPixels_Config3!I:I)</f>
        <v>1.0459600279959562</v>
      </c>
      <c r="M55">
        <f t="shared" si="1"/>
        <v>371908.86927443818</v>
      </c>
      <c r="N55">
        <f t="shared" si="2"/>
        <v>391451.58643751463</v>
      </c>
      <c r="O55">
        <f t="shared" si="3"/>
        <v>632.26196425203523</v>
      </c>
      <c r="P55">
        <f t="shared" si="4"/>
        <v>665.48547076440855</v>
      </c>
      <c r="Q55" s="9" cm="1">
        <f t="array" ref="Q55">IF(D55="",_xlfn.XLOOKUP(C55,ConfigSheet!$B$5:$H$5,_xlfn.XLOOKUP(G55,ConfigSheet!$A$6:$A$8,ConfigSheet!$B$6:$H$8)),_xlfn.XLOOKUP(D55,ConfigSheet!$B$5:$H$5,_xlfn.XLOOKUP(H55,ConfigSheet!$A$6:$A$8,ConfigSheet!$B$6:$H$8)))</f>
        <v>738.85333333333335</v>
      </c>
      <c r="R55">
        <f t="shared" si="5"/>
        <v>-33.223506512373319</v>
      </c>
      <c r="S55" s="9">
        <f t="shared" si="6"/>
        <v>1103.8013849777124</v>
      </c>
      <c r="W55">
        <f t="shared" si="7"/>
        <v>73.367862568924807</v>
      </c>
      <c r="X55">
        <f t="shared" si="0"/>
        <v>5382.8432579326382</v>
      </c>
    </row>
    <row r="56" spans="1:24" x14ac:dyDescent="0.3">
      <c r="A56" s="3">
        <v>54</v>
      </c>
      <c r="B56">
        <v>25</v>
      </c>
      <c r="C56" t="s">
        <v>8</v>
      </c>
      <c r="D56" t="s">
        <v>8</v>
      </c>
      <c r="E56">
        <v>13422</v>
      </c>
      <c r="F56">
        <v>13640</v>
      </c>
      <c r="G56">
        <v>1</v>
      </c>
      <c r="H56">
        <v>1</v>
      </c>
      <c r="I56">
        <v>92.502486705780029</v>
      </c>
      <c r="J56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_xlfn.XLOOKUP(B56,CoinPixels_Config3!A:A,CoinPixels_Config3!I:I)</f>
        <v>0.98401759530791788</v>
      </c>
      <c r="M56">
        <f t="shared" si="1"/>
        <v>13207.484164222873</v>
      </c>
      <c r="N56">
        <f t="shared" si="2"/>
        <v>13422</v>
      </c>
      <c r="O56">
        <f t="shared" si="3"/>
        <v>0</v>
      </c>
      <c r="P56">
        <f t="shared" si="4"/>
        <v>0</v>
      </c>
      <c r="Q56" s="9" cm="1">
        <f t="array" ref="Q56">IF(D56="",_xlfn.XLOOKUP(C56,ConfigSheet!$B$5:$H$5,_xlfn.XLOOKUP(G56,ConfigSheet!$A$6:$A$8,ConfigSheet!$B$6:$H$8)),_xlfn.XLOOKUP(D56,ConfigSheet!$B$5:$H$5,_xlfn.XLOOKUP(H56,ConfigSheet!$A$6:$A$8,ConfigSheet!$B$6:$H$8)))</f>
        <v>0</v>
      </c>
      <c r="R56">
        <f t="shared" si="5"/>
        <v>0</v>
      </c>
      <c r="S56" s="9">
        <f t="shared" si="6"/>
        <v>0</v>
      </c>
      <c r="W56">
        <f t="shared" si="7"/>
        <v>0</v>
      </c>
      <c r="X56">
        <f t="shared" si="0"/>
        <v>0</v>
      </c>
    </row>
    <row r="57" spans="1:24" x14ac:dyDescent="0.3">
      <c r="A57" s="3">
        <v>55</v>
      </c>
      <c r="B57">
        <v>25</v>
      </c>
      <c r="C57" t="s">
        <v>12</v>
      </c>
      <c r="D57" t="s">
        <v>12</v>
      </c>
      <c r="E57">
        <v>341537</v>
      </c>
      <c r="F57">
        <v>327370</v>
      </c>
      <c r="G57">
        <v>2</v>
      </c>
      <c r="H57">
        <v>2</v>
      </c>
      <c r="I57">
        <v>90.921184420585632</v>
      </c>
      <c r="J57">
        <f>ConfigSheet!$I$2</f>
        <v>3349.0920000000001</v>
      </c>
      <c r="K57">
        <f>IF(D57="",_xlfn.XLOOKUP(C57,ConfigSheet!$A$1:$H$1,ConfigSheet!$A$2:$H$2),_xlfn.XLOOKUP(D57,ConfigSheet!$A$1:$H$1,ConfigSheet!$A$2:$H$2))</f>
        <v>4.4826302470744004</v>
      </c>
      <c r="L57">
        <f>_xlfn.XLOOKUP(B57,CoinPixels_Config3!A:A,CoinPixels_Config3!I:I)</f>
        <v>0.98401759530791788</v>
      </c>
      <c r="M57">
        <f t="shared" si="1"/>
        <v>336078.41744868032</v>
      </c>
      <c r="N57">
        <f t="shared" si="2"/>
        <v>322137.84017595305</v>
      </c>
      <c r="O57">
        <f t="shared" si="3"/>
        <v>449.82797708882026</v>
      </c>
      <c r="P57">
        <f t="shared" si="4"/>
        <v>431.16905301495035</v>
      </c>
      <c r="Q57" s="9" cm="1">
        <f t="array" ref="Q57">IF(D57="",_xlfn.XLOOKUP(C57,ConfigSheet!$B$5:$H$5,_xlfn.XLOOKUP(G57,ConfigSheet!$A$6:$A$8,ConfigSheet!$B$6:$H$8)),_xlfn.XLOOKUP(D57,ConfigSheet!$B$5:$H$5,_xlfn.XLOOKUP(H57,ConfigSheet!$A$6:$A$8,ConfigSheet!$B$6:$H$8)))</f>
        <v>472.59999999999997</v>
      </c>
      <c r="R57">
        <f t="shared" si="5"/>
        <v>18.658924073869912</v>
      </c>
      <c r="S57" s="9">
        <f t="shared" si="6"/>
        <v>348.15544759444214</v>
      </c>
      <c r="W57">
        <f t="shared" si="7"/>
        <v>41.430946985049616</v>
      </c>
      <c r="X57">
        <f t="shared" si="0"/>
        <v>1716.5233680779918</v>
      </c>
    </row>
    <row r="58" spans="1:24" x14ac:dyDescent="0.3">
      <c r="A58" s="3">
        <v>56</v>
      </c>
      <c r="B58">
        <v>26</v>
      </c>
      <c r="C58" t="s">
        <v>8</v>
      </c>
      <c r="D58" t="s">
        <v>8</v>
      </c>
      <c r="E58">
        <v>14716</v>
      </c>
      <c r="F58">
        <v>15273</v>
      </c>
      <c r="G58">
        <v>1</v>
      </c>
      <c r="H58">
        <v>1</v>
      </c>
      <c r="I58">
        <v>90.660566091537476</v>
      </c>
      <c r="J58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_xlfn.XLOOKUP(B58,CoinPixels_Config3!A:A,CoinPixels_Config3!I:I)</f>
        <v>0.9635304131473843</v>
      </c>
      <c r="M58">
        <f t="shared" si="1"/>
        <v>14179.313559876908</v>
      </c>
      <c r="N58">
        <f t="shared" si="2"/>
        <v>14716</v>
      </c>
      <c r="O58">
        <f t="shared" si="3"/>
        <v>0</v>
      </c>
      <c r="P58">
        <f t="shared" si="4"/>
        <v>0</v>
      </c>
      <c r="Q58" s="9" cm="1">
        <f t="array" ref="Q58">IF(D58="",_xlfn.XLOOKUP(C58,ConfigSheet!$B$5:$H$5,_xlfn.XLOOKUP(G58,ConfigSheet!$A$6:$A$8,ConfigSheet!$B$6:$H$8)),_xlfn.XLOOKUP(D58,ConfigSheet!$B$5:$H$5,_xlfn.XLOOKUP(H58,ConfigSheet!$A$6:$A$8,ConfigSheet!$B$6:$H$8)))</f>
        <v>0</v>
      </c>
      <c r="R58">
        <f t="shared" si="5"/>
        <v>0</v>
      </c>
      <c r="S58" s="9">
        <f t="shared" si="6"/>
        <v>0</v>
      </c>
      <c r="W58">
        <f t="shared" si="7"/>
        <v>0</v>
      </c>
      <c r="X58">
        <f t="shared" si="0"/>
        <v>0</v>
      </c>
    </row>
    <row r="59" spans="1:24" x14ac:dyDescent="0.3">
      <c r="A59" s="3">
        <v>57</v>
      </c>
      <c r="B59">
        <v>26</v>
      </c>
      <c r="C59" t="s">
        <v>12</v>
      </c>
      <c r="D59" t="s">
        <v>12</v>
      </c>
      <c r="E59">
        <v>377962</v>
      </c>
      <c r="F59">
        <v>345847</v>
      </c>
      <c r="G59">
        <v>2</v>
      </c>
      <c r="H59">
        <v>2</v>
      </c>
      <c r="I59">
        <v>89.427381753921509</v>
      </c>
      <c r="J59">
        <f>ConfigSheet!$I$2</f>
        <v>3349.0920000000001</v>
      </c>
      <c r="K59">
        <f>IF(D59="",_xlfn.XLOOKUP(C59,ConfigSheet!$A$1:$H$1,ConfigSheet!$A$2:$H$2),_xlfn.XLOOKUP(D59,ConfigSheet!$A$1:$H$1,ConfigSheet!$A$2:$H$2))</f>
        <v>4.4826302470744004</v>
      </c>
      <c r="L59">
        <f>_xlfn.XLOOKUP(B59,CoinPixels_Config3!A:A,CoinPixels_Config3!I:I)</f>
        <v>0.9635304131473843</v>
      </c>
      <c r="M59">
        <f t="shared" si="1"/>
        <v>364177.88201401167</v>
      </c>
      <c r="N59">
        <f t="shared" si="2"/>
        <v>333234.10279578343</v>
      </c>
      <c r="O59">
        <f t="shared" si="3"/>
        <v>487.43802476357803</v>
      </c>
      <c r="P59">
        <f t="shared" si="4"/>
        <v>446.02097181835518</v>
      </c>
      <c r="Q59" s="9" cm="1">
        <f t="array" ref="Q59">IF(D59="",_xlfn.XLOOKUP(C59,ConfigSheet!$B$5:$H$5,_xlfn.XLOOKUP(G59,ConfigSheet!$A$6:$A$8,ConfigSheet!$B$6:$H$8)),_xlfn.XLOOKUP(D59,ConfigSheet!$B$5:$H$5,_xlfn.XLOOKUP(H59,ConfigSheet!$A$6:$A$8,ConfigSheet!$B$6:$H$8)))</f>
        <v>472.59999999999997</v>
      </c>
      <c r="R59">
        <f t="shared" si="5"/>
        <v>41.417052945222849</v>
      </c>
      <c r="S59" s="9">
        <f t="shared" si="6"/>
        <v>1715.3722746673927</v>
      </c>
      <c r="W59">
        <f t="shared" si="7"/>
        <v>26.579028181644787</v>
      </c>
      <c r="X59">
        <f t="shared" si="0"/>
        <v>706.44473908066777</v>
      </c>
    </row>
    <row r="60" spans="1:24" x14ac:dyDescent="0.3">
      <c r="A60" s="3">
        <v>58</v>
      </c>
      <c r="B60">
        <v>27</v>
      </c>
      <c r="C60" t="s">
        <v>8</v>
      </c>
      <c r="D60" t="s">
        <v>8</v>
      </c>
      <c r="E60">
        <v>18610</v>
      </c>
      <c r="F60">
        <v>16492</v>
      </c>
      <c r="G60">
        <v>1</v>
      </c>
      <c r="H60">
        <v>1</v>
      </c>
      <c r="I60">
        <v>88.335657119750977</v>
      </c>
      <c r="J60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_xlfn.XLOOKUP(B60,CoinPixels_Config3!A:A,CoinPixels_Config3!I:I)</f>
        <v>1.1284259034683484</v>
      </c>
      <c r="M60">
        <f t="shared" si="1"/>
        <v>21000.006063545963</v>
      </c>
      <c r="N60">
        <f t="shared" si="2"/>
        <v>18610</v>
      </c>
      <c r="O60">
        <f t="shared" si="3"/>
        <v>0</v>
      </c>
      <c r="P60">
        <f t="shared" si="4"/>
        <v>0</v>
      </c>
      <c r="Q60" s="9" cm="1">
        <f t="array" ref="Q60">IF(D60="",_xlfn.XLOOKUP(C60,ConfigSheet!$B$5:$H$5,_xlfn.XLOOKUP(G60,ConfigSheet!$A$6:$A$8,ConfigSheet!$B$6:$H$8)),_xlfn.XLOOKUP(D60,ConfigSheet!$B$5:$H$5,_xlfn.XLOOKUP(H60,ConfigSheet!$A$6:$A$8,ConfigSheet!$B$6:$H$8)))</f>
        <v>0</v>
      </c>
      <c r="R60">
        <f t="shared" si="5"/>
        <v>0</v>
      </c>
      <c r="S60" s="9">
        <f t="shared" si="6"/>
        <v>0</v>
      </c>
      <c r="W60">
        <f t="shared" si="7"/>
        <v>0</v>
      </c>
      <c r="X60">
        <f t="shared" si="0"/>
        <v>0</v>
      </c>
    </row>
    <row r="61" spans="1:24" x14ac:dyDescent="0.3">
      <c r="A61" s="3">
        <v>59</v>
      </c>
      <c r="B61">
        <v>27</v>
      </c>
      <c r="C61" t="s">
        <v>14</v>
      </c>
      <c r="D61" t="s">
        <v>14</v>
      </c>
      <c r="E61">
        <v>204406</v>
      </c>
      <c r="F61">
        <v>195856</v>
      </c>
      <c r="G61">
        <v>2</v>
      </c>
      <c r="H61">
        <v>2</v>
      </c>
      <c r="I61">
        <v>94.100400805473328</v>
      </c>
      <c r="J61">
        <f>ConfigSheet!$I$2</f>
        <v>3349.0920000000001</v>
      </c>
      <c r="K61">
        <f>IF(D61="",_xlfn.XLOOKUP(C61,ConfigSheet!$A$1:$H$1,ConfigSheet!$A$2:$H$2),_xlfn.XLOOKUP(D61,ConfigSheet!$A$1:$H$1,ConfigSheet!$A$2:$H$2))</f>
        <v>8.5265588246234003</v>
      </c>
      <c r="L61">
        <f>_xlfn.XLOOKUP(B61,CoinPixels_Config3!A:A,CoinPixels_Config3!I:I)</f>
        <v>1.1284259034683484</v>
      </c>
      <c r="M61">
        <f t="shared" si="1"/>
        <v>230657.02522435121</v>
      </c>
      <c r="N61">
        <f t="shared" si="2"/>
        <v>221008.98374969684</v>
      </c>
      <c r="O61">
        <f t="shared" si="3"/>
        <v>587.23698658862588</v>
      </c>
      <c r="P61">
        <f t="shared" si="4"/>
        <v>562.67373386936731</v>
      </c>
      <c r="Q61" s="9" cm="1">
        <f t="array" ref="Q61">IF(D61="",_xlfn.XLOOKUP(C61,ConfigSheet!$B$5:$H$5,_xlfn.XLOOKUP(G61,ConfigSheet!$A$6:$A$8,ConfigSheet!$B$6:$H$8)),_xlfn.XLOOKUP(D61,ConfigSheet!$B$5:$H$5,_xlfn.XLOOKUP(H61,ConfigSheet!$A$6:$A$8,ConfigSheet!$B$6:$H$8)))</f>
        <v>320.88</v>
      </c>
      <c r="R61">
        <f t="shared" si="5"/>
        <v>24.563252719258571</v>
      </c>
      <c r="S61" s="9">
        <f t="shared" si="6"/>
        <v>603.35338415016361</v>
      </c>
      <c r="W61">
        <f t="shared" si="7"/>
        <v>-241.79373386936732</v>
      </c>
      <c r="X61">
        <f t="shared" si="0"/>
        <v>58464.209738490426</v>
      </c>
    </row>
    <row r="62" spans="1:24" x14ac:dyDescent="0.3">
      <c r="A62" s="3">
        <v>60</v>
      </c>
      <c r="B62">
        <v>28</v>
      </c>
      <c r="C62" t="s">
        <v>8</v>
      </c>
      <c r="D62" t="s">
        <v>8</v>
      </c>
      <c r="E62">
        <v>16626</v>
      </c>
      <c r="F62">
        <v>16544</v>
      </c>
      <c r="G62">
        <v>1</v>
      </c>
      <c r="H62">
        <v>1</v>
      </c>
      <c r="I62">
        <v>89.164525270462036</v>
      </c>
      <c r="J62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_xlfn.XLOOKUP(B62,CoinPixels_Config3!A:A,CoinPixels_Config3!I:I)</f>
        <v>1.0049564796905222</v>
      </c>
      <c r="M62">
        <f t="shared" si="1"/>
        <v>16708.406431334621</v>
      </c>
      <c r="N62">
        <f t="shared" si="2"/>
        <v>16626</v>
      </c>
      <c r="O62">
        <f t="shared" si="3"/>
        <v>0</v>
      </c>
      <c r="P62">
        <f t="shared" si="4"/>
        <v>0</v>
      </c>
      <c r="Q62" s="9" cm="1">
        <f t="array" ref="Q62">IF(D62="",_xlfn.XLOOKUP(C62,ConfigSheet!$B$5:$H$5,_xlfn.XLOOKUP(G62,ConfigSheet!$A$6:$A$8,ConfigSheet!$B$6:$H$8)),_xlfn.XLOOKUP(D62,ConfigSheet!$B$5:$H$5,_xlfn.XLOOKUP(H62,ConfigSheet!$A$6:$A$8,ConfigSheet!$B$6:$H$8)))</f>
        <v>0</v>
      </c>
      <c r="R62">
        <f t="shared" si="5"/>
        <v>0</v>
      </c>
      <c r="S62" s="9">
        <f t="shared" si="6"/>
        <v>0</v>
      </c>
      <c r="W62">
        <f t="shared" si="7"/>
        <v>0</v>
      </c>
      <c r="X62">
        <f t="shared" si="0"/>
        <v>0</v>
      </c>
    </row>
    <row r="63" spans="1:24" x14ac:dyDescent="0.3">
      <c r="A63" s="3">
        <v>61</v>
      </c>
      <c r="B63">
        <v>28</v>
      </c>
      <c r="C63" t="s">
        <v>13</v>
      </c>
      <c r="D63" t="s">
        <v>13</v>
      </c>
      <c r="E63">
        <v>150540</v>
      </c>
      <c r="F63">
        <v>143963</v>
      </c>
      <c r="G63">
        <v>1</v>
      </c>
      <c r="H63">
        <v>1</v>
      </c>
      <c r="I63">
        <v>72.429680824279785</v>
      </c>
      <c r="J63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_xlfn.XLOOKUP(B63,CoinPixels_Config3!A:A,CoinPixels_Config3!I:I)</f>
        <v>1.0049564796905222</v>
      </c>
      <c r="M63">
        <f t="shared" si="1"/>
        <v>151286.1484526112</v>
      </c>
      <c r="N63">
        <f t="shared" si="2"/>
        <v>144676.54968568665</v>
      </c>
      <c r="O63">
        <f t="shared" si="3"/>
        <v>302.57985070028116</v>
      </c>
      <c r="P63">
        <f t="shared" si="4"/>
        <v>289.36032314577244</v>
      </c>
      <c r="Q63" s="9" cm="1">
        <f t="array" ref="Q63">IF(D63="",_xlfn.XLOOKUP(C63,ConfigSheet!$B$5:$H$5,_xlfn.XLOOKUP(G63,ConfigSheet!$A$6:$A$8,ConfigSheet!$B$6:$H$8)),_xlfn.XLOOKUP(D63,ConfigSheet!$B$5:$H$5,_xlfn.XLOOKUP(H63,ConfigSheet!$A$6:$A$8,ConfigSheet!$B$6:$H$8)))</f>
        <v>207.95500000000001</v>
      </c>
      <c r="R63">
        <f t="shared" si="5"/>
        <v>13.219527554508716</v>
      </c>
      <c r="S63" s="9">
        <f t="shared" si="6"/>
        <v>174.75590876441518</v>
      </c>
      <c r="W63">
        <f t="shared" si="7"/>
        <v>-81.405323145772428</v>
      </c>
      <c r="X63">
        <f t="shared" si="0"/>
        <v>6626.8266364676319</v>
      </c>
    </row>
    <row r="64" spans="1:24" x14ac:dyDescent="0.3">
      <c r="A64" s="3">
        <v>62</v>
      </c>
      <c r="B64">
        <v>29</v>
      </c>
      <c r="C64" t="s">
        <v>8</v>
      </c>
      <c r="D64" t="s">
        <v>8</v>
      </c>
      <c r="E64">
        <v>20563</v>
      </c>
      <c r="F64">
        <v>18282</v>
      </c>
      <c r="G64">
        <v>1</v>
      </c>
      <c r="H64">
        <v>1</v>
      </c>
      <c r="I64">
        <v>88.879704475402832</v>
      </c>
      <c r="J6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_xlfn.XLOOKUP(B64,CoinPixels_Config3!A:A,CoinPixels_Config3!I:I)</f>
        <v>1.1247675309047149</v>
      </c>
      <c r="M64">
        <f t="shared" si="1"/>
        <v>23128.594737993652</v>
      </c>
      <c r="N64">
        <f t="shared" si="2"/>
        <v>20563</v>
      </c>
      <c r="O64">
        <f t="shared" si="3"/>
        <v>0</v>
      </c>
      <c r="P64">
        <f t="shared" si="4"/>
        <v>0</v>
      </c>
      <c r="Q64" s="9" cm="1">
        <f t="array" ref="Q64">IF(D64="",_xlfn.XLOOKUP(C64,ConfigSheet!$B$5:$H$5,_xlfn.XLOOKUP(G64,ConfigSheet!$A$6:$A$8,ConfigSheet!$B$6:$H$8)),_xlfn.XLOOKUP(D64,ConfigSheet!$B$5:$H$5,_xlfn.XLOOKUP(H64,ConfigSheet!$A$6:$A$8,ConfigSheet!$B$6:$H$8)))</f>
        <v>0</v>
      </c>
      <c r="R64">
        <f t="shared" si="5"/>
        <v>0</v>
      </c>
      <c r="S64" s="9">
        <f t="shared" si="6"/>
        <v>0</v>
      </c>
      <c r="W64">
        <f t="shared" si="7"/>
        <v>0</v>
      </c>
      <c r="X64">
        <f t="shared" si="0"/>
        <v>0</v>
      </c>
    </row>
    <row r="65" spans="1:24" x14ac:dyDescent="0.3">
      <c r="A65" s="3">
        <v>63</v>
      </c>
      <c r="B65">
        <v>29</v>
      </c>
      <c r="C65" t="s">
        <v>13</v>
      </c>
      <c r="D65" t="s">
        <v>13</v>
      </c>
      <c r="E65">
        <v>310355</v>
      </c>
      <c r="F65">
        <v>239941</v>
      </c>
      <c r="G65">
        <v>2</v>
      </c>
      <c r="H65">
        <v>2</v>
      </c>
      <c r="I65">
        <v>57.150506973266602</v>
      </c>
      <c r="J65">
        <f>ConfigSheet!$I$2</f>
        <v>3349.0920000000001</v>
      </c>
      <c r="K65">
        <f>IF(D65="",_xlfn.XLOOKUP(C65,ConfigSheet!$A$1:$H$1,ConfigSheet!$A$2:$H$2),_xlfn.XLOOKUP(D65,ConfigSheet!$A$1:$H$1,ConfigSheet!$A$2:$H$2))</f>
        <v>6.6983512218829002</v>
      </c>
      <c r="L65">
        <f>_xlfn.XLOOKUP(B65,CoinPixels_Config3!A:A,CoinPixels_Config3!I:I)</f>
        <v>1.1247675309047149</v>
      </c>
      <c r="M65">
        <f t="shared" si="1"/>
        <v>349077.22705393279</v>
      </c>
      <c r="N65">
        <f t="shared" si="2"/>
        <v>269877.84613280819</v>
      </c>
      <c r="O65">
        <f t="shared" si="3"/>
        <v>698.17188371301984</v>
      </c>
      <c r="P65">
        <f t="shared" si="4"/>
        <v>539.76916740502236</v>
      </c>
      <c r="Q65" s="9" cm="1">
        <f t="array" ref="Q65">IF(D65="",_xlfn.XLOOKUP(C65,ConfigSheet!$B$5:$H$5,_xlfn.XLOOKUP(G65,ConfigSheet!$A$6:$A$8,ConfigSheet!$B$6:$H$8)),_xlfn.XLOOKUP(D65,ConfigSheet!$B$5:$H$5,_xlfn.XLOOKUP(H65,ConfigSheet!$A$6:$A$8,ConfigSheet!$B$6:$H$8)))</f>
        <v>415.91</v>
      </c>
      <c r="R65">
        <f t="shared" si="5"/>
        <v>158.40271630799748</v>
      </c>
      <c r="S65" s="9">
        <f t="shared" si="6"/>
        <v>25091.420533751931</v>
      </c>
      <c r="W65">
        <f t="shared" si="7"/>
        <v>-123.85916740502233</v>
      </c>
      <c r="X65">
        <f t="shared" si="0"/>
        <v>15341.093350265346</v>
      </c>
    </row>
    <row r="66" spans="1:24" x14ac:dyDescent="0.3">
      <c r="A66" s="3">
        <v>64</v>
      </c>
      <c r="B66">
        <v>30</v>
      </c>
      <c r="C66" t="s">
        <v>8</v>
      </c>
      <c r="D66" t="s">
        <v>8</v>
      </c>
      <c r="E66">
        <v>16649</v>
      </c>
      <c r="F66">
        <v>16707</v>
      </c>
      <c r="G66">
        <v>1</v>
      </c>
      <c r="H66">
        <v>1</v>
      </c>
      <c r="I66">
        <v>93.222498893737793</v>
      </c>
      <c r="J66">
        <f>ConfigSheet!$I$2</f>
        <v>3349.0920000000001</v>
      </c>
      <c r="K66">
        <f>IF(D66="",_xlfn.XLOOKUP(C66,ConfigSheet!$A$1:$H$1,ConfigSheet!$A$2:$H$2),_xlfn.XLOOKUP(D66,ConfigSheet!$A$1:$H$1,ConfigSheet!$A$2:$H$2))</f>
        <v>0</v>
      </c>
      <c r="L66">
        <f>_xlfn.XLOOKUP(B66,CoinPixels_Config3!A:A,CoinPixels_Config3!I:I)</f>
        <v>0.99652840126892916</v>
      </c>
      <c r="M66">
        <f t="shared" si="1"/>
        <v>16591.201352726403</v>
      </c>
      <c r="N66">
        <f t="shared" si="2"/>
        <v>16649</v>
      </c>
      <c r="O66">
        <f t="shared" si="3"/>
        <v>0</v>
      </c>
      <c r="P66">
        <f t="shared" si="4"/>
        <v>0</v>
      </c>
      <c r="Q66" s="9" cm="1">
        <f t="array" ref="Q66">IF(D66="",_xlfn.XLOOKUP(C66,ConfigSheet!$B$5:$H$5,_xlfn.XLOOKUP(G66,ConfigSheet!$A$6:$A$8,ConfigSheet!$B$6:$H$8)),_xlfn.XLOOKUP(D66,ConfigSheet!$B$5:$H$5,_xlfn.XLOOKUP(H66,ConfigSheet!$A$6:$A$8,ConfigSheet!$B$6:$H$8)))</f>
        <v>0</v>
      </c>
      <c r="R66">
        <f t="shared" si="5"/>
        <v>0</v>
      </c>
      <c r="S66" s="9">
        <f t="shared" si="6"/>
        <v>0</v>
      </c>
      <c r="W66">
        <f t="shared" si="7"/>
        <v>0</v>
      </c>
      <c r="X66">
        <f t="shared" ref="X66:X129" si="8">W66*W66</f>
        <v>0</v>
      </c>
    </row>
    <row r="67" spans="1:24" x14ac:dyDescent="0.3">
      <c r="A67" s="3">
        <v>65</v>
      </c>
      <c r="B67">
        <v>30</v>
      </c>
      <c r="C67" t="s">
        <v>13</v>
      </c>
      <c r="D67" t="s">
        <v>13</v>
      </c>
      <c r="E67">
        <v>285948</v>
      </c>
      <c r="F67">
        <v>257948</v>
      </c>
      <c r="G67">
        <v>2</v>
      </c>
      <c r="H67">
        <v>2</v>
      </c>
      <c r="I67">
        <v>63.263794779777527</v>
      </c>
      <c r="J67">
        <f>ConfigSheet!$I$2</f>
        <v>3349.0920000000001</v>
      </c>
      <c r="K67">
        <f>IF(D67="",_xlfn.XLOOKUP(C67,ConfigSheet!$A$1:$H$1,ConfigSheet!$A$2:$H$2),_xlfn.XLOOKUP(D67,ConfigSheet!$A$1:$H$1,ConfigSheet!$A$2:$H$2))</f>
        <v>6.6983512218829002</v>
      </c>
      <c r="L67">
        <f>_xlfn.XLOOKUP(B67,CoinPixels_Config3!A:A,CoinPixels_Config3!I:I)</f>
        <v>0.99652840126892916</v>
      </c>
      <c r="M67">
        <f t="shared" ref="M67:M130" si="9">E67*L67</f>
        <v>284955.30328604777</v>
      </c>
      <c r="N67">
        <f t="shared" ref="N67:N130" si="10">L67*F67</f>
        <v>257052.50805051773</v>
      </c>
      <c r="O67">
        <f t="shared" ref="O67:O130" si="11">(M67/J67)*K67</f>
        <v>569.92483453667751</v>
      </c>
      <c r="P67">
        <f t="shared" ref="P67:P130" si="12">(N67/J67)*K67</f>
        <v>514.11785086472673</v>
      </c>
      <c r="Q67" s="9" cm="1">
        <f t="array" ref="Q67">IF(D67="",_xlfn.XLOOKUP(C67,ConfigSheet!$B$5:$H$5,_xlfn.XLOOKUP(G67,ConfigSheet!$A$6:$A$8,ConfigSheet!$B$6:$H$8)),_xlfn.XLOOKUP(D67,ConfigSheet!$B$5:$H$5,_xlfn.XLOOKUP(H67,ConfigSheet!$A$6:$A$8,ConfigSheet!$B$6:$H$8)))</f>
        <v>415.91</v>
      </c>
      <c r="R67">
        <f t="shared" ref="R67:R130" si="13">O67-P67</f>
        <v>55.806983671950775</v>
      </c>
      <c r="S67" s="9">
        <f t="shared" ref="S67:S130" si="14">R67*R67</f>
        <v>3114.4194265613805</v>
      </c>
      <c r="W67">
        <f t="shared" ref="W67:W130" si="15">Q67-P67</f>
        <v>-98.207850864726709</v>
      </c>
      <c r="X67">
        <f t="shared" si="8"/>
        <v>9644.7819714684028</v>
      </c>
    </row>
    <row r="68" spans="1:24" x14ac:dyDescent="0.3">
      <c r="A68" s="3">
        <v>66</v>
      </c>
      <c r="B68">
        <v>31</v>
      </c>
      <c r="C68" t="s">
        <v>8</v>
      </c>
      <c r="D68" t="s">
        <v>8</v>
      </c>
      <c r="E68">
        <v>18665</v>
      </c>
      <c r="F68">
        <v>16834</v>
      </c>
      <c r="G68">
        <v>1</v>
      </c>
      <c r="H68">
        <v>1</v>
      </c>
      <c r="I68">
        <v>90.027302503585815</v>
      </c>
      <c r="J68">
        <f>ConfigSheet!$I$2</f>
        <v>3349.0920000000001</v>
      </c>
      <c r="K68">
        <f>IF(D68="",_xlfn.XLOOKUP(C68,ConfigSheet!$A$1:$H$1,ConfigSheet!$A$2:$H$2),_xlfn.XLOOKUP(D68,ConfigSheet!$A$1:$H$1,ConfigSheet!$A$2:$H$2))</f>
        <v>0</v>
      </c>
      <c r="L68">
        <f>_xlfn.XLOOKUP(B68,CoinPixels_Config3!A:A,CoinPixels_Config3!I:I)</f>
        <v>1.1087679695853629</v>
      </c>
      <c r="M68">
        <f t="shared" si="9"/>
        <v>20695.154152310799</v>
      </c>
      <c r="N68">
        <f t="shared" si="10"/>
        <v>18665</v>
      </c>
      <c r="O68">
        <f t="shared" si="11"/>
        <v>0</v>
      </c>
      <c r="P68">
        <f t="shared" si="12"/>
        <v>0</v>
      </c>
      <c r="Q68" s="9" cm="1">
        <f t="array" ref="Q68">IF(D68="",_xlfn.XLOOKUP(C68,ConfigSheet!$B$5:$H$5,_xlfn.XLOOKUP(G68,ConfigSheet!$A$6:$A$8,ConfigSheet!$B$6:$H$8)),_xlfn.XLOOKUP(D68,ConfigSheet!$B$5:$H$5,_xlfn.XLOOKUP(H68,ConfigSheet!$A$6:$A$8,ConfigSheet!$B$6:$H$8)))</f>
        <v>0</v>
      </c>
      <c r="R68">
        <f t="shared" si="13"/>
        <v>0</v>
      </c>
      <c r="S68" s="9">
        <f t="shared" si="14"/>
        <v>0</v>
      </c>
      <c r="W68">
        <f t="shared" si="15"/>
        <v>0</v>
      </c>
      <c r="X68">
        <f t="shared" si="8"/>
        <v>0</v>
      </c>
    </row>
    <row r="69" spans="1:24" x14ac:dyDescent="0.3">
      <c r="A69" s="3">
        <v>67</v>
      </c>
      <c r="B69">
        <v>31</v>
      </c>
      <c r="C69" t="s">
        <v>13</v>
      </c>
      <c r="D69" t="s">
        <v>13</v>
      </c>
      <c r="E69">
        <v>130629</v>
      </c>
      <c r="F69">
        <v>133886</v>
      </c>
      <c r="G69">
        <v>1</v>
      </c>
      <c r="H69">
        <v>1</v>
      </c>
      <c r="I69">
        <v>73.041695356369019</v>
      </c>
      <c r="J69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_xlfn.XLOOKUP(B69,CoinPixels_Config3!A:A,CoinPixels_Config3!I:I)</f>
        <v>1.1087679695853629</v>
      </c>
      <c r="M69">
        <f t="shared" si="9"/>
        <v>144837.25109896637</v>
      </c>
      <c r="N69">
        <f t="shared" si="10"/>
        <v>148448.50837590589</v>
      </c>
      <c r="O69">
        <f t="shared" si="11"/>
        <v>289.68173399623595</v>
      </c>
      <c r="P69">
        <f t="shared" si="12"/>
        <v>296.90442886204477</v>
      </c>
      <c r="Q69" s="9" cm="1">
        <f t="array" ref="Q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R69">
        <f t="shared" si="13"/>
        <v>-7.222694865808819</v>
      </c>
      <c r="S69" s="9">
        <f t="shared" si="14"/>
        <v>52.167321124581072</v>
      </c>
      <c r="W69">
        <f t="shared" si="15"/>
        <v>-88.949428862044755</v>
      </c>
      <c r="X69">
        <f t="shared" si="8"/>
        <v>7912.0008948839604</v>
      </c>
    </row>
    <row r="70" spans="1:24" x14ac:dyDescent="0.3">
      <c r="A70" s="3">
        <v>68</v>
      </c>
      <c r="B70">
        <v>32</v>
      </c>
      <c r="C70" t="s">
        <v>8</v>
      </c>
      <c r="D70" t="s">
        <v>8</v>
      </c>
      <c r="E70">
        <v>15408</v>
      </c>
      <c r="F70">
        <v>16456</v>
      </c>
      <c r="G70">
        <v>1</v>
      </c>
      <c r="H70">
        <v>1</v>
      </c>
      <c r="I70">
        <v>91.686218976974487</v>
      </c>
      <c r="J70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_xlfn.XLOOKUP(B70,CoinPixels_Config3!A:A,CoinPixels_Config3!I:I)</f>
        <v>0.93631502187651916</v>
      </c>
      <c r="M70">
        <f t="shared" si="9"/>
        <v>14426.741857073408</v>
      </c>
      <c r="N70">
        <f t="shared" si="10"/>
        <v>15408</v>
      </c>
      <c r="O70">
        <f t="shared" si="11"/>
        <v>0</v>
      </c>
      <c r="P70">
        <f t="shared" si="12"/>
        <v>0</v>
      </c>
      <c r="Q70" s="9" cm="1">
        <f t="array" ref="Q70">IF(D70="",_xlfn.XLOOKUP(C70,ConfigSheet!$B$5:$H$5,_xlfn.XLOOKUP(G70,ConfigSheet!$A$6:$A$8,ConfigSheet!$B$6:$H$8)),_xlfn.XLOOKUP(D70,ConfigSheet!$B$5:$H$5,_xlfn.XLOOKUP(H70,ConfigSheet!$A$6:$A$8,ConfigSheet!$B$6:$H$8)))</f>
        <v>0</v>
      </c>
      <c r="R70">
        <f t="shared" si="13"/>
        <v>0</v>
      </c>
      <c r="S70" s="9">
        <f t="shared" si="14"/>
        <v>0</v>
      </c>
      <c r="W70">
        <f t="shared" si="15"/>
        <v>0</v>
      </c>
      <c r="X70">
        <f t="shared" si="8"/>
        <v>0</v>
      </c>
    </row>
    <row r="71" spans="1:24" x14ac:dyDescent="0.3">
      <c r="A71" s="3">
        <v>69</v>
      </c>
      <c r="B71">
        <v>32</v>
      </c>
      <c r="C71" t="s">
        <v>12</v>
      </c>
      <c r="D71" t="s">
        <v>12</v>
      </c>
      <c r="E71">
        <v>205113</v>
      </c>
      <c r="F71">
        <v>266393</v>
      </c>
      <c r="G71">
        <v>1</v>
      </c>
      <c r="H71">
        <v>2</v>
      </c>
      <c r="I71">
        <v>43.29700767993927</v>
      </c>
      <c r="J71">
        <f>ConfigSheet!$I$2</f>
        <v>3349.0920000000001</v>
      </c>
      <c r="K71">
        <f>IF(D71="",_xlfn.XLOOKUP(C71,ConfigSheet!$A$1:$H$1,ConfigSheet!$A$2:$H$2),_xlfn.XLOOKUP(D71,ConfigSheet!$A$1:$H$1,ConfigSheet!$A$2:$H$2))</f>
        <v>4.4826302470744004</v>
      </c>
      <c r="L71">
        <f>_xlfn.XLOOKUP(B71,CoinPixels_Config3!A:A,CoinPixels_Config3!I:I)</f>
        <v>0.93631502187651916</v>
      </c>
      <c r="M71">
        <f t="shared" si="9"/>
        <v>192050.38308215849</v>
      </c>
      <c r="N71">
        <f t="shared" si="10"/>
        <v>249427.76762275156</v>
      </c>
      <c r="O71">
        <f t="shared" si="11"/>
        <v>257.05201773086833</v>
      </c>
      <c r="P71">
        <f t="shared" si="12"/>
        <v>333.84943011598102</v>
      </c>
      <c r="Q71" s="9" cm="1">
        <f t="array" ref="Q71">IF(D71="",_xlfn.XLOOKUP(C71,ConfigSheet!$B$5:$H$5,_xlfn.XLOOKUP(G71,ConfigSheet!$A$6:$A$8,ConfigSheet!$B$6:$H$8)),_xlfn.XLOOKUP(D71,ConfigSheet!$B$5:$H$5,_xlfn.XLOOKUP(H71,ConfigSheet!$A$6:$A$8,ConfigSheet!$B$6:$H$8)))</f>
        <v>472.59999999999997</v>
      </c>
      <c r="R71">
        <f t="shared" si="13"/>
        <v>-76.797412385112693</v>
      </c>
      <c r="S71" s="9">
        <f t="shared" si="14"/>
        <v>5897.8425490490608</v>
      </c>
      <c r="W71">
        <f t="shared" si="15"/>
        <v>138.75056988401894</v>
      </c>
      <c r="X71">
        <f t="shared" si="8"/>
        <v>19251.720643140026</v>
      </c>
    </row>
    <row r="72" spans="1:24" x14ac:dyDescent="0.3">
      <c r="A72" s="3">
        <v>70</v>
      </c>
      <c r="B72">
        <v>32</v>
      </c>
      <c r="C72" t="s">
        <v>13</v>
      </c>
      <c r="D72" t="s">
        <v>13</v>
      </c>
      <c r="E72">
        <v>128209</v>
      </c>
      <c r="F72">
        <v>112359</v>
      </c>
      <c r="G72">
        <v>1</v>
      </c>
      <c r="H72">
        <v>1</v>
      </c>
      <c r="I72">
        <v>68.894320726394653</v>
      </c>
      <c r="J72">
        <f>ConfigSheet!$I$2</f>
        <v>3349.0920000000001</v>
      </c>
      <c r="K72">
        <f>IF(D72="",_xlfn.XLOOKUP(C72,ConfigSheet!$A$1:$H$1,ConfigSheet!$A$2:$H$2),_xlfn.XLOOKUP(D72,ConfigSheet!$A$1:$H$1,ConfigSheet!$A$2:$H$2))</f>
        <v>6.6983512218829002</v>
      </c>
      <c r="L72">
        <f>_xlfn.XLOOKUP(B72,CoinPixels_Config3!A:A,CoinPixels_Config3!I:I)</f>
        <v>0.93631502187651916</v>
      </c>
      <c r="M72">
        <f t="shared" si="9"/>
        <v>120044.01263976665</v>
      </c>
      <c r="N72">
        <f t="shared" si="10"/>
        <v>105203.41954302382</v>
      </c>
      <c r="O72">
        <f t="shared" si="11"/>
        <v>240.09401913871199</v>
      </c>
      <c r="P72">
        <f t="shared" si="12"/>
        <v>210.41209194679422</v>
      </c>
      <c r="Q72" s="9" cm="1">
        <f t="array" ref="Q72">IF(D72="",_xlfn.XLOOKUP(C72,ConfigSheet!$B$5:$H$5,_xlfn.XLOOKUP(G72,ConfigSheet!$A$6:$A$8,ConfigSheet!$B$6:$H$8)),_xlfn.XLOOKUP(D72,ConfigSheet!$B$5:$H$5,_xlfn.XLOOKUP(H72,ConfigSheet!$A$6:$A$8,ConfigSheet!$B$6:$H$8)))</f>
        <v>207.95500000000001</v>
      </c>
      <c r="R72">
        <f t="shared" si="13"/>
        <v>29.681927191917765</v>
      </c>
      <c r="S72" s="9">
        <f t="shared" si="14"/>
        <v>881.01680182630719</v>
      </c>
      <c r="W72">
        <f t="shared" si="15"/>
        <v>-2.4570919467942076</v>
      </c>
      <c r="X72">
        <f t="shared" si="8"/>
        <v>6.0373008350009494</v>
      </c>
    </row>
    <row r="73" spans="1:24" x14ac:dyDescent="0.3">
      <c r="A73" s="3">
        <v>71</v>
      </c>
      <c r="B73">
        <v>33</v>
      </c>
      <c r="C73" t="s">
        <v>8</v>
      </c>
      <c r="D73" t="s">
        <v>8</v>
      </c>
      <c r="E73">
        <v>14527</v>
      </c>
      <c r="F73">
        <v>14413</v>
      </c>
      <c r="G73">
        <v>1</v>
      </c>
      <c r="H73">
        <v>1</v>
      </c>
      <c r="I73">
        <v>96.230000257492065</v>
      </c>
      <c r="J73">
        <f>ConfigSheet!$I$2</f>
        <v>3349.0920000000001</v>
      </c>
      <c r="K73">
        <f>IF(D73="",_xlfn.XLOOKUP(C73,ConfigSheet!$A$1:$H$1,ConfigSheet!$A$2:$H$2),_xlfn.XLOOKUP(D73,ConfigSheet!$A$1:$H$1,ConfigSheet!$A$2:$H$2))</f>
        <v>0</v>
      </c>
      <c r="L73">
        <f>_xlfn.XLOOKUP(B73,CoinPixels_Config3!A:A,CoinPixels_Config3!I:I)</f>
        <v>1.0079095261222508</v>
      </c>
      <c r="M73">
        <f t="shared" si="9"/>
        <v>14641.901685977939</v>
      </c>
      <c r="N73">
        <f t="shared" si="10"/>
        <v>14527.000000000002</v>
      </c>
      <c r="O73">
        <f t="shared" si="11"/>
        <v>0</v>
      </c>
      <c r="P73">
        <f t="shared" si="12"/>
        <v>0</v>
      </c>
      <c r="Q73" s="9" cm="1">
        <f t="array" ref="Q73">IF(D73="",_xlfn.XLOOKUP(C73,ConfigSheet!$B$5:$H$5,_xlfn.XLOOKUP(G73,ConfigSheet!$A$6:$A$8,ConfigSheet!$B$6:$H$8)),_xlfn.XLOOKUP(D73,ConfigSheet!$B$5:$H$5,_xlfn.XLOOKUP(H73,ConfigSheet!$A$6:$A$8,ConfigSheet!$B$6:$H$8)))</f>
        <v>0</v>
      </c>
      <c r="R73">
        <f t="shared" si="13"/>
        <v>0</v>
      </c>
      <c r="S73" s="9">
        <f t="shared" si="14"/>
        <v>0</v>
      </c>
      <c r="W73">
        <f t="shared" si="15"/>
        <v>0</v>
      </c>
      <c r="X73">
        <f t="shared" si="8"/>
        <v>0</v>
      </c>
    </row>
    <row r="74" spans="1:24" x14ac:dyDescent="0.3">
      <c r="A74" s="3">
        <v>72</v>
      </c>
      <c r="B74">
        <v>33</v>
      </c>
      <c r="C74" t="s">
        <v>14</v>
      </c>
      <c r="D74" t="s">
        <v>14</v>
      </c>
      <c r="E74">
        <v>90823</v>
      </c>
      <c r="F74">
        <v>87879</v>
      </c>
      <c r="G74">
        <v>1</v>
      </c>
      <c r="H74">
        <v>1</v>
      </c>
      <c r="I74">
        <v>95.689833164215088</v>
      </c>
      <c r="J74">
        <f>ConfigSheet!$I$2</f>
        <v>3349.0920000000001</v>
      </c>
      <c r="K74">
        <f>IF(D74="",_xlfn.XLOOKUP(C74,ConfigSheet!$A$1:$H$1,ConfigSheet!$A$2:$H$2),_xlfn.XLOOKUP(D74,ConfigSheet!$A$1:$H$1,ConfigSheet!$A$2:$H$2))</f>
        <v>8.5265588246234003</v>
      </c>
      <c r="L74">
        <f>_xlfn.XLOOKUP(B74,CoinPixels_Config3!A:A,CoinPixels_Config3!I:I)</f>
        <v>1.0079095261222508</v>
      </c>
      <c r="M74">
        <f t="shared" si="9"/>
        <v>91541.366891001191</v>
      </c>
      <c r="N74">
        <f t="shared" si="10"/>
        <v>88574.081246097281</v>
      </c>
      <c r="O74">
        <f t="shared" si="11"/>
        <v>233.05804966915048</v>
      </c>
      <c r="P74">
        <f t="shared" si="12"/>
        <v>225.50354367148492</v>
      </c>
      <c r="Q74" s="9" cm="1">
        <f t="array" ref="Q74">IF(D74="",_xlfn.XLOOKUP(C74,ConfigSheet!$B$5:$H$5,_xlfn.XLOOKUP(G74,ConfigSheet!$A$6:$A$8,ConfigSheet!$B$6:$H$8)),_xlfn.XLOOKUP(D74,ConfigSheet!$B$5:$H$5,_xlfn.XLOOKUP(H74,ConfigSheet!$A$6:$A$8,ConfigSheet!$B$6:$H$8)))</f>
        <v>160.44</v>
      </c>
      <c r="R74">
        <f t="shared" si="13"/>
        <v>7.554505997665558</v>
      </c>
      <c r="S74" s="9">
        <f t="shared" si="14"/>
        <v>57.070560868764886</v>
      </c>
      <c r="W74">
        <f t="shared" si="15"/>
        <v>-65.063543671484922</v>
      </c>
      <c r="X74">
        <f t="shared" si="8"/>
        <v>4233.2647150912253</v>
      </c>
    </row>
    <row r="75" spans="1:24" x14ac:dyDescent="0.3">
      <c r="A75" s="3">
        <v>73</v>
      </c>
      <c r="B75">
        <v>33</v>
      </c>
      <c r="C75" t="s">
        <v>9</v>
      </c>
      <c r="D75" t="s">
        <v>9</v>
      </c>
      <c r="E75">
        <v>451503</v>
      </c>
      <c r="F75">
        <v>409315</v>
      </c>
      <c r="G75">
        <v>1</v>
      </c>
      <c r="H75">
        <v>1</v>
      </c>
      <c r="I75">
        <v>90.443933010101318</v>
      </c>
      <c r="J75">
        <f>ConfigSheet!$I$2</f>
        <v>3349.0920000000001</v>
      </c>
      <c r="K75">
        <f>IF(D75="",_xlfn.XLOOKUP(C75,ConfigSheet!$A$1:$H$1,ConfigSheet!$A$2:$H$2),_xlfn.XLOOKUP(D75,ConfigSheet!$A$1:$H$1,ConfigSheet!$A$2:$H$2))</f>
        <v>2.6304883652667002</v>
      </c>
      <c r="L75">
        <f>_xlfn.XLOOKUP(B75,CoinPixels_Config3!A:A,CoinPixels_Config3!I:I)</f>
        <v>1.0079095261222508</v>
      </c>
      <c r="M75">
        <f t="shared" si="9"/>
        <v>455074.17477277463</v>
      </c>
      <c r="N75">
        <f t="shared" si="10"/>
        <v>412552.4876847291</v>
      </c>
      <c r="O75">
        <f t="shared" si="11"/>
        <v>357.43040862213655</v>
      </c>
      <c r="P75">
        <f t="shared" si="12"/>
        <v>324.03245981791883</v>
      </c>
      <c r="Q75" s="9" cm="1">
        <f t="array" ref="Q75">IF(D75="",_xlfn.XLOOKUP(C75,ConfigSheet!$B$5:$H$5,_xlfn.XLOOKUP(G75,ConfigSheet!$A$6:$A$8,ConfigSheet!$B$6:$H$8)),_xlfn.XLOOKUP(D75,ConfigSheet!$B$5:$H$5,_xlfn.XLOOKUP(H75,ConfigSheet!$A$6:$A$8,ConfigSheet!$B$6:$H$8)))</f>
        <v>468.8</v>
      </c>
      <c r="R75">
        <f t="shared" si="13"/>
        <v>33.397948804217719</v>
      </c>
      <c r="S75" s="9">
        <f t="shared" si="14"/>
        <v>1115.4229843291478</v>
      </c>
      <c r="W75">
        <f t="shared" si="15"/>
        <v>144.76754018208118</v>
      </c>
      <c r="X75">
        <f t="shared" si="8"/>
        <v>20957.640690370488</v>
      </c>
    </row>
    <row r="76" spans="1:24" x14ac:dyDescent="0.3">
      <c r="A76" s="3">
        <v>74</v>
      </c>
      <c r="B76">
        <v>34</v>
      </c>
      <c r="C76" t="s">
        <v>8</v>
      </c>
      <c r="D76" t="s">
        <v>8</v>
      </c>
      <c r="E76">
        <v>17261</v>
      </c>
      <c r="F76">
        <v>16541</v>
      </c>
      <c r="G76">
        <v>1</v>
      </c>
      <c r="H76">
        <v>1</v>
      </c>
      <c r="I76">
        <v>85.88869571685791</v>
      </c>
      <c r="J76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_xlfn.XLOOKUP(B76,CoinPixels_Config3!A:A,CoinPixels_Config3!I:I)</f>
        <v>1.0435282026479658</v>
      </c>
      <c r="M76">
        <f t="shared" si="9"/>
        <v>18012.340305906539</v>
      </c>
      <c r="N76">
        <f t="shared" si="10"/>
        <v>17261</v>
      </c>
      <c r="O76">
        <f t="shared" si="11"/>
        <v>0</v>
      </c>
      <c r="P76">
        <f t="shared" si="12"/>
        <v>0</v>
      </c>
      <c r="Q76" s="9" cm="1">
        <f t="array" ref="Q76">IF(D76="",_xlfn.XLOOKUP(C76,ConfigSheet!$B$5:$H$5,_xlfn.XLOOKUP(G76,ConfigSheet!$A$6:$A$8,ConfigSheet!$B$6:$H$8)),_xlfn.XLOOKUP(D76,ConfigSheet!$B$5:$H$5,_xlfn.XLOOKUP(H76,ConfigSheet!$A$6:$A$8,ConfigSheet!$B$6:$H$8)))</f>
        <v>0</v>
      </c>
      <c r="R76">
        <f t="shared" si="13"/>
        <v>0</v>
      </c>
      <c r="S76" s="9">
        <f t="shared" si="14"/>
        <v>0</v>
      </c>
      <c r="W76">
        <f t="shared" si="15"/>
        <v>0</v>
      </c>
      <c r="X76">
        <f t="shared" si="8"/>
        <v>0</v>
      </c>
    </row>
    <row r="77" spans="1:24" x14ac:dyDescent="0.3">
      <c r="A77" s="3">
        <v>75</v>
      </c>
      <c r="B77">
        <v>34</v>
      </c>
      <c r="C77" t="s">
        <v>14</v>
      </c>
      <c r="D77" t="s">
        <v>14</v>
      </c>
      <c r="E77">
        <v>105906</v>
      </c>
      <c r="F77">
        <v>96629</v>
      </c>
      <c r="G77">
        <v>1</v>
      </c>
      <c r="H77">
        <v>1</v>
      </c>
      <c r="I77">
        <v>90.404337644577026</v>
      </c>
      <c r="J77">
        <f>ConfigSheet!$I$2</f>
        <v>3349.0920000000001</v>
      </c>
      <c r="K77">
        <f>IF(D77="",_xlfn.XLOOKUP(C77,ConfigSheet!$A$1:$H$1,ConfigSheet!$A$2:$H$2),_xlfn.XLOOKUP(D77,ConfigSheet!$A$1:$H$1,ConfigSheet!$A$2:$H$2))</f>
        <v>8.5265588246234003</v>
      </c>
      <c r="L77">
        <f>_xlfn.XLOOKUP(B77,CoinPixels_Config3!A:A,CoinPixels_Config3!I:I)</f>
        <v>1.0435282026479658</v>
      </c>
      <c r="M77">
        <f t="shared" si="9"/>
        <v>110515.89782963546</v>
      </c>
      <c r="N77">
        <f t="shared" si="10"/>
        <v>100835.08669367028</v>
      </c>
      <c r="O77">
        <f t="shared" si="11"/>
        <v>281.36590571428206</v>
      </c>
      <c r="P77">
        <f t="shared" si="12"/>
        <v>256.719223681995</v>
      </c>
      <c r="Q77" s="9" cm="1">
        <f t="array" ref="Q77">IF(D77="",_xlfn.XLOOKUP(C77,ConfigSheet!$B$5:$H$5,_xlfn.XLOOKUP(G77,ConfigSheet!$A$6:$A$8,ConfigSheet!$B$6:$H$8)),_xlfn.XLOOKUP(D77,ConfigSheet!$B$5:$H$5,_xlfn.XLOOKUP(H77,ConfigSheet!$A$6:$A$8,ConfigSheet!$B$6:$H$8)))</f>
        <v>160.44</v>
      </c>
      <c r="R77">
        <f t="shared" si="13"/>
        <v>24.64668203228706</v>
      </c>
      <c r="S77" s="9">
        <f t="shared" si="14"/>
        <v>607.45893520066181</v>
      </c>
      <c r="W77">
        <f t="shared" si="15"/>
        <v>-96.279223681995006</v>
      </c>
      <c r="X77">
        <f t="shared" si="8"/>
        <v>9269.6889128076273</v>
      </c>
    </row>
    <row r="78" spans="1:24" x14ac:dyDescent="0.3">
      <c r="A78" s="3">
        <v>76</v>
      </c>
      <c r="B78">
        <v>34</v>
      </c>
      <c r="C78" t="s">
        <v>9</v>
      </c>
      <c r="D78" t="s">
        <v>9</v>
      </c>
      <c r="E78">
        <v>494384</v>
      </c>
      <c r="F78">
        <v>448177</v>
      </c>
      <c r="G78">
        <v>1</v>
      </c>
      <c r="H78">
        <v>1</v>
      </c>
      <c r="I78">
        <v>88.953214883804321</v>
      </c>
      <c r="J78">
        <f>ConfigSheet!$I$2</f>
        <v>3349.0920000000001</v>
      </c>
      <c r="K78">
        <f>IF(D78="",_xlfn.XLOOKUP(C78,ConfigSheet!$A$1:$H$1,ConfigSheet!$A$2:$H$2),_xlfn.XLOOKUP(D78,ConfigSheet!$A$1:$H$1,ConfigSheet!$A$2:$H$2))</f>
        <v>2.6304883652667002</v>
      </c>
      <c r="L78">
        <f>_xlfn.XLOOKUP(B78,CoinPixels_Config3!A:A,CoinPixels_Config3!I:I)</f>
        <v>1.0435282026479658</v>
      </c>
      <c r="M78">
        <f t="shared" si="9"/>
        <v>515903.64693791192</v>
      </c>
      <c r="N78">
        <f t="shared" si="10"/>
        <v>467685.33927815733</v>
      </c>
      <c r="O78">
        <f t="shared" si="11"/>
        <v>405.20790138605832</v>
      </c>
      <c r="P78">
        <f t="shared" si="12"/>
        <v>367.33563711507543</v>
      </c>
      <c r="Q78" s="9" cm="1">
        <f t="array" ref="Q78">IF(D78="",_xlfn.XLOOKUP(C78,ConfigSheet!$B$5:$H$5,_xlfn.XLOOKUP(G78,ConfigSheet!$A$6:$A$8,ConfigSheet!$B$6:$H$8)),_xlfn.XLOOKUP(D78,ConfigSheet!$B$5:$H$5,_xlfn.XLOOKUP(H78,ConfigSheet!$A$6:$A$8,ConfigSheet!$B$6:$H$8)))</f>
        <v>468.8</v>
      </c>
      <c r="R78">
        <f t="shared" si="13"/>
        <v>37.872264270982896</v>
      </c>
      <c r="S78" s="9">
        <f t="shared" si="14"/>
        <v>1434.3084010111677</v>
      </c>
      <c r="W78">
        <f t="shared" si="15"/>
        <v>101.46436288492458</v>
      </c>
      <c r="X78">
        <f t="shared" si="8"/>
        <v>10295.016935643662</v>
      </c>
    </row>
    <row r="79" spans="1:24" x14ac:dyDescent="0.3">
      <c r="A79" s="3">
        <v>77</v>
      </c>
      <c r="B79">
        <v>35</v>
      </c>
      <c r="C79" t="s">
        <v>8</v>
      </c>
      <c r="D79" t="s">
        <v>8</v>
      </c>
      <c r="E79">
        <v>15657</v>
      </c>
      <c r="F79">
        <v>15931</v>
      </c>
      <c r="G79">
        <v>1</v>
      </c>
      <c r="H79">
        <v>1</v>
      </c>
      <c r="I79">
        <v>88.102185726165771</v>
      </c>
      <c r="J79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_xlfn.XLOOKUP(B79,CoinPixels_Config3!A:A,CoinPixels_Config3!I:I)</f>
        <v>0.98280082857322204</v>
      </c>
      <c r="M79">
        <f t="shared" si="9"/>
        <v>15387.712572970937</v>
      </c>
      <c r="N79">
        <f t="shared" si="10"/>
        <v>15657</v>
      </c>
      <c r="O79">
        <f t="shared" si="11"/>
        <v>0</v>
      </c>
      <c r="P79">
        <f t="shared" si="12"/>
        <v>0</v>
      </c>
      <c r="Q79" s="9" cm="1">
        <f t="array" ref="Q79">IF(D79="",_xlfn.XLOOKUP(C79,ConfigSheet!$B$5:$H$5,_xlfn.XLOOKUP(G79,ConfigSheet!$A$6:$A$8,ConfigSheet!$B$6:$H$8)),_xlfn.XLOOKUP(D79,ConfigSheet!$B$5:$H$5,_xlfn.XLOOKUP(H79,ConfigSheet!$A$6:$A$8,ConfigSheet!$B$6:$H$8)))</f>
        <v>0</v>
      </c>
      <c r="R79">
        <f t="shared" si="13"/>
        <v>0</v>
      </c>
      <c r="S79" s="9">
        <f t="shared" si="14"/>
        <v>0</v>
      </c>
      <c r="W79">
        <f t="shared" si="15"/>
        <v>0</v>
      </c>
      <c r="X79">
        <f t="shared" si="8"/>
        <v>0</v>
      </c>
    </row>
    <row r="80" spans="1:24" x14ac:dyDescent="0.3">
      <c r="A80" s="3">
        <v>78</v>
      </c>
      <c r="B80">
        <v>35</v>
      </c>
      <c r="C80" t="s">
        <v>12</v>
      </c>
      <c r="D80" t="s">
        <v>12</v>
      </c>
      <c r="E80">
        <v>199766</v>
      </c>
      <c r="F80">
        <v>346895</v>
      </c>
      <c r="G80">
        <v>1</v>
      </c>
      <c r="H80">
        <v>2</v>
      </c>
      <c r="I80">
        <v>42.686203122138977</v>
      </c>
      <c r="J80">
        <f>ConfigSheet!$I$2</f>
        <v>3349.0920000000001</v>
      </c>
      <c r="K80">
        <f>IF(D80="",_xlfn.XLOOKUP(C80,ConfigSheet!$A$1:$H$1,ConfigSheet!$A$2:$H$2),_xlfn.XLOOKUP(D80,ConfigSheet!$A$1:$H$1,ConfigSheet!$A$2:$H$2))</f>
        <v>4.4826302470744004</v>
      </c>
      <c r="L80">
        <f>_xlfn.XLOOKUP(B80,CoinPixels_Config3!A:A,CoinPixels_Config3!I:I)</f>
        <v>0.98280082857322204</v>
      </c>
      <c r="M80">
        <f t="shared" si="9"/>
        <v>196330.19032075827</v>
      </c>
      <c r="N80">
        <f t="shared" si="10"/>
        <v>340928.69342790789</v>
      </c>
      <c r="O80">
        <f t="shared" si="11"/>
        <v>262.78037436585936</v>
      </c>
      <c r="P80">
        <f t="shared" si="12"/>
        <v>456.31988409261237</v>
      </c>
      <c r="Q80" s="9" cm="1">
        <f t="array" ref="Q80">IF(D80="",_xlfn.XLOOKUP(C80,ConfigSheet!$B$5:$H$5,_xlfn.XLOOKUP(G80,ConfigSheet!$A$6:$A$8,ConfigSheet!$B$6:$H$8)),_xlfn.XLOOKUP(D80,ConfigSheet!$B$5:$H$5,_xlfn.XLOOKUP(H80,ConfigSheet!$A$6:$A$8,ConfigSheet!$B$6:$H$8)))</f>
        <v>472.59999999999997</v>
      </c>
      <c r="R80">
        <f t="shared" si="13"/>
        <v>-193.53950972675301</v>
      </c>
      <c r="S80" s="9">
        <f t="shared" si="14"/>
        <v>37457.541825271925</v>
      </c>
      <c r="W80">
        <f t="shared" si="15"/>
        <v>16.280115907387597</v>
      </c>
      <c r="X80">
        <f t="shared" si="8"/>
        <v>265.04217395797468</v>
      </c>
    </row>
    <row r="81" spans="1:24" x14ac:dyDescent="0.3">
      <c r="A81" s="3">
        <v>79</v>
      </c>
      <c r="B81">
        <v>35</v>
      </c>
      <c r="C81" t="s">
        <v>11</v>
      </c>
      <c r="D81" t="s">
        <v>11</v>
      </c>
      <c r="E81">
        <v>232418</v>
      </c>
      <c r="F81">
        <v>216873</v>
      </c>
      <c r="G81">
        <v>1</v>
      </c>
      <c r="H81">
        <v>1</v>
      </c>
      <c r="I81">
        <v>90.143889188766479</v>
      </c>
      <c r="J81">
        <f>ConfigSheet!$I$2</f>
        <v>3349.0920000000001</v>
      </c>
      <c r="K81">
        <f>IF(D81="",_xlfn.XLOOKUP(C81,ConfigSheet!$A$1:$H$1,ConfigSheet!$A$2:$H$2),_xlfn.XLOOKUP(D81,ConfigSheet!$A$1:$H$1,ConfigSheet!$A$2:$H$2))</f>
        <v>5.6936084651916001</v>
      </c>
      <c r="L81">
        <f>_xlfn.XLOOKUP(B81,CoinPixels_Config3!A:A,CoinPixels_Config3!I:I)</f>
        <v>0.98280082857322204</v>
      </c>
      <c r="M81">
        <f t="shared" si="9"/>
        <v>228420.60297533113</v>
      </c>
      <c r="N81">
        <f t="shared" si="10"/>
        <v>213142.96409516039</v>
      </c>
      <c r="O81">
        <f t="shared" si="11"/>
        <v>388.32539647298876</v>
      </c>
      <c r="P81">
        <f t="shared" si="12"/>
        <v>362.35271669701353</v>
      </c>
      <c r="Q81" s="9" cm="1">
        <f t="array" ref="Q81">IF(D81="",_xlfn.XLOOKUP(C81,ConfigSheet!$B$5:$H$5,_xlfn.XLOOKUP(G81,ConfigSheet!$A$6:$A$8,ConfigSheet!$B$6:$H$8)),_xlfn.XLOOKUP(D81,ConfigSheet!$B$5:$H$5,_xlfn.XLOOKUP(H81,ConfigSheet!$A$6:$A$8,ConfigSheet!$B$6:$H$8)))</f>
        <v>369.42666666666668</v>
      </c>
      <c r="R81">
        <f t="shared" si="13"/>
        <v>25.972679775975223</v>
      </c>
      <c r="S81" s="9">
        <f t="shared" si="14"/>
        <v>674.58009474535231</v>
      </c>
      <c r="W81">
        <f t="shared" si="15"/>
        <v>7.0739499696531425</v>
      </c>
      <c r="X81">
        <f t="shared" si="8"/>
        <v>50.040768173155698</v>
      </c>
    </row>
    <row r="82" spans="1:24" x14ac:dyDescent="0.3">
      <c r="A82" s="3">
        <v>80</v>
      </c>
      <c r="B82">
        <v>36</v>
      </c>
      <c r="C82" t="s">
        <v>8</v>
      </c>
      <c r="D82" t="s">
        <v>8</v>
      </c>
      <c r="E82">
        <v>20340</v>
      </c>
      <c r="F82">
        <v>19334</v>
      </c>
      <c r="G82">
        <v>1</v>
      </c>
      <c r="H82">
        <v>1</v>
      </c>
      <c r="I82">
        <v>92.807501554489136</v>
      </c>
      <c r="J82">
        <f>ConfigSheet!$I$2</f>
        <v>3349.0920000000001</v>
      </c>
      <c r="K82">
        <f>IF(D82="",_xlfn.XLOOKUP(C82,ConfigSheet!$A$1:$H$1,ConfigSheet!$A$2:$H$2),_xlfn.XLOOKUP(D82,ConfigSheet!$A$1:$H$1,ConfigSheet!$A$2:$H$2))</f>
        <v>0</v>
      </c>
      <c r="L82">
        <f>_xlfn.XLOOKUP(B82,CoinPixels_Config3!A:A,CoinPixels_Config3!I:I)</f>
        <v>1.0520326885279818</v>
      </c>
      <c r="M82">
        <f t="shared" si="9"/>
        <v>21398.344884659149</v>
      </c>
      <c r="N82">
        <f t="shared" si="10"/>
        <v>20340</v>
      </c>
      <c r="O82">
        <f t="shared" si="11"/>
        <v>0</v>
      </c>
      <c r="P82">
        <f t="shared" si="12"/>
        <v>0</v>
      </c>
      <c r="Q82" s="9" cm="1">
        <f t="array" ref="Q82">IF(D82="",_xlfn.XLOOKUP(C82,ConfigSheet!$B$5:$H$5,_xlfn.XLOOKUP(G82,ConfigSheet!$A$6:$A$8,ConfigSheet!$B$6:$H$8)),_xlfn.XLOOKUP(D82,ConfigSheet!$B$5:$H$5,_xlfn.XLOOKUP(H82,ConfigSheet!$A$6:$A$8,ConfigSheet!$B$6:$H$8)))</f>
        <v>0</v>
      </c>
      <c r="R82">
        <f t="shared" si="13"/>
        <v>0</v>
      </c>
      <c r="S82" s="9">
        <f t="shared" si="14"/>
        <v>0</v>
      </c>
      <c r="W82">
        <f t="shared" si="15"/>
        <v>0</v>
      </c>
      <c r="X82">
        <f t="shared" si="8"/>
        <v>0</v>
      </c>
    </row>
    <row r="83" spans="1:24" x14ac:dyDescent="0.3">
      <c r="A83" s="3">
        <v>81</v>
      </c>
      <c r="B83">
        <v>36</v>
      </c>
      <c r="C83" t="s">
        <v>9</v>
      </c>
      <c r="D83" t="s">
        <v>9</v>
      </c>
      <c r="E83">
        <v>606629</v>
      </c>
      <c r="F83">
        <v>503459</v>
      </c>
      <c r="G83">
        <v>1</v>
      </c>
      <c r="H83">
        <v>1</v>
      </c>
      <c r="I83">
        <v>81.831109523773193</v>
      </c>
      <c r="J83">
        <f>ConfigSheet!$I$2</f>
        <v>3349.0920000000001</v>
      </c>
      <c r="K83">
        <f>IF(D83="",_xlfn.XLOOKUP(C83,ConfigSheet!$A$1:$H$1,ConfigSheet!$A$2:$H$2),_xlfn.XLOOKUP(D83,ConfigSheet!$A$1:$H$1,ConfigSheet!$A$2:$H$2))</f>
        <v>2.6304883652667002</v>
      </c>
      <c r="L83">
        <f>_xlfn.XLOOKUP(B83,CoinPixels_Config3!A:A,CoinPixels_Config3!I:I)</f>
        <v>1.0520326885279818</v>
      </c>
      <c r="M83">
        <f t="shared" si="9"/>
        <v>638193.5378090411</v>
      </c>
      <c r="N83">
        <f t="shared" si="10"/>
        <v>529655.32533360925</v>
      </c>
      <c r="O83">
        <f t="shared" si="11"/>
        <v>501.25845333453856</v>
      </c>
      <c r="P83">
        <f t="shared" si="12"/>
        <v>416.00892746201299</v>
      </c>
      <c r="Q83" s="9" cm="1">
        <f t="array" ref="Q83">IF(D83="",_xlfn.XLOOKUP(C83,ConfigSheet!$B$5:$H$5,_xlfn.XLOOKUP(G83,ConfigSheet!$A$6:$A$8,ConfigSheet!$B$6:$H$8)),_xlfn.XLOOKUP(D83,ConfigSheet!$B$5:$H$5,_xlfn.XLOOKUP(H83,ConfigSheet!$A$6:$A$8,ConfigSheet!$B$6:$H$8)))</f>
        <v>468.8</v>
      </c>
      <c r="R83">
        <f t="shared" si="13"/>
        <v>85.249525872525567</v>
      </c>
      <c r="S83" s="9">
        <f t="shared" si="14"/>
        <v>7267.4816614904057</v>
      </c>
      <c r="W83">
        <f t="shared" si="15"/>
        <v>52.79107253798702</v>
      </c>
      <c r="X83">
        <f t="shared" si="8"/>
        <v>2786.8973397110071</v>
      </c>
    </row>
    <row r="84" spans="1:24" x14ac:dyDescent="0.3">
      <c r="A84" s="3">
        <v>82</v>
      </c>
      <c r="B84">
        <v>37</v>
      </c>
      <c r="C84" t="s">
        <v>8</v>
      </c>
      <c r="D84" t="s">
        <v>8</v>
      </c>
      <c r="E84">
        <v>19185</v>
      </c>
      <c r="F84">
        <v>18864</v>
      </c>
      <c r="G84">
        <v>1</v>
      </c>
      <c r="H84">
        <v>1</v>
      </c>
      <c r="I84">
        <v>93.014764785766602</v>
      </c>
      <c r="J8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_xlfn.XLOOKUP(B84,CoinPixels_Config3!A:A,CoinPixels_Config3!I:I)</f>
        <v>1.0170165394402035</v>
      </c>
      <c r="M84">
        <f t="shared" si="9"/>
        <v>19511.462309160306</v>
      </c>
      <c r="N84">
        <f t="shared" si="10"/>
        <v>19185</v>
      </c>
      <c r="O84">
        <f t="shared" si="11"/>
        <v>0</v>
      </c>
      <c r="P84">
        <f t="shared" si="12"/>
        <v>0</v>
      </c>
      <c r="Q84" s="9" cm="1">
        <f t="array" ref="Q84">IF(D84="",_xlfn.XLOOKUP(C84,ConfigSheet!$B$5:$H$5,_xlfn.XLOOKUP(G84,ConfigSheet!$A$6:$A$8,ConfigSheet!$B$6:$H$8)),_xlfn.XLOOKUP(D84,ConfigSheet!$B$5:$H$5,_xlfn.XLOOKUP(H84,ConfigSheet!$A$6:$A$8,ConfigSheet!$B$6:$H$8)))</f>
        <v>0</v>
      </c>
      <c r="R84">
        <f t="shared" si="13"/>
        <v>0</v>
      </c>
      <c r="S84" s="9">
        <f t="shared" si="14"/>
        <v>0</v>
      </c>
      <c r="W84">
        <f t="shared" si="15"/>
        <v>0</v>
      </c>
      <c r="X84">
        <f t="shared" si="8"/>
        <v>0</v>
      </c>
    </row>
    <row r="85" spans="1:24" x14ac:dyDescent="0.3">
      <c r="A85" s="3">
        <v>83</v>
      </c>
      <c r="B85">
        <v>37</v>
      </c>
      <c r="C85" t="s">
        <v>9</v>
      </c>
      <c r="D85" t="s">
        <v>9</v>
      </c>
      <c r="E85">
        <v>596767</v>
      </c>
      <c r="F85">
        <v>505672</v>
      </c>
      <c r="G85">
        <v>1</v>
      </c>
      <c r="H85">
        <v>1</v>
      </c>
      <c r="I85">
        <v>84.032446146011353</v>
      </c>
      <c r="J85">
        <f>ConfigSheet!$I$2</f>
        <v>3349.0920000000001</v>
      </c>
      <c r="K85">
        <f>IF(D85="",_xlfn.XLOOKUP(C85,ConfigSheet!$A$1:$H$1,ConfigSheet!$A$2:$H$2),_xlfn.XLOOKUP(D85,ConfigSheet!$A$1:$H$1,ConfigSheet!$A$2:$H$2))</f>
        <v>2.6304883652667002</v>
      </c>
      <c r="L85">
        <f>_xlfn.XLOOKUP(B85,CoinPixels_Config3!A:A,CoinPixels_Config3!I:I)</f>
        <v>1.0170165394402035</v>
      </c>
      <c r="M85">
        <f t="shared" si="9"/>
        <v>606921.90919211193</v>
      </c>
      <c r="N85">
        <f t="shared" si="10"/>
        <v>514276.78753180662</v>
      </c>
      <c r="O85">
        <f t="shared" si="11"/>
        <v>476.69667502573924</v>
      </c>
      <c r="P85">
        <f t="shared" si="12"/>
        <v>403.93011184200139</v>
      </c>
      <c r="Q85" s="9" cm="1">
        <f t="array" ref="Q85">IF(D85="",_xlfn.XLOOKUP(C85,ConfigSheet!$B$5:$H$5,_xlfn.XLOOKUP(G85,ConfigSheet!$A$6:$A$8,ConfigSheet!$B$6:$H$8)),_xlfn.XLOOKUP(D85,ConfigSheet!$B$5:$H$5,_xlfn.XLOOKUP(H85,ConfigSheet!$A$6:$A$8,ConfigSheet!$B$6:$H$8)))</f>
        <v>468.8</v>
      </c>
      <c r="R85">
        <f t="shared" si="13"/>
        <v>72.766563183737844</v>
      </c>
      <c r="S85" s="9">
        <f t="shared" si="14"/>
        <v>5294.9727175729122</v>
      </c>
      <c r="W85">
        <f t="shared" si="15"/>
        <v>64.869888157998616</v>
      </c>
      <c r="X85">
        <f t="shared" si="8"/>
        <v>4208.102389631249</v>
      </c>
    </row>
    <row r="86" spans="1:24" x14ac:dyDescent="0.3">
      <c r="A86" s="3">
        <v>84</v>
      </c>
      <c r="B86">
        <v>38</v>
      </c>
      <c r="C86" t="s">
        <v>8</v>
      </c>
      <c r="D86" t="s">
        <v>8</v>
      </c>
      <c r="E86">
        <v>14812</v>
      </c>
      <c r="F86">
        <v>14275</v>
      </c>
      <c r="G86">
        <v>1</v>
      </c>
      <c r="H86">
        <v>1</v>
      </c>
      <c r="I86">
        <v>85.243916511535645</v>
      </c>
      <c r="J86">
        <f>ConfigSheet!$I$2</f>
        <v>3349.0920000000001</v>
      </c>
      <c r="K86">
        <f>IF(D86="",_xlfn.XLOOKUP(C86,ConfigSheet!$A$1:$H$1,ConfigSheet!$A$2:$H$2),_xlfn.XLOOKUP(D86,ConfigSheet!$A$1:$H$1,ConfigSheet!$A$2:$H$2))</f>
        <v>0</v>
      </c>
      <c r="L86">
        <f>_xlfn.XLOOKUP(B86,CoinPixels_Config3!A:A,CoinPixels_Config3!I:I)</f>
        <v>1.0376182136602452</v>
      </c>
      <c r="M86">
        <f t="shared" si="9"/>
        <v>15369.200980735552</v>
      </c>
      <c r="N86">
        <f t="shared" si="10"/>
        <v>14812</v>
      </c>
      <c r="O86">
        <f t="shared" si="11"/>
        <v>0</v>
      </c>
      <c r="P86">
        <f t="shared" si="12"/>
        <v>0</v>
      </c>
      <c r="Q86" s="9" cm="1">
        <f t="array" ref="Q86">IF(D86="",_xlfn.XLOOKUP(C86,ConfigSheet!$B$5:$H$5,_xlfn.XLOOKUP(G86,ConfigSheet!$A$6:$A$8,ConfigSheet!$B$6:$H$8)),_xlfn.XLOOKUP(D86,ConfigSheet!$B$5:$H$5,_xlfn.XLOOKUP(H86,ConfigSheet!$A$6:$A$8,ConfigSheet!$B$6:$H$8)))</f>
        <v>0</v>
      </c>
      <c r="R86">
        <f t="shared" si="13"/>
        <v>0</v>
      </c>
      <c r="S86" s="9">
        <f t="shared" si="14"/>
        <v>0</v>
      </c>
      <c r="W86">
        <f t="shared" si="15"/>
        <v>0</v>
      </c>
      <c r="X86">
        <f t="shared" si="8"/>
        <v>0</v>
      </c>
    </row>
    <row r="87" spans="1:24" x14ac:dyDescent="0.3">
      <c r="A87" s="3">
        <v>85</v>
      </c>
      <c r="B87">
        <v>38</v>
      </c>
      <c r="C87" t="s">
        <v>10</v>
      </c>
      <c r="D87" t="s">
        <v>10</v>
      </c>
      <c r="E87">
        <v>88479</v>
      </c>
      <c r="F87">
        <v>87314</v>
      </c>
      <c r="G87">
        <v>1</v>
      </c>
      <c r="H87">
        <v>1</v>
      </c>
      <c r="I87">
        <v>94.12199854850769</v>
      </c>
      <c r="J87">
        <f>ConfigSheet!$I$2</f>
        <v>3349.0920000000001</v>
      </c>
      <c r="K87">
        <f>IF(D87="",_xlfn.XLOOKUP(C87,ConfigSheet!$A$1:$H$1,ConfigSheet!$A$2:$H$2),_xlfn.XLOOKUP(D87,ConfigSheet!$A$1:$H$1,ConfigSheet!$A$2:$H$2))</f>
        <v>3.5680999999999998</v>
      </c>
      <c r="L87">
        <f>_xlfn.XLOOKUP(B87,CoinPixels_Config3!A:A,CoinPixels_Config3!I:I)</f>
        <v>1.0376182136602452</v>
      </c>
      <c r="M87">
        <f t="shared" si="9"/>
        <v>91807.421926444833</v>
      </c>
      <c r="N87">
        <f t="shared" si="10"/>
        <v>90598.596707530654</v>
      </c>
      <c r="O87">
        <f t="shared" si="11"/>
        <v>97.811007334449982</v>
      </c>
      <c r="P87">
        <f t="shared" si="12"/>
        <v>96.523133109553299</v>
      </c>
      <c r="Q87" s="9" cm="1">
        <f t="array" ref="Q87">IF(D87="",_xlfn.XLOOKUP(C87,ConfigSheet!$B$5:$H$5,_xlfn.XLOOKUP(G87,ConfigSheet!$A$6:$A$8,ConfigSheet!$B$6:$H$8)),_xlfn.XLOOKUP(D87,ConfigSheet!$B$5:$H$5,_xlfn.XLOOKUP(H87,ConfigSheet!$A$6:$A$8,ConfigSheet!$B$6:$H$8)))</f>
        <v>96.64</v>
      </c>
      <c r="R87">
        <f t="shared" si="13"/>
        <v>1.287874224896683</v>
      </c>
      <c r="S87" s="9">
        <f t="shared" si="14"/>
        <v>1.6586200191532321</v>
      </c>
      <c r="W87">
        <f t="shared" si="15"/>
        <v>0.11686689044670118</v>
      </c>
      <c r="X87">
        <f t="shared" si="8"/>
        <v>1.3657870082681255E-2</v>
      </c>
    </row>
    <row r="88" spans="1:24" x14ac:dyDescent="0.3">
      <c r="A88" s="3">
        <v>86</v>
      </c>
      <c r="B88">
        <v>39</v>
      </c>
      <c r="C88" t="s">
        <v>8</v>
      </c>
      <c r="D88" t="s">
        <v>8</v>
      </c>
      <c r="E88">
        <v>14116</v>
      </c>
      <c r="F88">
        <v>13052</v>
      </c>
      <c r="G88">
        <v>1</v>
      </c>
      <c r="H88">
        <v>1</v>
      </c>
      <c r="I88">
        <v>88.026851415634155</v>
      </c>
      <c r="J88">
        <f>ConfigSheet!$I$2</f>
        <v>3349.0920000000001</v>
      </c>
      <c r="K88">
        <f>IF(D88="",_xlfn.XLOOKUP(C88,ConfigSheet!$A$1:$H$1,ConfigSheet!$A$2:$H$2),_xlfn.XLOOKUP(D88,ConfigSheet!$A$1:$H$1,ConfigSheet!$A$2:$H$2))</f>
        <v>0</v>
      </c>
      <c r="L88">
        <f>_xlfn.XLOOKUP(B88,CoinPixels_Config3!A:A,CoinPixels_Config3!I:I)</f>
        <v>1.0815200735519461</v>
      </c>
      <c r="M88">
        <f t="shared" si="9"/>
        <v>15266.737358259272</v>
      </c>
      <c r="N88">
        <f t="shared" si="10"/>
        <v>14116</v>
      </c>
      <c r="O88">
        <f t="shared" si="11"/>
        <v>0</v>
      </c>
      <c r="P88">
        <f t="shared" si="12"/>
        <v>0</v>
      </c>
      <c r="Q88" s="9" cm="1">
        <f t="array" ref="Q88">IF(D88="",_xlfn.XLOOKUP(C88,ConfigSheet!$B$5:$H$5,_xlfn.XLOOKUP(G88,ConfigSheet!$A$6:$A$8,ConfigSheet!$B$6:$H$8)),_xlfn.XLOOKUP(D88,ConfigSheet!$B$5:$H$5,_xlfn.XLOOKUP(H88,ConfigSheet!$A$6:$A$8,ConfigSheet!$B$6:$H$8)))</f>
        <v>0</v>
      </c>
      <c r="R88">
        <f t="shared" si="13"/>
        <v>0</v>
      </c>
      <c r="S88" s="9">
        <f t="shared" si="14"/>
        <v>0</v>
      </c>
      <c r="W88">
        <f t="shared" si="15"/>
        <v>0</v>
      </c>
      <c r="X88">
        <f t="shared" si="8"/>
        <v>0</v>
      </c>
    </row>
    <row r="89" spans="1:24" x14ac:dyDescent="0.3">
      <c r="A89" s="3">
        <v>87</v>
      </c>
      <c r="B89">
        <v>39</v>
      </c>
      <c r="C89" t="s">
        <v>10</v>
      </c>
      <c r="D89" t="s">
        <v>10</v>
      </c>
      <c r="E89">
        <v>262167</v>
      </c>
      <c r="F89">
        <v>256999</v>
      </c>
      <c r="G89">
        <v>3</v>
      </c>
      <c r="H89">
        <v>3</v>
      </c>
      <c r="I89">
        <v>91.663809617360428</v>
      </c>
      <c r="J89">
        <f>ConfigSheet!$I$2</f>
        <v>3349.0920000000001</v>
      </c>
      <c r="K89">
        <f>IF(D89="",_xlfn.XLOOKUP(C89,ConfigSheet!$A$1:$H$1,ConfigSheet!$A$2:$H$2),_xlfn.XLOOKUP(D89,ConfigSheet!$A$1:$H$1,ConfigSheet!$A$2:$H$2))</f>
        <v>3.5680999999999998</v>
      </c>
      <c r="L89">
        <f>_xlfn.XLOOKUP(B89,CoinPixels_Config3!A:A,CoinPixels_Config3!I:I)</f>
        <v>1.0815200735519461</v>
      </c>
      <c r="M89">
        <f t="shared" si="9"/>
        <v>283538.87312289304</v>
      </c>
      <c r="N89">
        <f t="shared" si="10"/>
        <v>277949.5773827766</v>
      </c>
      <c r="O89">
        <f t="shared" si="11"/>
        <v>302.08040065480276</v>
      </c>
      <c r="P89">
        <f t="shared" si="12"/>
        <v>296.12560271843387</v>
      </c>
      <c r="Q89" s="9" cm="1">
        <f t="array" ref="Q89">IF(D89="",_xlfn.XLOOKUP(C89,ConfigSheet!$B$5:$H$5,_xlfn.XLOOKUP(G89,ConfigSheet!$A$6:$A$8,ConfigSheet!$B$6:$H$8)),_xlfn.XLOOKUP(D89,ConfigSheet!$B$5:$H$5,_xlfn.XLOOKUP(H89,ConfigSheet!$A$6:$A$8,ConfigSheet!$B$6:$H$8)))</f>
        <v>289.92</v>
      </c>
      <c r="R89">
        <f t="shared" si="13"/>
        <v>5.954797936368891</v>
      </c>
      <c r="S89" s="9">
        <f t="shared" si="14"/>
        <v>35.459618462983201</v>
      </c>
      <c r="W89">
        <f t="shared" si="15"/>
        <v>-6.2056027184338518</v>
      </c>
      <c r="X89">
        <f t="shared" si="8"/>
        <v>38.509505099033611</v>
      </c>
    </row>
    <row r="90" spans="1:24" x14ac:dyDescent="0.3">
      <c r="A90" s="3">
        <v>88</v>
      </c>
      <c r="B90">
        <v>40</v>
      </c>
      <c r="C90" t="s">
        <v>8</v>
      </c>
      <c r="D90" t="s">
        <v>8</v>
      </c>
      <c r="E90">
        <v>10269</v>
      </c>
      <c r="F90">
        <v>10819</v>
      </c>
      <c r="G90">
        <v>1</v>
      </c>
      <c r="H90">
        <v>1</v>
      </c>
      <c r="I90">
        <v>91.709089279174805</v>
      </c>
      <c r="J90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_xlfn.XLOOKUP(B90,CoinPixels_Config3!A:A,CoinPixels_Config3!I:I)</f>
        <v>0.94916350864220356</v>
      </c>
      <c r="M90">
        <f t="shared" si="9"/>
        <v>9746.9600702467887</v>
      </c>
      <c r="N90">
        <f t="shared" si="10"/>
        <v>10269</v>
      </c>
      <c r="O90">
        <f t="shared" si="11"/>
        <v>0</v>
      </c>
      <c r="P90">
        <f t="shared" si="12"/>
        <v>0</v>
      </c>
      <c r="Q90" s="9" cm="1">
        <f t="array" ref="Q90">IF(D90="",_xlfn.XLOOKUP(C90,ConfigSheet!$B$5:$H$5,_xlfn.XLOOKUP(G90,ConfigSheet!$A$6:$A$8,ConfigSheet!$B$6:$H$8)),_xlfn.XLOOKUP(D90,ConfigSheet!$B$5:$H$5,_xlfn.XLOOKUP(H90,ConfigSheet!$A$6:$A$8,ConfigSheet!$B$6:$H$8)))</f>
        <v>0</v>
      </c>
      <c r="R90">
        <f t="shared" si="13"/>
        <v>0</v>
      </c>
      <c r="S90" s="9">
        <f t="shared" si="14"/>
        <v>0</v>
      </c>
      <c r="W90">
        <f t="shared" si="15"/>
        <v>0</v>
      </c>
      <c r="X90">
        <f t="shared" si="8"/>
        <v>0</v>
      </c>
    </row>
    <row r="91" spans="1:24" x14ac:dyDescent="0.3">
      <c r="A91" s="3">
        <v>89</v>
      </c>
      <c r="B91">
        <v>40</v>
      </c>
      <c r="C91" t="s">
        <v>11</v>
      </c>
      <c r="D91" t="s">
        <v>11</v>
      </c>
      <c r="E91">
        <v>145243</v>
      </c>
      <c r="F91">
        <v>178300</v>
      </c>
      <c r="G91">
        <v>1</v>
      </c>
      <c r="H91">
        <v>1</v>
      </c>
      <c r="I91">
        <v>79.867023229598999</v>
      </c>
      <c r="J91">
        <f>ConfigSheet!$I$2</f>
        <v>3349.0920000000001</v>
      </c>
      <c r="K91">
        <f>IF(D91="",_xlfn.XLOOKUP(C91,ConfigSheet!$A$1:$H$1,ConfigSheet!$A$2:$H$2),_xlfn.XLOOKUP(D91,ConfigSheet!$A$1:$H$1,ConfigSheet!$A$2:$H$2))</f>
        <v>5.6936084651916001</v>
      </c>
      <c r="L91">
        <f>_xlfn.XLOOKUP(B91,CoinPixels_Config3!A:A,CoinPixels_Config3!I:I)</f>
        <v>0.94916350864220356</v>
      </c>
      <c r="M91">
        <f t="shared" si="9"/>
        <v>137859.35548571957</v>
      </c>
      <c r="N91">
        <f t="shared" si="10"/>
        <v>169235.85359090488</v>
      </c>
      <c r="O91">
        <f t="shared" si="11"/>
        <v>234.36716381614806</v>
      </c>
      <c r="P91">
        <f t="shared" si="12"/>
        <v>287.70863524176173</v>
      </c>
      <c r="Q91" s="9" cm="1">
        <f t="array" ref="Q91">IF(D91="",_xlfn.XLOOKUP(C91,ConfigSheet!$B$5:$H$5,_xlfn.XLOOKUP(G91,ConfigSheet!$A$6:$A$8,ConfigSheet!$B$6:$H$8)),_xlfn.XLOOKUP(D91,ConfigSheet!$B$5:$H$5,_xlfn.XLOOKUP(H91,ConfigSheet!$A$6:$A$8,ConfigSheet!$B$6:$H$8)))</f>
        <v>369.42666666666668</v>
      </c>
      <c r="R91">
        <f t="shared" si="13"/>
        <v>-53.341471425613662</v>
      </c>
      <c r="S91" s="9">
        <f t="shared" si="14"/>
        <v>2845.3125738495587</v>
      </c>
      <c r="W91">
        <f t="shared" si="15"/>
        <v>81.71803142490495</v>
      </c>
      <c r="X91">
        <f t="shared" si="8"/>
        <v>6677.836659961753</v>
      </c>
    </row>
    <row r="92" spans="1:24" x14ac:dyDescent="0.3">
      <c r="A92" s="3">
        <v>90</v>
      </c>
      <c r="B92">
        <v>41</v>
      </c>
      <c r="C92" t="s">
        <v>8</v>
      </c>
      <c r="D92" t="s">
        <v>8</v>
      </c>
      <c r="E92">
        <v>13449</v>
      </c>
      <c r="F92">
        <v>12167</v>
      </c>
      <c r="G92">
        <v>1</v>
      </c>
      <c r="H92">
        <v>1</v>
      </c>
      <c r="I92">
        <v>84.993141889572144</v>
      </c>
      <c r="J92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_xlfn.XLOOKUP(B92,CoinPixels_Config3!A:A,CoinPixels_Config3!I:I)</f>
        <v>1.105366976247226</v>
      </c>
      <c r="M92">
        <f t="shared" si="9"/>
        <v>14866.080463548942</v>
      </c>
      <c r="N92">
        <f t="shared" si="10"/>
        <v>13448.999999999998</v>
      </c>
      <c r="O92">
        <f t="shared" si="11"/>
        <v>0</v>
      </c>
      <c r="P92">
        <f t="shared" si="12"/>
        <v>0</v>
      </c>
      <c r="Q92" s="9" cm="1">
        <f t="array" ref="Q92">IF(D92="",_xlfn.XLOOKUP(C92,ConfigSheet!$B$5:$H$5,_xlfn.XLOOKUP(G92,ConfigSheet!$A$6:$A$8,ConfigSheet!$B$6:$H$8)),_xlfn.XLOOKUP(D92,ConfigSheet!$B$5:$H$5,_xlfn.XLOOKUP(H92,ConfigSheet!$A$6:$A$8,ConfigSheet!$B$6:$H$8)))</f>
        <v>0</v>
      </c>
      <c r="R92">
        <f t="shared" si="13"/>
        <v>0</v>
      </c>
      <c r="S92" s="9">
        <f t="shared" si="14"/>
        <v>0</v>
      </c>
      <c r="W92">
        <f t="shared" si="15"/>
        <v>0</v>
      </c>
      <c r="X92">
        <f t="shared" si="8"/>
        <v>0</v>
      </c>
    </row>
    <row r="93" spans="1:24" x14ac:dyDescent="0.3">
      <c r="A93" s="3">
        <v>91</v>
      </c>
      <c r="B93">
        <v>41</v>
      </c>
      <c r="C93" t="s">
        <v>11</v>
      </c>
      <c r="D93" t="s">
        <v>11</v>
      </c>
      <c r="E93">
        <v>331388</v>
      </c>
      <c r="F93">
        <v>376032</v>
      </c>
      <c r="G93">
        <v>2</v>
      </c>
      <c r="H93">
        <v>2</v>
      </c>
      <c r="I93">
        <v>79.586437344551086</v>
      </c>
      <c r="J93">
        <f>ConfigSheet!$I$2</f>
        <v>3349.0920000000001</v>
      </c>
      <c r="K93">
        <f>IF(D93="",_xlfn.XLOOKUP(C93,ConfigSheet!$A$1:$H$1,ConfigSheet!$A$2:$H$2),_xlfn.XLOOKUP(D93,ConfigSheet!$A$1:$H$1,ConfigSheet!$A$2:$H$2))</f>
        <v>5.6936084651916001</v>
      </c>
      <c r="L93">
        <f>_xlfn.XLOOKUP(B93,CoinPixels_Config3!A:A,CoinPixels_Config3!I:I)</f>
        <v>1.105366976247226</v>
      </c>
      <c r="M93">
        <f t="shared" si="9"/>
        <v>366305.35152461572</v>
      </c>
      <c r="N93">
        <f t="shared" si="10"/>
        <v>415653.35481219692</v>
      </c>
      <c r="O93">
        <f t="shared" si="11"/>
        <v>622.73572965016695</v>
      </c>
      <c r="P93">
        <f t="shared" si="12"/>
        <v>706.62957588027211</v>
      </c>
      <c r="Q93" s="9" cm="1">
        <f t="array" ref="Q93">IF(D93="",_xlfn.XLOOKUP(C93,ConfigSheet!$B$5:$H$5,_xlfn.XLOOKUP(G93,ConfigSheet!$A$6:$A$8,ConfigSheet!$B$6:$H$8)),_xlfn.XLOOKUP(D93,ConfigSheet!$B$5:$H$5,_xlfn.XLOOKUP(H93,ConfigSheet!$A$6:$A$8,ConfigSheet!$B$6:$H$8)))</f>
        <v>738.85333333333335</v>
      </c>
      <c r="R93">
        <f t="shared" si="13"/>
        <v>-83.893846230105169</v>
      </c>
      <c r="S93" s="9">
        <f t="shared" si="14"/>
        <v>7038.1774352805314</v>
      </c>
      <c r="W93">
        <f t="shared" si="15"/>
        <v>32.223757453061239</v>
      </c>
      <c r="X93">
        <f t="shared" si="8"/>
        <v>1038.3705443937197</v>
      </c>
    </row>
    <row r="94" spans="1:24" x14ac:dyDescent="0.3">
      <c r="A94" s="3">
        <v>92</v>
      </c>
      <c r="B94">
        <v>42</v>
      </c>
      <c r="C94" t="s">
        <v>8</v>
      </c>
      <c r="D94" t="s">
        <v>8</v>
      </c>
      <c r="E94">
        <v>13443</v>
      </c>
      <c r="F94">
        <v>13213</v>
      </c>
      <c r="G94">
        <v>1</v>
      </c>
      <c r="H94">
        <v>1</v>
      </c>
      <c r="I94">
        <v>91.274398565292358</v>
      </c>
      <c r="J9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_xlfn.XLOOKUP(B94,CoinPixels_Config3!A:A,CoinPixels_Config3!I:I)</f>
        <v>1.0174070990690987</v>
      </c>
      <c r="M94">
        <f t="shared" si="9"/>
        <v>13677.003632785892</v>
      </c>
      <c r="N94">
        <f t="shared" si="10"/>
        <v>13443</v>
      </c>
      <c r="O94">
        <f t="shared" si="11"/>
        <v>0</v>
      </c>
      <c r="P94">
        <f t="shared" si="12"/>
        <v>0</v>
      </c>
      <c r="Q94" s="9" cm="1">
        <f t="array" ref="Q94">IF(D94="",_xlfn.XLOOKUP(C94,ConfigSheet!$B$5:$H$5,_xlfn.XLOOKUP(G94,ConfigSheet!$A$6:$A$8,ConfigSheet!$B$6:$H$8)),_xlfn.XLOOKUP(D94,ConfigSheet!$B$5:$H$5,_xlfn.XLOOKUP(H94,ConfigSheet!$A$6:$A$8,ConfigSheet!$B$6:$H$8)))</f>
        <v>0</v>
      </c>
      <c r="R94">
        <f t="shared" si="13"/>
        <v>0</v>
      </c>
      <c r="S94" s="9">
        <f t="shared" si="14"/>
        <v>0</v>
      </c>
      <c r="W94">
        <f t="shared" si="15"/>
        <v>0</v>
      </c>
      <c r="X94">
        <f t="shared" si="8"/>
        <v>0</v>
      </c>
    </row>
    <row r="95" spans="1:24" x14ac:dyDescent="0.3">
      <c r="A95" s="3">
        <v>93</v>
      </c>
      <c r="B95">
        <v>42</v>
      </c>
      <c r="C95" t="s">
        <v>11</v>
      </c>
      <c r="D95" t="s">
        <v>11</v>
      </c>
      <c r="E95">
        <v>355559</v>
      </c>
      <c r="F95">
        <v>419839</v>
      </c>
      <c r="G95">
        <v>2</v>
      </c>
      <c r="H95">
        <v>2</v>
      </c>
      <c r="I95">
        <v>81.181561946868896</v>
      </c>
      <c r="J95">
        <f>ConfigSheet!$I$2</f>
        <v>3349.0920000000001</v>
      </c>
      <c r="K95">
        <f>IF(D95="",_xlfn.XLOOKUP(C95,ConfigSheet!$A$1:$H$1,ConfigSheet!$A$2:$H$2),_xlfn.XLOOKUP(D95,ConfigSheet!$A$1:$H$1,ConfigSheet!$A$2:$H$2))</f>
        <v>5.6936084651916001</v>
      </c>
      <c r="L95">
        <f>_xlfn.XLOOKUP(B95,CoinPixels_Config3!A:A,CoinPixels_Config3!I:I)</f>
        <v>1.0174070990690987</v>
      </c>
      <c r="M95">
        <f t="shared" si="9"/>
        <v>361748.25073790964</v>
      </c>
      <c r="N95">
        <f t="shared" si="10"/>
        <v>427147.17906607129</v>
      </c>
      <c r="O95">
        <f t="shared" si="11"/>
        <v>614.9884513980553</v>
      </c>
      <c r="P95">
        <f t="shared" si="12"/>
        <v>726.16959898781397</v>
      </c>
      <c r="Q95" s="9" cm="1">
        <f t="array" ref="Q95">IF(D95="",_xlfn.XLOOKUP(C95,ConfigSheet!$B$5:$H$5,_xlfn.XLOOKUP(G95,ConfigSheet!$A$6:$A$8,ConfigSheet!$B$6:$H$8)),_xlfn.XLOOKUP(D95,ConfigSheet!$B$5:$H$5,_xlfn.XLOOKUP(H95,ConfigSheet!$A$6:$A$8,ConfigSheet!$B$6:$H$8)))</f>
        <v>738.85333333333335</v>
      </c>
      <c r="R95">
        <f t="shared" si="13"/>
        <v>-111.18114758975867</v>
      </c>
      <c r="S95" s="9">
        <f t="shared" si="14"/>
        <v>12361.247579375698</v>
      </c>
      <c r="W95">
        <f t="shared" si="15"/>
        <v>12.683734345519383</v>
      </c>
      <c r="X95">
        <f t="shared" si="8"/>
        <v>160.877116947708</v>
      </c>
    </row>
    <row r="96" spans="1:24" x14ac:dyDescent="0.3">
      <c r="A96" s="3">
        <v>94</v>
      </c>
      <c r="B96">
        <v>43</v>
      </c>
      <c r="C96" t="s">
        <v>8</v>
      </c>
      <c r="D96" t="s">
        <v>8</v>
      </c>
      <c r="E96">
        <v>13373</v>
      </c>
      <c r="F96">
        <v>13659</v>
      </c>
      <c r="G96">
        <v>1</v>
      </c>
      <c r="H96">
        <v>1</v>
      </c>
      <c r="I96">
        <v>89.978212118148804</v>
      </c>
      <c r="J96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_xlfn.XLOOKUP(B96,CoinPixels_Config3!A:A,CoinPixels_Config3!I:I)</f>
        <v>0.97906142470166191</v>
      </c>
      <c r="M96">
        <f t="shared" si="9"/>
        <v>13092.988432535325</v>
      </c>
      <c r="N96">
        <f t="shared" si="10"/>
        <v>13373</v>
      </c>
      <c r="O96">
        <f t="shared" si="11"/>
        <v>0</v>
      </c>
      <c r="P96">
        <f t="shared" si="12"/>
        <v>0</v>
      </c>
      <c r="Q96" s="9" cm="1">
        <f t="array" ref="Q96">IF(D96="",_xlfn.XLOOKUP(C96,ConfigSheet!$B$5:$H$5,_xlfn.XLOOKUP(G96,ConfigSheet!$A$6:$A$8,ConfigSheet!$B$6:$H$8)),_xlfn.XLOOKUP(D96,ConfigSheet!$B$5:$H$5,_xlfn.XLOOKUP(H96,ConfigSheet!$A$6:$A$8,ConfigSheet!$B$6:$H$8)))</f>
        <v>0</v>
      </c>
      <c r="R96">
        <f t="shared" si="13"/>
        <v>0</v>
      </c>
      <c r="S96" s="9">
        <f t="shared" si="14"/>
        <v>0</v>
      </c>
      <c r="W96">
        <f t="shared" si="15"/>
        <v>0</v>
      </c>
      <c r="X96">
        <f t="shared" si="8"/>
        <v>0</v>
      </c>
    </row>
    <row r="97" spans="1:24" x14ac:dyDescent="0.3">
      <c r="A97" s="3">
        <v>95</v>
      </c>
      <c r="B97">
        <v>43</v>
      </c>
      <c r="C97" t="s">
        <v>12</v>
      </c>
      <c r="D97" t="s">
        <v>12</v>
      </c>
      <c r="E97">
        <v>341226</v>
      </c>
      <c r="F97">
        <v>348577</v>
      </c>
      <c r="G97">
        <v>2</v>
      </c>
      <c r="H97">
        <v>2</v>
      </c>
      <c r="I97">
        <v>90.870678424835205</v>
      </c>
      <c r="J97">
        <f>ConfigSheet!$I$2</f>
        <v>3349.0920000000001</v>
      </c>
      <c r="K97">
        <f>IF(D97="",_xlfn.XLOOKUP(C97,ConfigSheet!$A$1:$H$1,ConfigSheet!$A$2:$H$2),_xlfn.XLOOKUP(D97,ConfigSheet!$A$1:$H$1,ConfigSheet!$A$2:$H$2))</f>
        <v>4.4826302470744004</v>
      </c>
      <c r="L97">
        <f>_xlfn.XLOOKUP(B97,CoinPixels_Config3!A:A,CoinPixels_Config3!I:I)</f>
        <v>0.97906142470166191</v>
      </c>
      <c r="M97">
        <f t="shared" si="9"/>
        <v>334081.21370524931</v>
      </c>
      <c r="N97">
        <f t="shared" si="10"/>
        <v>341278.2942382312</v>
      </c>
      <c r="O97">
        <f t="shared" si="11"/>
        <v>447.1547970418481</v>
      </c>
      <c r="P97">
        <f t="shared" si="12"/>
        <v>456.78781127011507</v>
      </c>
      <c r="Q97" s="9" cm="1">
        <f t="array" ref="Q97">IF(D97="",_xlfn.XLOOKUP(C97,ConfigSheet!$B$5:$H$5,_xlfn.XLOOKUP(G97,ConfigSheet!$A$6:$A$8,ConfigSheet!$B$6:$H$8)),_xlfn.XLOOKUP(D97,ConfigSheet!$B$5:$H$5,_xlfn.XLOOKUP(H97,ConfigSheet!$A$6:$A$8,ConfigSheet!$B$6:$H$8)))</f>
        <v>472.59999999999997</v>
      </c>
      <c r="R97">
        <f t="shared" si="13"/>
        <v>-9.6330142282669726</v>
      </c>
      <c r="S97" s="9">
        <f t="shared" si="14"/>
        <v>92.794963121993945</v>
      </c>
      <c r="W97">
        <f t="shared" si="15"/>
        <v>15.812188729884895</v>
      </c>
      <c r="X97">
        <f t="shared" si="8"/>
        <v>250.02531242949888</v>
      </c>
    </row>
    <row r="98" spans="1:24" x14ac:dyDescent="0.3">
      <c r="A98" s="3">
        <v>96</v>
      </c>
      <c r="B98">
        <v>44</v>
      </c>
      <c r="C98" t="s">
        <v>8</v>
      </c>
      <c r="D98" t="s">
        <v>8</v>
      </c>
      <c r="E98">
        <v>14793</v>
      </c>
      <c r="F98">
        <v>15211</v>
      </c>
      <c r="G98">
        <v>1</v>
      </c>
      <c r="H98">
        <v>1</v>
      </c>
      <c r="I98">
        <v>90.416955947875977</v>
      </c>
      <c r="J98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_xlfn.XLOOKUP(B98,CoinPixels_Config3!A:A,CoinPixels_Config3!I:I)</f>
        <v>0.97251988692393665</v>
      </c>
      <c r="M98">
        <f t="shared" si="9"/>
        <v>14386.486687265795</v>
      </c>
      <c r="N98">
        <f t="shared" si="10"/>
        <v>14793</v>
      </c>
      <c r="O98">
        <f t="shared" si="11"/>
        <v>0</v>
      </c>
      <c r="P98">
        <f t="shared" si="12"/>
        <v>0</v>
      </c>
      <c r="Q98" s="9" cm="1">
        <f t="array" ref="Q98">IF(D98="",_xlfn.XLOOKUP(C98,ConfigSheet!$B$5:$H$5,_xlfn.XLOOKUP(G98,ConfigSheet!$A$6:$A$8,ConfigSheet!$B$6:$H$8)),_xlfn.XLOOKUP(D98,ConfigSheet!$B$5:$H$5,_xlfn.XLOOKUP(H98,ConfigSheet!$A$6:$A$8,ConfigSheet!$B$6:$H$8)))</f>
        <v>0</v>
      </c>
      <c r="R98">
        <f t="shared" si="13"/>
        <v>0</v>
      </c>
      <c r="S98" s="9">
        <f t="shared" si="14"/>
        <v>0</v>
      </c>
      <c r="W98">
        <f t="shared" si="15"/>
        <v>0</v>
      </c>
      <c r="X98">
        <f t="shared" si="8"/>
        <v>0</v>
      </c>
    </row>
    <row r="99" spans="1:24" x14ac:dyDescent="0.3">
      <c r="A99" s="3">
        <v>97</v>
      </c>
      <c r="B99">
        <v>44</v>
      </c>
      <c r="C99" t="s">
        <v>12</v>
      </c>
      <c r="D99" t="s">
        <v>12</v>
      </c>
      <c r="E99">
        <v>377975</v>
      </c>
      <c r="F99">
        <v>353360</v>
      </c>
      <c r="G99">
        <v>2</v>
      </c>
      <c r="H99">
        <v>2</v>
      </c>
      <c r="I99">
        <v>90.446853637695313</v>
      </c>
      <c r="J99">
        <f>ConfigSheet!$I$2</f>
        <v>3349.0920000000001</v>
      </c>
      <c r="K99">
        <f>IF(D99="",_xlfn.XLOOKUP(C99,ConfigSheet!$A$1:$H$1,ConfigSheet!$A$2:$H$2),_xlfn.XLOOKUP(D99,ConfigSheet!$A$1:$H$1,ConfigSheet!$A$2:$H$2))</f>
        <v>4.4826302470744004</v>
      </c>
      <c r="L99">
        <f>_xlfn.XLOOKUP(B99,CoinPixels_Config3!A:A,CoinPixels_Config3!I:I)</f>
        <v>0.97251988692393665</v>
      </c>
      <c r="M99">
        <f t="shared" si="9"/>
        <v>367588.20426007494</v>
      </c>
      <c r="N99">
        <f t="shared" si="10"/>
        <v>343649.62724344223</v>
      </c>
      <c r="O99">
        <f t="shared" si="11"/>
        <v>492.00260932932707</v>
      </c>
      <c r="P99">
        <f t="shared" si="12"/>
        <v>459.96174887918784</v>
      </c>
      <c r="Q99" s="9" cm="1">
        <f t="array" ref="Q99">IF(D99="",_xlfn.XLOOKUP(C99,ConfigSheet!$B$5:$H$5,_xlfn.XLOOKUP(G99,ConfigSheet!$A$6:$A$8,ConfigSheet!$B$6:$H$8)),_xlfn.XLOOKUP(D99,ConfigSheet!$B$5:$H$5,_xlfn.XLOOKUP(H99,ConfigSheet!$A$6:$A$8,ConfigSheet!$B$6:$H$8)))</f>
        <v>472.59999999999997</v>
      </c>
      <c r="R99">
        <f t="shared" si="13"/>
        <v>32.040860450139235</v>
      </c>
      <c r="S99" s="9">
        <f t="shared" si="14"/>
        <v>1026.6167383852967</v>
      </c>
      <c r="W99">
        <f t="shared" si="15"/>
        <v>12.638251120812129</v>
      </c>
      <c r="X99">
        <f t="shared" si="8"/>
        <v>159.72539139270901</v>
      </c>
    </row>
    <row r="100" spans="1:24" x14ac:dyDescent="0.3">
      <c r="A100" s="3">
        <v>98</v>
      </c>
      <c r="B100">
        <v>45</v>
      </c>
      <c r="C100" t="s">
        <v>8</v>
      </c>
      <c r="D100" t="s">
        <v>8</v>
      </c>
      <c r="E100">
        <v>18613</v>
      </c>
      <c r="F100">
        <v>16793</v>
      </c>
      <c r="G100">
        <v>1</v>
      </c>
      <c r="H100">
        <v>1</v>
      </c>
      <c r="I100">
        <v>88.801789283752441</v>
      </c>
      <c r="J100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_xlfn.XLOOKUP(B100,CoinPixels_Config3!A:A,CoinPixels_Config3!I:I)</f>
        <v>1.1083784910379324</v>
      </c>
      <c r="M100">
        <f t="shared" si="9"/>
        <v>20630.248853689034</v>
      </c>
      <c r="N100">
        <f t="shared" si="10"/>
        <v>18613</v>
      </c>
      <c r="O100">
        <f t="shared" si="11"/>
        <v>0</v>
      </c>
      <c r="P100">
        <f t="shared" si="12"/>
        <v>0</v>
      </c>
      <c r="Q100" s="9" cm="1">
        <f t="array" ref="Q100">IF(D100="",_xlfn.XLOOKUP(C100,ConfigSheet!$B$5:$H$5,_xlfn.XLOOKUP(G100,ConfigSheet!$A$6:$A$8,ConfigSheet!$B$6:$H$8)),_xlfn.XLOOKUP(D100,ConfigSheet!$B$5:$H$5,_xlfn.XLOOKUP(H100,ConfigSheet!$A$6:$A$8,ConfigSheet!$B$6:$H$8)))</f>
        <v>0</v>
      </c>
      <c r="R100">
        <f t="shared" si="13"/>
        <v>0</v>
      </c>
      <c r="S100" s="9">
        <f t="shared" si="14"/>
        <v>0</v>
      </c>
      <c r="W100">
        <f t="shared" si="15"/>
        <v>0</v>
      </c>
      <c r="X100">
        <f t="shared" si="8"/>
        <v>0</v>
      </c>
    </row>
    <row r="101" spans="1:24" x14ac:dyDescent="0.3">
      <c r="A101" s="3">
        <v>99</v>
      </c>
      <c r="B101">
        <v>45</v>
      </c>
      <c r="C101" t="s">
        <v>14</v>
      </c>
      <c r="D101" t="s">
        <v>14</v>
      </c>
      <c r="E101">
        <v>204368</v>
      </c>
      <c r="F101">
        <v>195978</v>
      </c>
      <c r="G101">
        <v>2</v>
      </c>
      <c r="H101">
        <v>2</v>
      </c>
      <c r="I101">
        <v>93.706277012825012</v>
      </c>
      <c r="J101">
        <f>ConfigSheet!$I$2</f>
        <v>3349.0920000000001</v>
      </c>
      <c r="K101">
        <f>IF(D101="",_xlfn.XLOOKUP(C101,ConfigSheet!$A$1:$H$1,ConfigSheet!$A$2:$H$2),_xlfn.XLOOKUP(D101,ConfigSheet!$A$1:$H$1,ConfigSheet!$A$2:$H$2))</f>
        <v>8.5265588246234003</v>
      </c>
      <c r="L101">
        <f>_xlfn.XLOOKUP(B101,CoinPixels_Config3!A:A,CoinPixels_Config3!I:I)</f>
        <v>1.1083784910379324</v>
      </c>
      <c r="M101">
        <f t="shared" si="9"/>
        <v>226517.09545644018</v>
      </c>
      <c r="N101">
        <f t="shared" si="10"/>
        <v>217217.79991663192</v>
      </c>
      <c r="O101">
        <f t="shared" si="11"/>
        <v>576.69700897800692</v>
      </c>
      <c r="P101">
        <f t="shared" si="12"/>
        <v>553.02163952033504</v>
      </c>
      <c r="Q101" s="9" cm="1">
        <f t="array" ref="Q101">IF(D101="",_xlfn.XLOOKUP(C101,ConfigSheet!$B$5:$H$5,_xlfn.XLOOKUP(G101,ConfigSheet!$A$6:$A$8,ConfigSheet!$B$6:$H$8)),_xlfn.XLOOKUP(D101,ConfigSheet!$B$5:$H$5,_xlfn.XLOOKUP(H101,ConfigSheet!$A$6:$A$8,ConfigSheet!$B$6:$H$8)))</f>
        <v>320.88</v>
      </c>
      <c r="R101">
        <f t="shared" si="13"/>
        <v>23.675369457671877</v>
      </c>
      <c r="S101" s="9">
        <f t="shared" si="14"/>
        <v>560.52311895726234</v>
      </c>
      <c r="W101">
        <f t="shared" si="15"/>
        <v>-232.14163952033505</v>
      </c>
      <c r="X101">
        <f t="shared" si="8"/>
        <v>53889.740799189181</v>
      </c>
    </row>
    <row r="102" spans="1:24" x14ac:dyDescent="0.3">
      <c r="A102" s="3">
        <v>100</v>
      </c>
      <c r="B102">
        <v>46</v>
      </c>
      <c r="C102" t="s">
        <v>8</v>
      </c>
      <c r="D102" t="s">
        <v>8</v>
      </c>
      <c r="E102">
        <v>16693</v>
      </c>
      <c r="F102">
        <v>16021</v>
      </c>
      <c r="G102">
        <v>1</v>
      </c>
      <c r="H102">
        <v>1</v>
      </c>
      <c r="I102">
        <v>86.393940448760986</v>
      </c>
      <c r="J102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_xlfn.XLOOKUP(B102,CoinPixels_Config3!A:A,CoinPixels_Config3!I:I)</f>
        <v>1.0419449472567255</v>
      </c>
      <c r="M102">
        <f t="shared" si="9"/>
        <v>17393.187004556519</v>
      </c>
      <c r="N102">
        <f t="shared" si="10"/>
        <v>16693</v>
      </c>
      <c r="O102">
        <f t="shared" si="11"/>
        <v>0</v>
      </c>
      <c r="P102">
        <f t="shared" si="12"/>
        <v>0</v>
      </c>
      <c r="Q102" s="9" cm="1">
        <f t="array" ref="Q102">IF(D102="",_xlfn.XLOOKUP(C102,ConfigSheet!$B$5:$H$5,_xlfn.XLOOKUP(G102,ConfigSheet!$A$6:$A$8,ConfigSheet!$B$6:$H$8)),_xlfn.XLOOKUP(D102,ConfigSheet!$B$5:$H$5,_xlfn.XLOOKUP(H102,ConfigSheet!$A$6:$A$8,ConfigSheet!$B$6:$H$8)))</f>
        <v>0</v>
      </c>
      <c r="R102">
        <f t="shared" si="13"/>
        <v>0</v>
      </c>
      <c r="S102" s="9">
        <f t="shared" si="14"/>
        <v>0</v>
      </c>
      <c r="W102">
        <f t="shared" si="15"/>
        <v>0</v>
      </c>
      <c r="X102">
        <f t="shared" si="8"/>
        <v>0</v>
      </c>
    </row>
    <row r="103" spans="1:24" x14ac:dyDescent="0.3">
      <c r="A103" s="3">
        <v>101</v>
      </c>
      <c r="B103">
        <v>46</v>
      </c>
      <c r="C103" t="s">
        <v>13</v>
      </c>
      <c r="D103" t="s">
        <v>13</v>
      </c>
      <c r="E103">
        <v>150486</v>
      </c>
      <c r="F103">
        <v>128118</v>
      </c>
      <c r="G103">
        <v>1</v>
      </c>
      <c r="H103">
        <v>1</v>
      </c>
      <c r="I103">
        <v>61.580753326416023</v>
      </c>
      <c r="J103">
        <f>ConfigSheet!$I$2</f>
        <v>3349.0920000000001</v>
      </c>
      <c r="K103">
        <f>IF(D103="",_xlfn.XLOOKUP(C103,ConfigSheet!$A$1:$H$1,ConfigSheet!$A$2:$H$2),_xlfn.XLOOKUP(D103,ConfigSheet!$A$1:$H$1,ConfigSheet!$A$2:$H$2))</f>
        <v>6.6983512218829002</v>
      </c>
      <c r="L103">
        <f>_xlfn.XLOOKUP(B103,CoinPixels_Config3!A:A,CoinPixels_Config3!I:I)</f>
        <v>1.0419449472567255</v>
      </c>
      <c r="M103">
        <f t="shared" si="9"/>
        <v>156798.12733287559</v>
      </c>
      <c r="N103">
        <f t="shared" si="10"/>
        <v>133491.90275263716</v>
      </c>
      <c r="O103">
        <f t="shared" si="11"/>
        <v>313.60408367674512</v>
      </c>
      <c r="P103">
        <f t="shared" si="12"/>
        <v>266.99047082451017</v>
      </c>
      <c r="Q103" s="9" cm="1">
        <f t="array" ref="Q103">IF(D103="",_xlfn.XLOOKUP(C103,ConfigSheet!$B$5:$H$5,_xlfn.XLOOKUP(G103,ConfigSheet!$A$6:$A$8,ConfigSheet!$B$6:$H$8)),_xlfn.XLOOKUP(D103,ConfigSheet!$B$5:$H$5,_xlfn.XLOOKUP(H103,ConfigSheet!$A$6:$A$8,ConfigSheet!$B$6:$H$8)))</f>
        <v>207.95500000000001</v>
      </c>
      <c r="R103">
        <f t="shared" si="13"/>
        <v>46.613612852234951</v>
      </c>
      <c r="S103" s="9">
        <f t="shared" si="14"/>
        <v>2172.8289031380432</v>
      </c>
      <c r="W103">
        <f t="shared" si="15"/>
        <v>-59.035470824510156</v>
      </c>
      <c r="X103">
        <f t="shared" si="8"/>
        <v>3485.1868154715899</v>
      </c>
    </row>
    <row r="104" spans="1:24" x14ac:dyDescent="0.3">
      <c r="A104" s="3">
        <v>102</v>
      </c>
      <c r="B104">
        <v>47</v>
      </c>
      <c r="C104" t="s">
        <v>8</v>
      </c>
      <c r="D104" t="s">
        <v>8</v>
      </c>
      <c r="E104">
        <v>20560</v>
      </c>
      <c r="F104">
        <v>18883</v>
      </c>
      <c r="G104">
        <v>1</v>
      </c>
      <c r="H104">
        <v>1</v>
      </c>
      <c r="I104">
        <v>91.69420599937439</v>
      </c>
      <c r="J10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_xlfn.XLOOKUP(B104,CoinPixels_Config3!A:A,CoinPixels_Config3!I:I)</f>
        <v>1.0888100407774188</v>
      </c>
      <c r="M104">
        <f t="shared" si="9"/>
        <v>22385.934438383731</v>
      </c>
      <c r="N104">
        <f t="shared" si="10"/>
        <v>20560</v>
      </c>
      <c r="O104">
        <f t="shared" si="11"/>
        <v>0</v>
      </c>
      <c r="P104">
        <f t="shared" si="12"/>
        <v>0</v>
      </c>
      <c r="Q104" s="9" cm="1">
        <f t="array" ref="Q104">IF(D104="",_xlfn.XLOOKUP(C104,ConfigSheet!$B$5:$H$5,_xlfn.XLOOKUP(G104,ConfigSheet!$A$6:$A$8,ConfigSheet!$B$6:$H$8)),_xlfn.XLOOKUP(D104,ConfigSheet!$B$5:$H$5,_xlfn.XLOOKUP(H104,ConfigSheet!$A$6:$A$8,ConfigSheet!$B$6:$H$8)))</f>
        <v>0</v>
      </c>
      <c r="R104">
        <f t="shared" si="13"/>
        <v>0</v>
      </c>
      <c r="S104" s="9">
        <f t="shared" si="14"/>
        <v>0</v>
      </c>
      <c r="W104">
        <f t="shared" si="15"/>
        <v>0</v>
      </c>
      <c r="X104">
        <f t="shared" si="8"/>
        <v>0</v>
      </c>
    </row>
    <row r="105" spans="1:24" x14ac:dyDescent="0.3">
      <c r="A105" s="3">
        <v>103</v>
      </c>
      <c r="B105">
        <v>47</v>
      </c>
      <c r="C105" t="s">
        <v>13</v>
      </c>
      <c r="D105" t="s">
        <v>13</v>
      </c>
      <c r="E105">
        <v>310384</v>
      </c>
      <c r="F105">
        <v>245092</v>
      </c>
      <c r="G105">
        <v>2</v>
      </c>
      <c r="H105">
        <v>2</v>
      </c>
      <c r="I105">
        <v>51.575763523578637</v>
      </c>
      <c r="J105">
        <f>ConfigSheet!$I$2</f>
        <v>3349.0920000000001</v>
      </c>
      <c r="K105">
        <f>IF(D105="",_xlfn.XLOOKUP(C105,ConfigSheet!$A$1:$H$1,ConfigSheet!$A$2:$H$2),_xlfn.XLOOKUP(D105,ConfigSheet!$A$1:$H$1,ConfigSheet!$A$2:$H$2))</f>
        <v>6.6983512218829002</v>
      </c>
      <c r="L105">
        <f>_xlfn.XLOOKUP(B105,CoinPixels_Config3!A:A,CoinPixels_Config3!I:I)</f>
        <v>1.0888100407774188</v>
      </c>
      <c r="M105">
        <f t="shared" si="9"/>
        <v>337949.21569665836</v>
      </c>
      <c r="N105">
        <f t="shared" si="10"/>
        <v>266858.63051421911</v>
      </c>
      <c r="O105">
        <f t="shared" si="11"/>
        <v>675.91530537115113</v>
      </c>
      <c r="P105">
        <f t="shared" si="12"/>
        <v>533.73058541685828</v>
      </c>
      <c r="Q105" s="9" cm="1">
        <f t="array" ref="Q105">IF(D105="",_xlfn.XLOOKUP(C105,ConfigSheet!$B$5:$H$5,_xlfn.XLOOKUP(G105,ConfigSheet!$A$6:$A$8,ConfigSheet!$B$6:$H$8)),_xlfn.XLOOKUP(D105,ConfigSheet!$B$5:$H$5,_xlfn.XLOOKUP(H105,ConfigSheet!$A$6:$A$8,ConfigSheet!$B$6:$H$8)))</f>
        <v>415.91</v>
      </c>
      <c r="R105">
        <f t="shared" si="13"/>
        <v>142.18471995429286</v>
      </c>
      <c r="S105" s="9">
        <f t="shared" si="14"/>
        <v>20216.494588480688</v>
      </c>
      <c r="W105">
        <f t="shared" si="15"/>
        <v>-117.82058541685825</v>
      </c>
      <c r="X105">
        <f t="shared" si="8"/>
        <v>13881.690347971191</v>
      </c>
    </row>
    <row r="106" spans="1:24" x14ac:dyDescent="0.3">
      <c r="A106" s="3">
        <v>104</v>
      </c>
      <c r="B106">
        <v>48</v>
      </c>
      <c r="C106" t="s">
        <v>8</v>
      </c>
      <c r="D106" t="s">
        <v>8</v>
      </c>
      <c r="E106">
        <v>16674</v>
      </c>
      <c r="F106">
        <v>16570</v>
      </c>
      <c r="G106">
        <v>1</v>
      </c>
      <c r="H106">
        <v>1</v>
      </c>
      <c r="I106">
        <v>94.910883903503418</v>
      </c>
      <c r="J106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_xlfn.XLOOKUP(B106,CoinPixels_Config3!A:A,CoinPixels_Config3!I:I)</f>
        <v>1.0062764031382017</v>
      </c>
      <c r="M106">
        <f t="shared" si="9"/>
        <v>16778.652745926374</v>
      </c>
      <c r="N106">
        <f t="shared" si="10"/>
        <v>16674</v>
      </c>
      <c r="O106">
        <f t="shared" si="11"/>
        <v>0</v>
      </c>
      <c r="P106">
        <f t="shared" si="12"/>
        <v>0</v>
      </c>
      <c r="Q106" s="9" cm="1">
        <f t="array" ref="Q106">IF(D106="",_xlfn.XLOOKUP(C106,ConfigSheet!$B$5:$H$5,_xlfn.XLOOKUP(G106,ConfigSheet!$A$6:$A$8,ConfigSheet!$B$6:$H$8)),_xlfn.XLOOKUP(D106,ConfigSheet!$B$5:$H$5,_xlfn.XLOOKUP(H106,ConfigSheet!$A$6:$A$8,ConfigSheet!$B$6:$H$8)))</f>
        <v>0</v>
      </c>
      <c r="R106">
        <f t="shared" si="13"/>
        <v>0</v>
      </c>
      <c r="S106" s="9">
        <f t="shared" si="14"/>
        <v>0</v>
      </c>
      <c r="W106">
        <f t="shared" si="15"/>
        <v>0</v>
      </c>
      <c r="X106">
        <f t="shared" si="8"/>
        <v>0</v>
      </c>
    </row>
    <row r="107" spans="1:24" x14ac:dyDescent="0.3">
      <c r="A107" s="3">
        <v>105</v>
      </c>
      <c r="B107">
        <v>48</v>
      </c>
      <c r="C107" t="s">
        <v>13</v>
      </c>
      <c r="D107" t="s">
        <v>13</v>
      </c>
      <c r="E107">
        <v>286281</v>
      </c>
      <c r="F107">
        <v>233754</v>
      </c>
      <c r="G107">
        <v>2</v>
      </c>
      <c r="H107">
        <v>2</v>
      </c>
      <c r="I107">
        <v>52.284668385982513</v>
      </c>
      <c r="J107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_xlfn.XLOOKUP(B107,CoinPixels_Config3!A:A,CoinPixels_Config3!I:I)</f>
        <v>1.0062764031382017</v>
      </c>
      <c r="M107">
        <f t="shared" si="9"/>
        <v>288077.81496680749</v>
      </c>
      <c r="N107">
        <f t="shared" si="10"/>
        <v>235221.13433916718</v>
      </c>
      <c r="O107">
        <f t="shared" si="11"/>
        <v>576.17001380680824</v>
      </c>
      <c r="P107">
        <f t="shared" si="12"/>
        <v>470.4540133903285</v>
      </c>
      <c r="Q107" s="9" cm="1">
        <f t="array" ref="Q107">IF(D107="",_xlfn.XLOOKUP(C107,ConfigSheet!$B$5:$H$5,_xlfn.XLOOKUP(G107,ConfigSheet!$A$6:$A$8,ConfigSheet!$B$6:$H$8)),_xlfn.XLOOKUP(D107,ConfigSheet!$B$5:$H$5,_xlfn.XLOOKUP(H107,ConfigSheet!$A$6:$A$8,ConfigSheet!$B$6:$H$8)))</f>
        <v>415.91</v>
      </c>
      <c r="R107">
        <f t="shared" si="13"/>
        <v>105.71600041647974</v>
      </c>
      <c r="S107" s="9">
        <f t="shared" si="14"/>
        <v>11175.872744057146</v>
      </c>
      <c r="W107">
        <f t="shared" si="15"/>
        <v>-54.544013390328473</v>
      </c>
      <c r="X107">
        <f t="shared" si="8"/>
        <v>2975.0493967243319</v>
      </c>
    </row>
    <row r="108" spans="1:24" x14ac:dyDescent="0.3">
      <c r="A108" s="3">
        <v>106</v>
      </c>
      <c r="B108">
        <v>49</v>
      </c>
      <c r="C108" t="s">
        <v>8</v>
      </c>
      <c r="D108" t="s">
        <v>8</v>
      </c>
      <c r="E108">
        <v>18648</v>
      </c>
      <c r="F108">
        <v>16449</v>
      </c>
      <c r="G108">
        <v>1</v>
      </c>
      <c r="H108">
        <v>1</v>
      </c>
      <c r="I108">
        <v>87.905555963516235</v>
      </c>
      <c r="J108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_xlfn.XLOOKUP(B108,CoinPixels_Config3!A:A,CoinPixels_Config3!I:I)</f>
        <v>1.1336859383549152</v>
      </c>
      <c r="M108">
        <f t="shared" si="9"/>
        <v>21140.975378442457</v>
      </c>
      <c r="N108">
        <f t="shared" si="10"/>
        <v>18648</v>
      </c>
      <c r="O108">
        <f t="shared" si="11"/>
        <v>0</v>
      </c>
      <c r="P108">
        <f t="shared" si="12"/>
        <v>0</v>
      </c>
      <c r="Q108" s="9" cm="1">
        <f t="array" ref="Q108">IF(D108="",_xlfn.XLOOKUP(C108,ConfigSheet!$B$5:$H$5,_xlfn.XLOOKUP(G108,ConfigSheet!$A$6:$A$8,ConfigSheet!$B$6:$H$8)),_xlfn.XLOOKUP(D108,ConfigSheet!$B$5:$H$5,_xlfn.XLOOKUP(H108,ConfigSheet!$A$6:$A$8,ConfigSheet!$B$6:$H$8)))</f>
        <v>0</v>
      </c>
      <c r="R108">
        <f t="shared" si="13"/>
        <v>0</v>
      </c>
      <c r="S108" s="9">
        <f t="shared" si="14"/>
        <v>0</v>
      </c>
      <c r="W108">
        <f t="shared" si="15"/>
        <v>0</v>
      </c>
      <c r="X108">
        <f t="shared" si="8"/>
        <v>0</v>
      </c>
    </row>
    <row r="109" spans="1:24" x14ac:dyDescent="0.3">
      <c r="A109" s="3">
        <v>107</v>
      </c>
      <c r="B109">
        <v>49</v>
      </c>
      <c r="C109" t="s">
        <v>13</v>
      </c>
      <c r="D109" t="s">
        <v>13</v>
      </c>
      <c r="E109">
        <v>130567</v>
      </c>
      <c r="F109">
        <v>98686</v>
      </c>
      <c r="G109">
        <v>1</v>
      </c>
      <c r="H109">
        <v>1</v>
      </c>
      <c r="I109">
        <v>63.420629501342773</v>
      </c>
      <c r="J109">
        <f>ConfigSheet!$I$2</f>
        <v>3349.0920000000001</v>
      </c>
      <c r="K109">
        <f>IF(D109="",_xlfn.XLOOKUP(C109,ConfigSheet!$A$1:$H$1,ConfigSheet!$A$2:$H$2),_xlfn.XLOOKUP(D109,ConfigSheet!$A$1:$H$1,ConfigSheet!$A$2:$H$2))</f>
        <v>6.6983512218829002</v>
      </c>
      <c r="L109">
        <f>_xlfn.XLOOKUP(B109,CoinPixels_Config3!A:A,CoinPixels_Config3!I:I)</f>
        <v>1.1336859383549152</v>
      </c>
      <c r="M109">
        <f t="shared" si="9"/>
        <v>148021.97191318619</v>
      </c>
      <c r="N109">
        <f t="shared" si="10"/>
        <v>111878.93051249316</v>
      </c>
      <c r="O109">
        <f t="shared" si="11"/>
        <v>296.05133463942082</v>
      </c>
      <c r="P109">
        <f t="shared" si="12"/>
        <v>223.76344719742264</v>
      </c>
      <c r="Q109" s="9" cm="1">
        <f t="array" ref="Q109">IF(D109="",_xlfn.XLOOKUP(C109,ConfigSheet!$B$5:$H$5,_xlfn.XLOOKUP(G109,ConfigSheet!$A$6:$A$8,ConfigSheet!$B$6:$H$8)),_xlfn.XLOOKUP(D109,ConfigSheet!$B$5:$H$5,_xlfn.XLOOKUP(H109,ConfigSheet!$A$6:$A$8,ConfigSheet!$B$6:$H$8)))</f>
        <v>207.95500000000001</v>
      </c>
      <c r="R109">
        <f t="shared" si="13"/>
        <v>72.28788744199818</v>
      </c>
      <c r="S109" s="9">
        <f t="shared" si="14"/>
        <v>5225.538670826998</v>
      </c>
      <c r="W109">
        <f t="shared" si="15"/>
        <v>-15.808447197422623</v>
      </c>
      <c r="X109">
        <f t="shared" si="8"/>
        <v>249.90700279369921</v>
      </c>
    </row>
    <row r="110" spans="1:24" x14ac:dyDescent="0.3">
      <c r="A110" s="3">
        <v>108</v>
      </c>
      <c r="B110">
        <v>50</v>
      </c>
      <c r="C110" t="s">
        <v>8</v>
      </c>
      <c r="D110" t="s">
        <v>8</v>
      </c>
      <c r="E110">
        <v>15418</v>
      </c>
      <c r="F110">
        <v>15769</v>
      </c>
      <c r="G110">
        <v>1</v>
      </c>
      <c r="H110">
        <v>1</v>
      </c>
      <c r="I110">
        <v>92.393583059310913</v>
      </c>
      <c r="J110">
        <f>ConfigSheet!$I$2</f>
        <v>3349.0920000000001</v>
      </c>
      <c r="K110">
        <f>IF(D110="",_xlfn.XLOOKUP(C110,ConfigSheet!$A$1:$H$1,ConfigSheet!$A$2:$H$2),_xlfn.XLOOKUP(D110,ConfigSheet!$A$1:$H$1,ConfigSheet!$A$2:$H$2))</f>
        <v>0</v>
      </c>
      <c r="L110">
        <f>_xlfn.XLOOKUP(B110,CoinPixels_Config3!A:A,CoinPixels_Config3!I:I)</f>
        <v>0.97774113767518545</v>
      </c>
      <c r="M110">
        <f t="shared" si="9"/>
        <v>15074.812860676009</v>
      </c>
      <c r="N110">
        <f t="shared" si="10"/>
        <v>15418</v>
      </c>
      <c r="O110">
        <f t="shared" si="11"/>
        <v>0</v>
      </c>
      <c r="P110">
        <f t="shared" si="12"/>
        <v>0</v>
      </c>
      <c r="Q110" s="9" cm="1">
        <f t="array" ref="Q110">IF(D110="",_xlfn.XLOOKUP(C110,ConfigSheet!$B$5:$H$5,_xlfn.XLOOKUP(G110,ConfigSheet!$A$6:$A$8,ConfigSheet!$B$6:$H$8)),_xlfn.XLOOKUP(D110,ConfigSheet!$B$5:$H$5,_xlfn.XLOOKUP(H110,ConfigSheet!$A$6:$A$8,ConfigSheet!$B$6:$H$8)))</f>
        <v>0</v>
      </c>
      <c r="R110">
        <f t="shared" si="13"/>
        <v>0</v>
      </c>
      <c r="S110" s="9">
        <f t="shared" si="14"/>
        <v>0</v>
      </c>
      <c r="W110">
        <f t="shared" si="15"/>
        <v>0</v>
      </c>
      <c r="X110">
        <f t="shared" si="8"/>
        <v>0</v>
      </c>
    </row>
    <row r="111" spans="1:24" x14ac:dyDescent="0.3">
      <c r="A111" s="3">
        <v>109</v>
      </c>
      <c r="B111">
        <v>50</v>
      </c>
      <c r="C111" t="s">
        <v>12</v>
      </c>
      <c r="D111" t="s">
        <v>12</v>
      </c>
      <c r="E111">
        <v>204982</v>
      </c>
      <c r="F111">
        <v>277361</v>
      </c>
      <c r="G111">
        <v>1</v>
      </c>
      <c r="H111">
        <v>2</v>
      </c>
      <c r="I111">
        <v>44.428855180740364</v>
      </c>
      <c r="J111">
        <f>ConfigSheet!$I$2</f>
        <v>3349.0920000000001</v>
      </c>
      <c r="K111">
        <f>IF(D111="",_xlfn.XLOOKUP(C111,ConfigSheet!$A$1:$H$1,ConfigSheet!$A$2:$H$2),_xlfn.XLOOKUP(D111,ConfigSheet!$A$1:$H$1,ConfigSheet!$A$2:$H$2))</f>
        <v>4.4826302470744004</v>
      </c>
      <c r="L111">
        <f>_xlfn.XLOOKUP(B111,CoinPixels_Config3!A:A,CoinPixels_Config3!I:I)</f>
        <v>0.97774113767518545</v>
      </c>
      <c r="M111">
        <f t="shared" si="9"/>
        <v>200419.33388293485</v>
      </c>
      <c r="N111">
        <f t="shared" si="10"/>
        <v>271187.25968672713</v>
      </c>
      <c r="O111">
        <f t="shared" si="11"/>
        <v>268.25353503640599</v>
      </c>
      <c r="P111">
        <f t="shared" si="12"/>
        <v>362.97366954772912</v>
      </c>
      <c r="Q111" s="9" cm="1">
        <f t="array" ref="Q111">IF(D111="",_xlfn.XLOOKUP(C111,ConfigSheet!$B$5:$H$5,_xlfn.XLOOKUP(G111,ConfigSheet!$A$6:$A$8,ConfigSheet!$B$6:$H$8)),_xlfn.XLOOKUP(D111,ConfigSheet!$B$5:$H$5,_xlfn.XLOOKUP(H111,ConfigSheet!$A$6:$A$8,ConfigSheet!$B$6:$H$8)))</f>
        <v>472.59999999999997</v>
      </c>
      <c r="R111">
        <f t="shared" si="13"/>
        <v>-94.720134511323124</v>
      </c>
      <c r="S111" s="9">
        <f t="shared" si="14"/>
        <v>8971.9038818431454</v>
      </c>
      <c r="W111">
        <f t="shared" si="15"/>
        <v>109.62633045227085</v>
      </c>
      <c r="X111">
        <f t="shared" si="8"/>
        <v>12017.932328430486</v>
      </c>
    </row>
    <row r="112" spans="1:24" x14ac:dyDescent="0.3">
      <c r="A112" s="3">
        <v>110</v>
      </c>
      <c r="B112">
        <v>50</v>
      </c>
      <c r="C112" t="s">
        <v>13</v>
      </c>
      <c r="D112" t="s">
        <v>13</v>
      </c>
      <c r="E112">
        <v>128327</v>
      </c>
      <c r="F112">
        <v>83397</v>
      </c>
      <c r="G112">
        <v>1</v>
      </c>
      <c r="H112">
        <v>1</v>
      </c>
      <c r="I112">
        <v>49.11821186542511</v>
      </c>
      <c r="J112">
        <f>ConfigSheet!$I$2</f>
        <v>3349.0920000000001</v>
      </c>
      <c r="K112">
        <f>IF(D112="",_xlfn.XLOOKUP(C112,ConfigSheet!$A$1:$H$1,ConfigSheet!$A$2:$H$2),_xlfn.XLOOKUP(D112,ConfigSheet!$A$1:$H$1,ConfigSheet!$A$2:$H$2))</f>
        <v>6.6983512218829002</v>
      </c>
      <c r="L112">
        <f>_xlfn.XLOOKUP(B112,CoinPixels_Config3!A:A,CoinPixels_Config3!I:I)</f>
        <v>0.97774113767518545</v>
      </c>
      <c r="M112">
        <f t="shared" si="9"/>
        <v>125470.58697444352</v>
      </c>
      <c r="N112">
        <f t="shared" si="10"/>
        <v>81540.677658697445</v>
      </c>
      <c r="O112">
        <f t="shared" si="11"/>
        <v>250.94743875970812</v>
      </c>
      <c r="P112">
        <f t="shared" si="12"/>
        <v>163.08542668529134</v>
      </c>
      <c r="Q112" s="9" cm="1">
        <f t="array" ref="Q112">IF(D112="",_xlfn.XLOOKUP(C112,ConfigSheet!$B$5:$H$5,_xlfn.XLOOKUP(G112,ConfigSheet!$A$6:$A$8,ConfigSheet!$B$6:$H$8)),_xlfn.XLOOKUP(D112,ConfigSheet!$B$5:$H$5,_xlfn.XLOOKUP(H112,ConfigSheet!$A$6:$A$8,ConfigSheet!$B$6:$H$8)))</f>
        <v>207.95500000000001</v>
      </c>
      <c r="R112">
        <f t="shared" si="13"/>
        <v>87.862012074416782</v>
      </c>
      <c r="S112" s="9">
        <f t="shared" si="14"/>
        <v>7719.7331657649602</v>
      </c>
      <c r="W112">
        <f t="shared" si="15"/>
        <v>44.869573314708674</v>
      </c>
      <c r="X112">
        <f t="shared" si="8"/>
        <v>2013.2786094440169</v>
      </c>
    </row>
    <row r="113" spans="1:24" x14ac:dyDescent="0.3">
      <c r="A113" s="3">
        <v>111</v>
      </c>
      <c r="B113">
        <v>51</v>
      </c>
      <c r="C113" t="s">
        <v>8</v>
      </c>
      <c r="D113" t="s">
        <v>8</v>
      </c>
      <c r="E113">
        <v>14573</v>
      </c>
      <c r="F113">
        <v>13863</v>
      </c>
      <c r="G113">
        <v>1</v>
      </c>
      <c r="H113">
        <v>1</v>
      </c>
      <c r="I113">
        <v>94.075894355773926</v>
      </c>
      <c r="J113">
        <f>ConfigSheet!$I$2</f>
        <v>3349.0920000000001</v>
      </c>
      <c r="K113">
        <f>IF(D113="",_xlfn.XLOOKUP(C113,ConfigSheet!$A$1:$H$1,ConfigSheet!$A$2:$H$2),_xlfn.XLOOKUP(D113,ConfigSheet!$A$1:$H$1,ConfigSheet!$A$2:$H$2))</f>
        <v>0</v>
      </c>
      <c r="L113">
        <f>_xlfn.XLOOKUP(B113,CoinPixels_Config3!A:A,CoinPixels_Config3!I:I)</f>
        <v>1.0512154656279304</v>
      </c>
      <c r="M113">
        <f t="shared" si="9"/>
        <v>15319.36298059583</v>
      </c>
      <c r="N113">
        <f t="shared" si="10"/>
        <v>14573</v>
      </c>
      <c r="O113">
        <f t="shared" si="11"/>
        <v>0</v>
      </c>
      <c r="P113">
        <f t="shared" si="12"/>
        <v>0</v>
      </c>
      <c r="Q113" s="9" cm="1">
        <f t="array" ref="Q113">IF(D113="",_xlfn.XLOOKUP(C113,ConfigSheet!$B$5:$H$5,_xlfn.XLOOKUP(G113,ConfigSheet!$A$6:$A$8,ConfigSheet!$B$6:$H$8)),_xlfn.XLOOKUP(D113,ConfigSheet!$B$5:$H$5,_xlfn.XLOOKUP(H113,ConfigSheet!$A$6:$A$8,ConfigSheet!$B$6:$H$8)))</f>
        <v>0</v>
      </c>
      <c r="R113">
        <f t="shared" si="13"/>
        <v>0</v>
      </c>
      <c r="S113" s="9">
        <f t="shared" si="14"/>
        <v>0</v>
      </c>
      <c r="W113">
        <f t="shared" si="15"/>
        <v>0</v>
      </c>
      <c r="X113">
        <f t="shared" si="8"/>
        <v>0</v>
      </c>
    </row>
    <row r="114" spans="1:24" x14ac:dyDescent="0.3">
      <c r="A114" s="3">
        <v>112</v>
      </c>
      <c r="B114">
        <v>51</v>
      </c>
      <c r="C114" t="s">
        <v>14</v>
      </c>
      <c r="D114" t="s">
        <v>14</v>
      </c>
      <c r="E114">
        <v>90694</v>
      </c>
      <c r="F114">
        <v>87303</v>
      </c>
      <c r="G114">
        <v>1</v>
      </c>
      <c r="H114">
        <v>1</v>
      </c>
      <c r="I114">
        <v>94.691824913024902</v>
      </c>
      <c r="J114">
        <f>ConfigSheet!$I$2</f>
        <v>3349.0920000000001</v>
      </c>
      <c r="K114">
        <f>IF(D114="",_xlfn.XLOOKUP(C114,ConfigSheet!$A$1:$H$1,ConfigSheet!$A$2:$H$2),_xlfn.XLOOKUP(D114,ConfigSheet!$A$1:$H$1,ConfigSheet!$A$2:$H$2))</f>
        <v>8.5265588246234003</v>
      </c>
      <c r="L114">
        <f>_xlfn.XLOOKUP(B114,CoinPixels_Config3!A:A,CoinPixels_Config3!I:I)</f>
        <v>1.0512154656279304</v>
      </c>
      <c r="M114">
        <f t="shared" si="9"/>
        <v>95338.93543965953</v>
      </c>
      <c r="N114">
        <f t="shared" si="10"/>
        <v>91774.263795715218</v>
      </c>
      <c r="O114">
        <f t="shared" si="11"/>
        <v>242.72639906674092</v>
      </c>
      <c r="P114">
        <f t="shared" si="12"/>
        <v>233.65098923549169</v>
      </c>
      <c r="Q114" s="9" cm="1">
        <f t="array" ref="Q114">IF(D114="",_xlfn.XLOOKUP(C114,ConfigSheet!$B$5:$H$5,_xlfn.XLOOKUP(G114,ConfigSheet!$A$6:$A$8,ConfigSheet!$B$6:$H$8)),_xlfn.XLOOKUP(D114,ConfigSheet!$B$5:$H$5,_xlfn.XLOOKUP(H114,ConfigSheet!$A$6:$A$8,ConfigSheet!$B$6:$H$8)))</f>
        <v>160.44</v>
      </c>
      <c r="R114">
        <f t="shared" si="13"/>
        <v>9.0754098312492317</v>
      </c>
      <c r="S114" s="9">
        <f t="shared" si="14"/>
        <v>82.36306360513521</v>
      </c>
      <c r="W114">
        <f t="shared" si="15"/>
        <v>-73.210989235491695</v>
      </c>
      <c r="X114">
        <f t="shared" si="8"/>
        <v>5359.8489448392811</v>
      </c>
    </row>
    <row r="115" spans="1:24" x14ac:dyDescent="0.3">
      <c r="A115" s="3">
        <v>113</v>
      </c>
      <c r="B115">
        <v>51</v>
      </c>
      <c r="C115" t="s">
        <v>9</v>
      </c>
      <c r="D115" t="s">
        <v>9</v>
      </c>
      <c r="E115">
        <v>451439</v>
      </c>
      <c r="F115">
        <v>406179</v>
      </c>
      <c r="G115">
        <v>1</v>
      </c>
      <c r="H115">
        <v>1</v>
      </c>
      <c r="I115">
        <v>89.512503147125244</v>
      </c>
      <c r="J115">
        <f>ConfigSheet!$I$2</f>
        <v>3349.0920000000001</v>
      </c>
      <c r="K115">
        <f>IF(D115="",_xlfn.XLOOKUP(C115,ConfigSheet!$A$1:$H$1,ConfigSheet!$A$2:$H$2),_xlfn.XLOOKUP(D115,ConfigSheet!$A$1:$H$1,ConfigSheet!$A$2:$H$2))</f>
        <v>2.6304883652667002</v>
      </c>
      <c r="L115">
        <f>_xlfn.XLOOKUP(B115,CoinPixels_Config3!A:A,CoinPixels_Config3!I:I)</f>
        <v>1.0512154656279304</v>
      </c>
      <c r="M115">
        <f t="shared" si="9"/>
        <v>474559.65858760726</v>
      </c>
      <c r="N115">
        <f t="shared" si="10"/>
        <v>426981.64661328716</v>
      </c>
      <c r="O115">
        <f t="shared" si="11"/>
        <v>372.73495638209948</v>
      </c>
      <c r="P115">
        <f t="shared" si="12"/>
        <v>335.36560166118744</v>
      </c>
      <c r="Q115" s="9" cm="1">
        <f t="array" ref="Q115">IF(D115="",_xlfn.XLOOKUP(C115,ConfigSheet!$B$5:$H$5,_xlfn.XLOOKUP(G115,ConfigSheet!$A$6:$A$8,ConfigSheet!$B$6:$H$8)),_xlfn.XLOOKUP(D115,ConfigSheet!$B$5:$H$5,_xlfn.XLOOKUP(H115,ConfigSheet!$A$6:$A$8,ConfigSheet!$B$6:$H$8)))</f>
        <v>468.8</v>
      </c>
      <c r="R115">
        <f t="shared" si="13"/>
        <v>37.369354720912042</v>
      </c>
      <c r="S115" s="9">
        <f t="shared" si="14"/>
        <v>1396.468672257351</v>
      </c>
      <c r="W115">
        <f t="shared" si="15"/>
        <v>133.43439833881257</v>
      </c>
      <c r="X115">
        <f t="shared" si="8"/>
        <v>17804.738660040908</v>
      </c>
    </row>
    <row r="116" spans="1:24" x14ac:dyDescent="0.3">
      <c r="A116" s="3">
        <v>114</v>
      </c>
      <c r="B116">
        <v>52</v>
      </c>
      <c r="C116" t="s">
        <v>8</v>
      </c>
      <c r="D116" t="s">
        <v>8</v>
      </c>
      <c r="E116">
        <v>17233</v>
      </c>
      <c r="F116">
        <v>16487</v>
      </c>
      <c r="G116">
        <v>1</v>
      </c>
      <c r="H116">
        <v>1</v>
      </c>
      <c r="I116">
        <v>86.185193061828613</v>
      </c>
      <c r="J116">
        <f>ConfigSheet!$I$2</f>
        <v>3349.0920000000001</v>
      </c>
      <c r="K116">
        <f>IF(D116="",_xlfn.XLOOKUP(C116,ConfigSheet!$A$1:$H$1,ConfigSheet!$A$2:$H$2),_xlfn.XLOOKUP(D116,ConfigSheet!$A$1:$H$1,ConfigSheet!$A$2:$H$2))</f>
        <v>0</v>
      </c>
      <c r="L116">
        <f>_xlfn.XLOOKUP(B116,CoinPixels_Config3!A:A,CoinPixels_Config3!I:I)</f>
        <v>1.0452477709710681</v>
      </c>
      <c r="M116">
        <f t="shared" si="9"/>
        <v>18012.754837144417</v>
      </c>
      <c r="N116">
        <f t="shared" si="10"/>
        <v>17233</v>
      </c>
      <c r="O116">
        <f t="shared" si="11"/>
        <v>0</v>
      </c>
      <c r="P116">
        <f t="shared" si="12"/>
        <v>0</v>
      </c>
      <c r="Q116" s="9" cm="1">
        <f t="array" ref="Q116">IF(D116="",_xlfn.XLOOKUP(C116,ConfigSheet!$B$5:$H$5,_xlfn.XLOOKUP(G116,ConfigSheet!$A$6:$A$8,ConfigSheet!$B$6:$H$8)),_xlfn.XLOOKUP(D116,ConfigSheet!$B$5:$H$5,_xlfn.XLOOKUP(H116,ConfigSheet!$A$6:$A$8,ConfigSheet!$B$6:$H$8)))</f>
        <v>0</v>
      </c>
      <c r="R116">
        <f t="shared" si="13"/>
        <v>0</v>
      </c>
      <c r="S116" s="9">
        <f t="shared" si="14"/>
        <v>0</v>
      </c>
      <c r="W116">
        <f t="shared" si="15"/>
        <v>0</v>
      </c>
      <c r="X116">
        <f t="shared" si="8"/>
        <v>0</v>
      </c>
    </row>
    <row r="117" spans="1:24" x14ac:dyDescent="0.3">
      <c r="A117" s="3">
        <v>115</v>
      </c>
      <c r="B117">
        <v>52</v>
      </c>
      <c r="C117" t="s">
        <v>14</v>
      </c>
      <c r="D117" t="s">
        <v>14</v>
      </c>
      <c r="E117">
        <v>105871</v>
      </c>
      <c r="F117">
        <v>95212</v>
      </c>
      <c r="G117">
        <v>1</v>
      </c>
      <c r="H117">
        <v>1</v>
      </c>
      <c r="I117">
        <v>89.048194885253906</v>
      </c>
      <c r="J117">
        <f>ConfigSheet!$I$2</f>
        <v>3349.0920000000001</v>
      </c>
      <c r="K117">
        <f>IF(D117="",_xlfn.XLOOKUP(C117,ConfigSheet!$A$1:$H$1,ConfigSheet!$A$2:$H$2),_xlfn.XLOOKUP(D117,ConfigSheet!$A$1:$H$1,ConfigSheet!$A$2:$H$2))</f>
        <v>8.5265588246234003</v>
      </c>
      <c r="L117">
        <f>_xlfn.XLOOKUP(B117,CoinPixels_Config3!A:A,CoinPixels_Config3!I:I)</f>
        <v>1.0452477709710681</v>
      </c>
      <c r="M117">
        <f t="shared" si="9"/>
        <v>110661.42676047796</v>
      </c>
      <c r="N117">
        <f t="shared" si="10"/>
        <v>99520.130769697338</v>
      </c>
      <c r="O117">
        <f t="shared" si="11"/>
        <v>281.73641240371103</v>
      </c>
      <c r="P117">
        <f t="shared" si="12"/>
        <v>253.37143597191047</v>
      </c>
      <c r="Q117" s="9" cm="1">
        <f t="array" ref="Q117">IF(D117="",_xlfn.XLOOKUP(C117,ConfigSheet!$B$5:$H$5,_xlfn.XLOOKUP(G117,ConfigSheet!$A$6:$A$8,ConfigSheet!$B$6:$H$8)),_xlfn.XLOOKUP(D117,ConfigSheet!$B$5:$H$5,_xlfn.XLOOKUP(H117,ConfigSheet!$A$6:$A$8,ConfigSheet!$B$6:$H$8)))</f>
        <v>160.44</v>
      </c>
      <c r="R117">
        <f t="shared" si="13"/>
        <v>28.364976431800557</v>
      </c>
      <c r="S117" s="9">
        <f t="shared" si="14"/>
        <v>804.57188797660103</v>
      </c>
      <c r="W117">
        <f t="shared" si="15"/>
        <v>-92.931435971910474</v>
      </c>
      <c r="X117">
        <f t="shared" si="8"/>
        <v>8636.2517918012963</v>
      </c>
    </row>
    <row r="118" spans="1:24" x14ac:dyDescent="0.3">
      <c r="A118" s="3">
        <v>116</v>
      </c>
      <c r="B118">
        <v>52</v>
      </c>
      <c r="C118" t="s">
        <v>9</v>
      </c>
      <c r="D118" t="s">
        <v>9</v>
      </c>
      <c r="E118">
        <v>494507</v>
      </c>
      <c r="F118">
        <v>484366</v>
      </c>
      <c r="G118">
        <v>1</v>
      </c>
      <c r="H118">
        <v>1</v>
      </c>
      <c r="I118">
        <v>94.476664066314697</v>
      </c>
      <c r="J118">
        <f>ConfigSheet!$I$2</f>
        <v>3349.0920000000001</v>
      </c>
      <c r="K118">
        <f>IF(D118="",_xlfn.XLOOKUP(C118,ConfigSheet!$A$1:$H$1,ConfigSheet!$A$2:$H$2),_xlfn.XLOOKUP(D118,ConfigSheet!$A$1:$H$1,ConfigSheet!$A$2:$H$2))</f>
        <v>2.6304883652667002</v>
      </c>
      <c r="L118">
        <f>_xlfn.XLOOKUP(B118,CoinPixels_Config3!A:A,CoinPixels_Config3!I:I)</f>
        <v>1.0452477709710681</v>
      </c>
      <c r="M118">
        <f t="shared" si="9"/>
        <v>516882.33947959001</v>
      </c>
      <c r="N118">
        <f t="shared" si="10"/>
        <v>506282.48183417239</v>
      </c>
      <c r="O118">
        <f t="shared" si="11"/>
        <v>405.97659909399147</v>
      </c>
      <c r="P118">
        <f t="shared" si="12"/>
        <v>397.65111797560047</v>
      </c>
      <c r="Q118" s="9" cm="1">
        <f t="array" ref="Q118">IF(D118="",_xlfn.XLOOKUP(C118,ConfigSheet!$B$5:$H$5,_xlfn.XLOOKUP(G118,ConfigSheet!$A$6:$A$8,ConfigSheet!$B$6:$H$8)),_xlfn.XLOOKUP(D118,ConfigSheet!$B$5:$H$5,_xlfn.XLOOKUP(H118,ConfigSheet!$A$6:$A$8,ConfigSheet!$B$6:$H$8)))</f>
        <v>468.8</v>
      </c>
      <c r="R118">
        <f t="shared" si="13"/>
        <v>8.3254811183909965</v>
      </c>
      <c r="S118" s="9">
        <f t="shared" si="14"/>
        <v>69.313635852684996</v>
      </c>
      <c r="W118">
        <f t="shared" si="15"/>
        <v>71.148882024399541</v>
      </c>
      <c r="X118">
        <f t="shared" si="8"/>
        <v>5062.1634133219241</v>
      </c>
    </row>
    <row r="119" spans="1:24" x14ac:dyDescent="0.3">
      <c r="A119" s="3">
        <v>117</v>
      </c>
      <c r="B119">
        <v>53</v>
      </c>
      <c r="C119" t="s">
        <v>8</v>
      </c>
      <c r="D119" t="s">
        <v>8</v>
      </c>
      <c r="E119">
        <v>15670</v>
      </c>
      <c r="F119">
        <v>16102</v>
      </c>
      <c r="G119">
        <v>1</v>
      </c>
      <c r="H119">
        <v>1</v>
      </c>
      <c r="I119">
        <v>86.499178409576416</v>
      </c>
      <c r="J119">
        <f>ConfigSheet!$I$2</f>
        <v>3349.0920000000001</v>
      </c>
      <c r="K119">
        <f>IF(D119="",_xlfn.XLOOKUP(C119,ConfigSheet!$A$1:$H$1,ConfigSheet!$A$2:$H$2),_xlfn.XLOOKUP(D119,ConfigSheet!$A$1:$H$1,ConfigSheet!$A$2:$H$2))</f>
        <v>0</v>
      </c>
      <c r="L119">
        <f>_xlfn.XLOOKUP(B119,CoinPixels_Config3!A:A,CoinPixels_Config3!I:I)</f>
        <v>0.97317103465408028</v>
      </c>
      <c r="M119">
        <f t="shared" si="9"/>
        <v>15249.590113029439</v>
      </c>
      <c r="N119">
        <f t="shared" si="10"/>
        <v>15670</v>
      </c>
      <c r="O119">
        <f t="shared" si="11"/>
        <v>0</v>
      </c>
      <c r="P119">
        <f t="shared" si="12"/>
        <v>0</v>
      </c>
      <c r="Q119" s="9" cm="1">
        <f t="array" ref="Q119">IF(D119="",_xlfn.XLOOKUP(C119,ConfigSheet!$B$5:$H$5,_xlfn.XLOOKUP(G119,ConfigSheet!$A$6:$A$8,ConfigSheet!$B$6:$H$8)),_xlfn.XLOOKUP(D119,ConfigSheet!$B$5:$H$5,_xlfn.XLOOKUP(H119,ConfigSheet!$A$6:$A$8,ConfigSheet!$B$6:$H$8)))</f>
        <v>0</v>
      </c>
      <c r="R119">
        <f t="shared" si="13"/>
        <v>0</v>
      </c>
      <c r="S119" s="9">
        <f t="shared" si="14"/>
        <v>0</v>
      </c>
      <c r="W119">
        <f t="shared" si="15"/>
        <v>0</v>
      </c>
      <c r="X119">
        <f t="shared" si="8"/>
        <v>0</v>
      </c>
    </row>
    <row r="120" spans="1:24" x14ac:dyDescent="0.3">
      <c r="A120" s="3">
        <v>118</v>
      </c>
      <c r="B120">
        <v>53</v>
      </c>
      <c r="C120" t="s">
        <v>12</v>
      </c>
      <c r="D120" t="s">
        <v>12</v>
      </c>
      <c r="E120">
        <v>199512</v>
      </c>
      <c r="F120">
        <v>343794</v>
      </c>
      <c r="G120">
        <v>1</v>
      </c>
      <c r="H120">
        <v>2</v>
      </c>
      <c r="I120">
        <v>43.576857447624207</v>
      </c>
      <c r="J120">
        <f>ConfigSheet!$I$2</f>
        <v>3349.0920000000001</v>
      </c>
      <c r="K120">
        <f>IF(D120="",_xlfn.XLOOKUP(C120,ConfigSheet!$A$1:$H$1,ConfigSheet!$A$2:$H$2),_xlfn.XLOOKUP(D120,ConfigSheet!$A$1:$H$1,ConfigSheet!$A$2:$H$2))</f>
        <v>4.4826302470744004</v>
      </c>
      <c r="L120">
        <f>_xlfn.XLOOKUP(B120,CoinPixels_Config3!A:A,CoinPixels_Config3!I:I)</f>
        <v>0.97317103465408028</v>
      </c>
      <c r="M120">
        <f t="shared" si="9"/>
        <v>194159.29946590486</v>
      </c>
      <c r="N120">
        <f t="shared" si="10"/>
        <v>334570.36268786486</v>
      </c>
      <c r="O120">
        <f t="shared" si="11"/>
        <v>259.8747208307928</v>
      </c>
      <c r="P120">
        <f t="shared" si="12"/>
        <v>447.80950405640556</v>
      </c>
      <c r="Q120" s="9" cm="1">
        <f t="array" ref="Q120">IF(D120="",_xlfn.XLOOKUP(C120,ConfigSheet!$B$5:$H$5,_xlfn.XLOOKUP(G120,ConfigSheet!$A$6:$A$8,ConfigSheet!$B$6:$H$8)),_xlfn.XLOOKUP(D120,ConfigSheet!$B$5:$H$5,_xlfn.XLOOKUP(H120,ConfigSheet!$A$6:$A$8,ConfigSheet!$B$6:$H$8)))</f>
        <v>472.59999999999997</v>
      </c>
      <c r="R120">
        <f t="shared" si="13"/>
        <v>-187.93478322561276</v>
      </c>
      <c r="S120" s="9">
        <f t="shared" si="14"/>
        <v>35319.482746058056</v>
      </c>
      <c r="W120">
        <f t="shared" si="15"/>
        <v>24.790495943594408</v>
      </c>
      <c r="X120">
        <f t="shared" si="8"/>
        <v>614.5686891293708</v>
      </c>
    </row>
    <row r="121" spans="1:24" x14ac:dyDescent="0.3">
      <c r="A121" s="3">
        <v>119</v>
      </c>
      <c r="B121">
        <v>53</v>
      </c>
      <c r="C121" t="s">
        <v>11</v>
      </c>
      <c r="D121" t="s">
        <v>11</v>
      </c>
      <c r="E121">
        <v>232303</v>
      </c>
      <c r="F121">
        <v>220312</v>
      </c>
      <c r="G121">
        <v>1</v>
      </c>
      <c r="H121">
        <v>1</v>
      </c>
      <c r="I121">
        <v>91.502821445465088</v>
      </c>
      <c r="J121">
        <f>ConfigSheet!$I$2</f>
        <v>3349.0920000000001</v>
      </c>
      <c r="K121">
        <f>IF(D121="",_xlfn.XLOOKUP(C121,ConfigSheet!$A$1:$H$1,ConfigSheet!$A$2:$H$2),_xlfn.XLOOKUP(D121,ConfigSheet!$A$1:$H$1,ConfigSheet!$A$2:$H$2))</f>
        <v>5.6936084651916001</v>
      </c>
      <c r="L121">
        <f>_xlfn.XLOOKUP(B121,CoinPixels_Config3!A:A,CoinPixels_Config3!I:I)</f>
        <v>0.97317103465408028</v>
      </c>
      <c r="M121">
        <f t="shared" si="9"/>
        <v>226070.55086324681</v>
      </c>
      <c r="N121">
        <f t="shared" si="10"/>
        <v>214401.25698670975</v>
      </c>
      <c r="O121">
        <f t="shared" si="11"/>
        <v>384.33020117856131</v>
      </c>
      <c r="P121">
        <f t="shared" si="12"/>
        <v>364.49187174531198</v>
      </c>
      <c r="Q121" s="9" cm="1">
        <f t="array" ref="Q121">IF(D121="",_xlfn.XLOOKUP(C121,ConfigSheet!$B$5:$H$5,_xlfn.XLOOKUP(G121,ConfigSheet!$A$6:$A$8,ConfigSheet!$B$6:$H$8)),_xlfn.XLOOKUP(D121,ConfigSheet!$B$5:$H$5,_xlfn.XLOOKUP(H121,ConfigSheet!$A$6:$A$8,ConfigSheet!$B$6:$H$8)))</f>
        <v>369.42666666666668</v>
      </c>
      <c r="R121">
        <f t="shared" si="13"/>
        <v>19.838329433249328</v>
      </c>
      <c r="S121" s="9">
        <f t="shared" si="14"/>
        <v>393.55931470212658</v>
      </c>
      <c r="W121">
        <f t="shared" si="15"/>
        <v>4.934794921354694</v>
      </c>
      <c r="X121">
        <f t="shared" si="8"/>
        <v>24.352200915828082</v>
      </c>
    </row>
    <row r="122" spans="1:24" x14ac:dyDescent="0.3">
      <c r="A122" s="3">
        <v>120</v>
      </c>
      <c r="B122">
        <v>54</v>
      </c>
      <c r="C122" t="s">
        <v>8</v>
      </c>
      <c r="D122" t="s">
        <v>8</v>
      </c>
      <c r="E122">
        <v>20339</v>
      </c>
      <c r="F122">
        <v>19679</v>
      </c>
      <c r="G122">
        <v>1</v>
      </c>
      <c r="H122">
        <v>1</v>
      </c>
      <c r="I122">
        <v>91.363811492919922</v>
      </c>
      <c r="J122">
        <f>ConfigSheet!$I$2</f>
        <v>3349.0920000000001</v>
      </c>
      <c r="K122">
        <f>IF(D122="",_xlfn.XLOOKUP(C122,ConfigSheet!$A$1:$H$1,ConfigSheet!$A$2:$H$2),_xlfn.XLOOKUP(D122,ConfigSheet!$A$1:$H$1,ConfigSheet!$A$2:$H$2))</f>
        <v>0</v>
      </c>
      <c r="L122">
        <f>_xlfn.XLOOKUP(B122,CoinPixels_Config3!A:A,CoinPixels_Config3!I:I)</f>
        <v>1.0335382895472331</v>
      </c>
      <c r="M122">
        <f t="shared" si="9"/>
        <v>21021.135271101175</v>
      </c>
      <c r="N122">
        <f t="shared" si="10"/>
        <v>20339</v>
      </c>
      <c r="O122">
        <f t="shared" si="11"/>
        <v>0</v>
      </c>
      <c r="P122">
        <f t="shared" si="12"/>
        <v>0</v>
      </c>
      <c r="Q122" s="9" cm="1">
        <f t="array" ref="Q122">IF(D122="",_xlfn.XLOOKUP(C122,ConfigSheet!$B$5:$H$5,_xlfn.XLOOKUP(G122,ConfigSheet!$A$6:$A$8,ConfigSheet!$B$6:$H$8)),_xlfn.XLOOKUP(D122,ConfigSheet!$B$5:$H$5,_xlfn.XLOOKUP(H122,ConfigSheet!$A$6:$A$8,ConfigSheet!$B$6:$H$8)))</f>
        <v>0</v>
      </c>
      <c r="R122">
        <f t="shared" si="13"/>
        <v>0</v>
      </c>
      <c r="S122" s="9">
        <f t="shared" si="14"/>
        <v>0</v>
      </c>
      <c r="W122">
        <f t="shared" si="15"/>
        <v>0</v>
      </c>
      <c r="X122">
        <f t="shared" si="8"/>
        <v>0</v>
      </c>
    </row>
    <row r="123" spans="1:24" x14ac:dyDescent="0.3">
      <c r="A123" s="3">
        <v>121</v>
      </c>
      <c r="B123">
        <v>54</v>
      </c>
      <c r="C123" t="s">
        <v>9</v>
      </c>
      <c r="D123" t="s">
        <v>9</v>
      </c>
      <c r="E123">
        <v>606531</v>
      </c>
      <c r="F123">
        <v>520510</v>
      </c>
      <c r="G123">
        <v>1</v>
      </c>
      <c r="H123">
        <v>1</v>
      </c>
      <c r="I123">
        <v>84.599220752716064</v>
      </c>
      <c r="J123">
        <f>ConfigSheet!$I$2</f>
        <v>3349.0920000000001</v>
      </c>
      <c r="K123">
        <f>IF(D123="",_xlfn.XLOOKUP(C123,ConfigSheet!$A$1:$H$1,ConfigSheet!$A$2:$H$2),_xlfn.XLOOKUP(D123,ConfigSheet!$A$1:$H$1,ConfigSheet!$A$2:$H$2))</f>
        <v>2.6304883652667002</v>
      </c>
      <c r="L123">
        <f>_xlfn.XLOOKUP(B123,CoinPixels_Config3!A:A,CoinPixels_Config3!I:I)</f>
        <v>1.0335382895472331</v>
      </c>
      <c r="M123">
        <f t="shared" si="9"/>
        <v>626873.01229737292</v>
      </c>
      <c r="N123">
        <f t="shared" si="10"/>
        <v>537967.01509223029</v>
      </c>
      <c r="O123">
        <f t="shared" si="11"/>
        <v>492.3669356792613</v>
      </c>
      <c r="P123">
        <f t="shared" si="12"/>
        <v>422.53720533725772</v>
      </c>
      <c r="Q123" s="9" cm="1">
        <f t="array" ref="Q123">IF(D123="",_xlfn.XLOOKUP(C123,ConfigSheet!$B$5:$H$5,_xlfn.XLOOKUP(G123,ConfigSheet!$A$6:$A$8,ConfigSheet!$B$6:$H$8)),_xlfn.XLOOKUP(D123,ConfigSheet!$B$5:$H$5,_xlfn.XLOOKUP(H123,ConfigSheet!$A$6:$A$8,ConfigSheet!$B$6:$H$8)))</f>
        <v>468.8</v>
      </c>
      <c r="R123">
        <f t="shared" si="13"/>
        <v>69.829730342003586</v>
      </c>
      <c r="S123" s="9">
        <f t="shared" si="14"/>
        <v>4876.1912396369362</v>
      </c>
      <c r="W123">
        <f t="shared" si="15"/>
        <v>46.262794662742294</v>
      </c>
      <c r="X123">
        <f t="shared" si="8"/>
        <v>2140.2461700070571</v>
      </c>
    </row>
    <row r="124" spans="1:24" x14ac:dyDescent="0.3">
      <c r="A124" s="3">
        <v>122</v>
      </c>
      <c r="B124">
        <v>55</v>
      </c>
      <c r="C124" t="s">
        <v>8</v>
      </c>
      <c r="D124" t="s">
        <v>8</v>
      </c>
      <c r="E124">
        <v>19185</v>
      </c>
      <c r="F124">
        <v>19465</v>
      </c>
      <c r="G124">
        <v>1</v>
      </c>
      <c r="H124">
        <v>1</v>
      </c>
      <c r="I124">
        <v>92.989462614059448</v>
      </c>
      <c r="J124">
        <f>ConfigSheet!$I$2</f>
        <v>3349.0920000000001</v>
      </c>
      <c r="K124">
        <f>IF(D124="",_xlfn.XLOOKUP(C124,ConfigSheet!$A$1:$H$1,ConfigSheet!$A$2:$H$2),_xlfn.XLOOKUP(D124,ConfigSheet!$A$1:$H$1,ConfigSheet!$A$2:$H$2))</f>
        <v>0</v>
      </c>
      <c r="L124">
        <f>_xlfn.XLOOKUP(B124,CoinPixels_Config3!A:A,CoinPixels_Config3!I:I)</f>
        <v>0.98561520678140246</v>
      </c>
      <c r="M124">
        <f t="shared" si="9"/>
        <v>18909.027742101207</v>
      </c>
      <c r="N124">
        <f t="shared" si="10"/>
        <v>19185</v>
      </c>
      <c r="O124">
        <f t="shared" si="11"/>
        <v>0</v>
      </c>
      <c r="P124">
        <f t="shared" si="12"/>
        <v>0</v>
      </c>
      <c r="Q124" s="9" cm="1">
        <f t="array" ref="Q124">IF(D124="",_xlfn.XLOOKUP(C124,ConfigSheet!$B$5:$H$5,_xlfn.XLOOKUP(G124,ConfigSheet!$A$6:$A$8,ConfigSheet!$B$6:$H$8)),_xlfn.XLOOKUP(D124,ConfigSheet!$B$5:$H$5,_xlfn.XLOOKUP(H124,ConfigSheet!$A$6:$A$8,ConfigSheet!$B$6:$H$8)))</f>
        <v>0</v>
      </c>
      <c r="R124">
        <f t="shared" si="13"/>
        <v>0</v>
      </c>
      <c r="S124" s="9">
        <f t="shared" si="14"/>
        <v>0</v>
      </c>
      <c r="W124">
        <f t="shared" si="15"/>
        <v>0</v>
      </c>
      <c r="X124">
        <f t="shared" si="8"/>
        <v>0</v>
      </c>
    </row>
    <row r="125" spans="1:24" x14ac:dyDescent="0.3">
      <c r="A125" s="3">
        <v>123</v>
      </c>
      <c r="B125">
        <v>55</v>
      </c>
      <c r="C125" t="s">
        <v>9</v>
      </c>
      <c r="D125" t="s">
        <v>9</v>
      </c>
      <c r="E125">
        <v>596800</v>
      </c>
      <c r="F125">
        <v>496550</v>
      </c>
      <c r="G125">
        <v>1</v>
      </c>
      <c r="H125">
        <v>1</v>
      </c>
      <c r="I125">
        <v>82.641118764877319</v>
      </c>
      <c r="J125">
        <f>ConfigSheet!$I$2</f>
        <v>3349.0920000000001</v>
      </c>
      <c r="K125">
        <f>IF(D125="",_xlfn.XLOOKUP(C125,ConfigSheet!$A$1:$H$1,ConfigSheet!$A$2:$H$2),_xlfn.XLOOKUP(D125,ConfigSheet!$A$1:$H$1,ConfigSheet!$A$2:$H$2))</f>
        <v>2.6304883652667002</v>
      </c>
      <c r="L125">
        <f>_xlfn.XLOOKUP(B125,CoinPixels_Config3!A:A,CoinPixels_Config3!I:I)</f>
        <v>0.98561520678140246</v>
      </c>
      <c r="M125">
        <f t="shared" si="9"/>
        <v>588215.15540714096</v>
      </c>
      <c r="N125">
        <f t="shared" si="10"/>
        <v>489407.23092730541</v>
      </c>
      <c r="O125">
        <f t="shared" si="11"/>
        <v>462.00376775915032</v>
      </c>
      <c r="P125">
        <f t="shared" si="12"/>
        <v>384.39673404960809</v>
      </c>
      <c r="Q125" s="9" cm="1">
        <f t="array" ref="Q125">IF(D125="",_xlfn.XLOOKUP(C125,ConfigSheet!$B$5:$H$5,_xlfn.XLOOKUP(G125,ConfigSheet!$A$6:$A$8,ConfigSheet!$B$6:$H$8)),_xlfn.XLOOKUP(D125,ConfigSheet!$B$5:$H$5,_xlfn.XLOOKUP(H125,ConfigSheet!$A$6:$A$8,ConfigSheet!$B$6:$H$8)))</f>
        <v>468.8</v>
      </c>
      <c r="R125">
        <f t="shared" si="13"/>
        <v>77.607033709542236</v>
      </c>
      <c r="S125" s="9">
        <f t="shared" si="14"/>
        <v>6022.8516811940253</v>
      </c>
      <c r="W125">
        <f t="shared" si="15"/>
        <v>84.403265950391926</v>
      </c>
      <c r="X125">
        <f t="shared" si="8"/>
        <v>7123.9113030925892</v>
      </c>
    </row>
    <row r="126" spans="1:24" x14ac:dyDescent="0.3">
      <c r="A126" s="3">
        <v>124</v>
      </c>
      <c r="B126">
        <v>56</v>
      </c>
      <c r="C126" t="s">
        <v>8</v>
      </c>
      <c r="D126" t="s">
        <v>8</v>
      </c>
      <c r="E126">
        <v>14760</v>
      </c>
      <c r="F126">
        <v>14163</v>
      </c>
      <c r="G126">
        <v>1</v>
      </c>
      <c r="H126">
        <v>1</v>
      </c>
      <c r="I126">
        <v>86.035889387130737</v>
      </c>
      <c r="J126">
        <f>ConfigSheet!$I$2</f>
        <v>3349.0920000000001</v>
      </c>
      <c r="K126">
        <f>IF(D126="",_xlfn.XLOOKUP(C126,ConfigSheet!$A$1:$H$1,ConfigSheet!$A$2:$H$2),_xlfn.XLOOKUP(D126,ConfigSheet!$A$1:$H$1,ConfigSheet!$A$2:$H$2))</f>
        <v>0</v>
      </c>
      <c r="L126">
        <f>_xlfn.XLOOKUP(B126,CoinPixels_Config3!A:A,CoinPixels_Config3!I:I)</f>
        <v>1.0421520864223681</v>
      </c>
      <c r="M126">
        <f t="shared" si="9"/>
        <v>15382.164795594153</v>
      </c>
      <c r="N126">
        <f t="shared" si="10"/>
        <v>14760</v>
      </c>
      <c r="O126">
        <f t="shared" si="11"/>
        <v>0</v>
      </c>
      <c r="P126">
        <f t="shared" si="12"/>
        <v>0</v>
      </c>
      <c r="Q126" s="9" cm="1">
        <f t="array" ref="Q126">IF(D126="",_xlfn.XLOOKUP(C126,ConfigSheet!$B$5:$H$5,_xlfn.XLOOKUP(G126,ConfigSheet!$A$6:$A$8,ConfigSheet!$B$6:$H$8)),_xlfn.XLOOKUP(D126,ConfigSheet!$B$5:$H$5,_xlfn.XLOOKUP(H126,ConfigSheet!$A$6:$A$8,ConfigSheet!$B$6:$H$8)))</f>
        <v>0</v>
      </c>
      <c r="R126">
        <f t="shared" si="13"/>
        <v>0</v>
      </c>
      <c r="S126" s="9">
        <f t="shared" si="14"/>
        <v>0</v>
      </c>
      <c r="W126">
        <f t="shared" si="15"/>
        <v>0</v>
      </c>
      <c r="X126">
        <f t="shared" si="8"/>
        <v>0</v>
      </c>
    </row>
    <row r="127" spans="1:24" x14ac:dyDescent="0.3">
      <c r="A127" s="3">
        <v>125</v>
      </c>
      <c r="B127">
        <v>56</v>
      </c>
      <c r="C127" t="s">
        <v>10</v>
      </c>
      <c r="D127" t="s">
        <v>10</v>
      </c>
      <c r="E127">
        <v>88378</v>
      </c>
      <c r="F127">
        <v>86439</v>
      </c>
      <c r="G127">
        <v>1</v>
      </c>
      <c r="H127">
        <v>1</v>
      </c>
      <c r="I127">
        <v>94.656378030776978</v>
      </c>
      <c r="J127">
        <f>ConfigSheet!$I$2</f>
        <v>3349.0920000000001</v>
      </c>
      <c r="K127">
        <f>IF(D127="",_xlfn.XLOOKUP(C127,ConfigSheet!$A$1:$H$1,ConfigSheet!$A$2:$H$2),_xlfn.XLOOKUP(D127,ConfigSheet!$A$1:$H$1,ConfigSheet!$A$2:$H$2))</f>
        <v>3.5680999999999998</v>
      </c>
      <c r="L127">
        <f>_xlfn.XLOOKUP(B127,CoinPixels_Config3!A:A,CoinPixels_Config3!I:I)</f>
        <v>1.0421520864223681</v>
      </c>
      <c r="M127">
        <f t="shared" si="9"/>
        <v>92103.317093836056</v>
      </c>
      <c r="N127">
        <f t="shared" si="10"/>
        <v>90082.584198263081</v>
      </c>
      <c r="O127">
        <f t="shared" si="11"/>
        <v>98.126252047574809</v>
      </c>
      <c r="P127">
        <f t="shared" si="12"/>
        <v>95.973376866870922</v>
      </c>
      <c r="Q127" s="9" cm="1">
        <f t="array" ref="Q127">IF(D127="",_xlfn.XLOOKUP(C127,ConfigSheet!$B$5:$H$5,_xlfn.XLOOKUP(G127,ConfigSheet!$A$6:$A$8,ConfigSheet!$B$6:$H$8)),_xlfn.XLOOKUP(D127,ConfigSheet!$B$5:$H$5,_xlfn.XLOOKUP(H127,ConfigSheet!$A$6:$A$8,ConfigSheet!$B$6:$H$8)))</f>
        <v>96.64</v>
      </c>
      <c r="R127">
        <f t="shared" si="13"/>
        <v>2.1528751807038873</v>
      </c>
      <c r="S127" s="9">
        <f t="shared" si="14"/>
        <v>4.634871543690795</v>
      </c>
      <c r="W127">
        <f t="shared" si="15"/>
        <v>0.66662313312907884</v>
      </c>
      <c r="X127">
        <f t="shared" si="8"/>
        <v>0.44438640162282955</v>
      </c>
    </row>
    <row r="128" spans="1:24" x14ac:dyDescent="0.3">
      <c r="A128" s="3">
        <v>126</v>
      </c>
      <c r="B128">
        <v>57</v>
      </c>
      <c r="C128" t="s">
        <v>8</v>
      </c>
      <c r="D128" t="s">
        <v>8</v>
      </c>
      <c r="E128">
        <v>14103</v>
      </c>
      <c r="F128">
        <v>13034</v>
      </c>
      <c r="G128">
        <v>1</v>
      </c>
      <c r="H128">
        <v>1</v>
      </c>
      <c r="I128">
        <v>86.971199512481689</v>
      </c>
      <c r="J128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_xlfn.XLOOKUP(B128,CoinPixels_Config3!A:A,CoinPixels_Config3!I:I)</f>
        <v>1.0820162651526777</v>
      </c>
      <c r="M128">
        <f t="shared" si="9"/>
        <v>15259.675387448213</v>
      </c>
      <c r="N128">
        <f t="shared" si="10"/>
        <v>14103</v>
      </c>
      <c r="O128">
        <f t="shared" si="11"/>
        <v>0</v>
      </c>
      <c r="P128">
        <f t="shared" si="12"/>
        <v>0</v>
      </c>
      <c r="Q128" s="9" cm="1">
        <f t="array" ref="Q128">IF(D128="",_xlfn.XLOOKUP(C128,ConfigSheet!$B$5:$H$5,_xlfn.XLOOKUP(G128,ConfigSheet!$A$6:$A$8,ConfigSheet!$B$6:$H$8)),_xlfn.XLOOKUP(D128,ConfigSheet!$B$5:$H$5,_xlfn.XLOOKUP(H128,ConfigSheet!$A$6:$A$8,ConfigSheet!$B$6:$H$8)))</f>
        <v>0</v>
      </c>
      <c r="R128">
        <f t="shared" si="13"/>
        <v>0</v>
      </c>
      <c r="S128" s="9">
        <f t="shared" si="14"/>
        <v>0</v>
      </c>
      <c r="W128">
        <f t="shared" si="15"/>
        <v>0</v>
      </c>
      <c r="X128">
        <f t="shared" si="8"/>
        <v>0</v>
      </c>
    </row>
    <row r="129" spans="1:24" x14ac:dyDescent="0.3">
      <c r="A129" s="3">
        <v>127</v>
      </c>
      <c r="B129">
        <v>57</v>
      </c>
      <c r="C129" t="s">
        <v>10</v>
      </c>
      <c r="D129" t="s">
        <v>10</v>
      </c>
      <c r="E129">
        <v>262020</v>
      </c>
      <c r="F129">
        <v>257091</v>
      </c>
      <c r="G129">
        <v>3</v>
      </c>
      <c r="H129">
        <v>3</v>
      </c>
      <c r="I129">
        <v>93.996328115463257</v>
      </c>
      <c r="J129">
        <f>ConfigSheet!$I$2</f>
        <v>3349.0920000000001</v>
      </c>
      <c r="K129">
        <f>IF(D129="",_xlfn.XLOOKUP(C129,ConfigSheet!$A$1:$H$1,ConfigSheet!$A$2:$H$2),_xlfn.XLOOKUP(D129,ConfigSheet!$A$1:$H$1,ConfigSheet!$A$2:$H$2))</f>
        <v>3.5680999999999998</v>
      </c>
      <c r="L129">
        <f>_xlfn.XLOOKUP(B129,CoinPixels_Config3!A:A,CoinPixels_Config3!I:I)</f>
        <v>1.0820162651526777</v>
      </c>
      <c r="M129">
        <f t="shared" si="9"/>
        <v>283509.90179530461</v>
      </c>
      <c r="N129">
        <f t="shared" si="10"/>
        <v>278176.64362436708</v>
      </c>
      <c r="O129">
        <f t="shared" si="11"/>
        <v>302.04953479803669</v>
      </c>
      <c r="P129">
        <f t="shared" si="12"/>
        <v>296.36751755882011</v>
      </c>
      <c r="Q129" s="9" cm="1">
        <f t="array" ref="Q129">IF(D129="",_xlfn.XLOOKUP(C129,ConfigSheet!$B$5:$H$5,_xlfn.XLOOKUP(G129,ConfigSheet!$A$6:$A$8,ConfigSheet!$B$6:$H$8)),_xlfn.XLOOKUP(D129,ConfigSheet!$B$5:$H$5,_xlfn.XLOOKUP(H129,ConfigSheet!$A$6:$A$8,ConfigSheet!$B$6:$H$8)))</f>
        <v>289.92</v>
      </c>
      <c r="R129">
        <f t="shared" si="13"/>
        <v>5.6820172392165773</v>
      </c>
      <c r="S129" s="9">
        <f t="shared" si="14"/>
        <v>32.285319906754374</v>
      </c>
      <c r="W129">
        <f t="shared" si="15"/>
        <v>-6.4475175588200955</v>
      </c>
      <c r="X129">
        <f t="shared" si="8"/>
        <v>41.570482671293441</v>
      </c>
    </row>
    <row r="130" spans="1:24" x14ac:dyDescent="0.3">
      <c r="A130" s="3">
        <v>128</v>
      </c>
      <c r="B130">
        <v>58</v>
      </c>
      <c r="C130" t="s">
        <v>8</v>
      </c>
      <c r="D130" t="s">
        <v>8</v>
      </c>
      <c r="E130">
        <v>10301</v>
      </c>
      <c r="F130">
        <v>10766</v>
      </c>
      <c r="G130">
        <v>1</v>
      </c>
      <c r="H130">
        <v>1</v>
      </c>
      <c r="I130">
        <v>92.515760660171509</v>
      </c>
      <c r="J130">
        <f>ConfigSheet!$I$2</f>
        <v>3349.0920000000001</v>
      </c>
      <c r="K130">
        <f>IF(D130="",_xlfn.XLOOKUP(C130,ConfigSheet!$A$1:$H$1,ConfigSheet!$A$2:$H$2),_xlfn.XLOOKUP(D130,ConfigSheet!$A$1:$H$1,ConfigSheet!$A$2:$H$2))</f>
        <v>0</v>
      </c>
      <c r="L130">
        <f>_xlfn.XLOOKUP(B130,CoinPixels_Config3!A:A,CoinPixels_Config3!I:I)</f>
        <v>0.95680847111276235</v>
      </c>
      <c r="M130">
        <f t="shared" si="9"/>
        <v>9856.0840609325642</v>
      </c>
      <c r="N130">
        <f t="shared" si="10"/>
        <v>10301</v>
      </c>
      <c r="O130">
        <f t="shared" si="11"/>
        <v>0</v>
      </c>
      <c r="P130">
        <f t="shared" si="12"/>
        <v>0</v>
      </c>
      <c r="Q130" s="9" cm="1">
        <f t="array" ref="Q130">IF(D130="",_xlfn.XLOOKUP(C130,ConfigSheet!$B$5:$H$5,_xlfn.XLOOKUP(G130,ConfigSheet!$A$6:$A$8,ConfigSheet!$B$6:$H$8)),_xlfn.XLOOKUP(D130,ConfigSheet!$B$5:$H$5,_xlfn.XLOOKUP(H130,ConfigSheet!$A$6:$A$8,ConfigSheet!$B$6:$H$8)))</f>
        <v>0</v>
      </c>
      <c r="R130">
        <f t="shared" si="13"/>
        <v>0</v>
      </c>
      <c r="S130" s="9">
        <f t="shared" si="14"/>
        <v>0</v>
      </c>
      <c r="W130">
        <f t="shared" si="15"/>
        <v>0</v>
      </c>
      <c r="X130">
        <f t="shared" ref="X130:X193" si="16">W130*W130</f>
        <v>0</v>
      </c>
    </row>
    <row r="131" spans="1:24" x14ac:dyDescent="0.3">
      <c r="A131" s="3">
        <v>129</v>
      </c>
      <c r="B131">
        <v>58</v>
      </c>
      <c r="C131" t="s">
        <v>11</v>
      </c>
      <c r="D131" t="s">
        <v>11</v>
      </c>
      <c r="E131">
        <v>145397</v>
      </c>
      <c r="F131">
        <v>176487</v>
      </c>
      <c r="G131">
        <v>1</v>
      </c>
      <c r="H131">
        <v>1</v>
      </c>
      <c r="I131">
        <v>80.568939447402954</v>
      </c>
      <c r="J131">
        <f>ConfigSheet!$I$2</f>
        <v>3349.0920000000001</v>
      </c>
      <c r="K131">
        <f>IF(D131="",_xlfn.XLOOKUP(C131,ConfigSheet!$A$1:$H$1,ConfigSheet!$A$2:$H$2),_xlfn.XLOOKUP(D131,ConfigSheet!$A$1:$H$1,ConfigSheet!$A$2:$H$2))</f>
        <v>5.6936084651916001</v>
      </c>
      <c r="L131">
        <f>_xlfn.XLOOKUP(B131,CoinPixels_Config3!A:A,CoinPixels_Config3!I:I)</f>
        <v>0.95680847111276235</v>
      </c>
      <c r="M131">
        <f t="shared" ref="M131:M194" si="17">E131*L131</f>
        <v>139117.0812743823</v>
      </c>
      <c r="N131">
        <f t="shared" ref="N131:N194" si="18">L131*F131</f>
        <v>168864.2566412781</v>
      </c>
      <c r="O131">
        <f t="shared" ref="O131:O194" si="19">(M131/J131)*K131</f>
        <v>236.50535476379</v>
      </c>
      <c r="P131">
        <f t="shared" ref="P131:P194" si="20">(N131/J131)*K131</f>
        <v>287.07690355507339</v>
      </c>
      <c r="Q131" s="9" cm="1">
        <f t="array" ref="Q131">IF(D131="",_xlfn.XLOOKUP(C131,ConfigSheet!$B$5:$H$5,_xlfn.XLOOKUP(G131,ConfigSheet!$A$6:$A$8,ConfigSheet!$B$6:$H$8)),_xlfn.XLOOKUP(D131,ConfigSheet!$B$5:$H$5,_xlfn.XLOOKUP(H131,ConfigSheet!$A$6:$A$8,ConfigSheet!$B$6:$H$8)))</f>
        <v>369.42666666666668</v>
      </c>
      <c r="R131">
        <f t="shared" ref="R131:R194" si="21">O131-P131</f>
        <v>-50.571548791283391</v>
      </c>
      <c r="S131" s="9">
        <f t="shared" ref="S131:S194" si="22">R131*R131</f>
        <v>2557.4815471491565</v>
      </c>
      <c r="W131">
        <f t="shared" ref="W131:W194" si="23">Q131-P131</f>
        <v>82.34976311159329</v>
      </c>
      <c r="X131">
        <f t="shared" si="16"/>
        <v>6781.4834845355308</v>
      </c>
    </row>
    <row r="132" spans="1:24" x14ac:dyDescent="0.3">
      <c r="A132" s="3">
        <v>130</v>
      </c>
      <c r="B132">
        <v>59</v>
      </c>
      <c r="C132" t="s">
        <v>8</v>
      </c>
      <c r="D132" t="s">
        <v>8</v>
      </c>
      <c r="E132">
        <v>13494</v>
      </c>
      <c r="F132">
        <v>11710</v>
      </c>
      <c r="G132">
        <v>1</v>
      </c>
      <c r="H132">
        <v>1</v>
      </c>
      <c r="I132">
        <v>83.863437175750732</v>
      </c>
      <c r="J132">
        <f>ConfigSheet!$I$2</f>
        <v>3349.0920000000001</v>
      </c>
      <c r="K132">
        <f>IF(D132="",_xlfn.XLOOKUP(C132,ConfigSheet!$A$1:$H$1,ConfigSheet!$A$2:$H$2),_xlfn.XLOOKUP(D132,ConfigSheet!$A$1:$H$1,ConfigSheet!$A$2:$H$2))</f>
        <v>0</v>
      </c>
      <c r="L132">
        <f>_xlfn.XLOOKUP(B132,CoinPixels_Config3!A:A,CoinPixels_Config3!I:I)</f>
        <v>1.1523484201537149</v>
      </c>
      <c r="M132">
        <f t="shared" si="17"/>
        <v>15549.789581554229</v>
      </c>
      <c r="N132">
        <f t="shared" si="18"/>
        <v>13494.000000000002</v>
      </c>
      <c r="O132">
        <f t="shared" si="19"/>
        <v>0</v>
      </c>
      <c r="P132">
        <f t="shared" si="20"/>
        <v>0</v>
      </c>
      <c r="Q132" s="9" cm="1">
        <f t="array" ref="Q132">IF(D132="",_xlfn.XLOOKUP(C132,ConfigSheet!$B$5:$H$5,_xlfn.XLOOKUP(G132,ConfigSheet!$A$6:$A$8,ConfigSheet!$B$6:$H$8)),_xlfn.XLOOKUP(D132,ConfigSheet!$B$5:$H$5,_xlfn.XLOOKUP(H132,ConfigSheet!$A$6:$A$8,ConfigSheet!$B$6:$H$8)))</f>
        <v>0</v>
      </c>
      <c r="R132">
        <f t="shared" si="21"/>
        <v>0</v>
      </c>
      <c r="S132" s="9">
        <f t="shared" si="22"/>
        <v>0</v>
      </c>
      <c r="W132">
        <f t="shared" si="23"/>
        <v>0</v>
      </c>
      <c r="X132">
        <f t="shared" si="16"/>
        <v>0</v>
      </c>
    </row>
    <row r="133" spans="1:24" x14ac:dyDescent="0.3">
      <c r="A133" s="3">
        <v>131</v>
      </c>
      <c r="B133">
        <v>59</v>
      </c>
      <c r="C133" t="s">
        <v>11</v>
      </c>
      <c r="D133" t="s">
        <v>11</v>
      </c>
      <c r="E133">
        <v>331055</v>
      </c>
      <c r="F133">
        <v>355537</v>
      </c>
      <c r="G133">
        <v>2</v>
      </c>
      <c r="H133">
        <v>2</v>
      </c>
      <c r="I133">
        <v>79.939064383506775</v>
      </c>
      <c r="J133">
        <f>ConfigSheet!$I$2</f>
        <v>3349.0920000000001</v>
      </c>
      <c r="K133">
        <f>IF(D133="",_xlfn.XLOOKUP(C133,ConfigSheet!$A$1:$H$1,ConfigSheet!$A$2:$H$2),_xlfn.XLOOKUP(D133,ConfigSheet!$A$1:$H$1,ConfigSheet!$A$2:$H$2))</f>
        <v>5.6936084651916001</v>
      </c>
      <c r="L133">
        <f>_xlfn.XLOOKUP(B133,CoinPixels_Config3!A:A,CoinPixels_Config3!I:I)</f>
        <v>1.1523484201537149</v>
      </c>
      <c r="M133">
        <f t="shared" si="17"/>
        <v>381490.70623398805</v>
      </c>
      <c r="N133">
        <f t="shared" si="18"/>
        <v>409702.5002561913</v>
      </c>
      <c r="O133">
        <f t="shared" si="19"/>
        <v>648.55152214563122</v>
      </c>
      <c r="P133">
        <f t="shared" si="20"/>
        <v>696.51285293709884</v>
      </c>
      <c r="Q133" s="9" cm="1">
        <f t="array" ref="Q133">IF(D133="",_xlfn.XLOOKUP(C133,ConfigSheet!$B$5:$H$5,_xlfn.XLOOKUP(G133,ConfigSheet!$A$6:$A$8,ConfigSheet!$B$6:$H$8)),_xlfn.XLOOKUP(D133,ConfigSheet!$B$5:$H$5,_xlfn.XLOOKUP(H133,ConfigSheet!$A$6:$A$8,ConfigSheet!$B$6:$H$8)))</f>
        <v>738.85333333333335</v>
      </c>
      <c r="R133">
        <f t="shared" si="21"/>
        <v>-47.961330791467617</v>
      </c>
      <c r="S133" s="9">
        <f t="shared" si="22"/>
        <v>2300.2892512885796</v>
      </c>
      <c r="W133">
        <f t="shared" si="23"/>
        <v>42.340480396234511</v>
      </c>
      <c r="X133">
        <f t="shared" si="16"/>
        <v>1792.716280183919</v>
      </c>
    </row>
    <row r="134" spans="1:24" x14ac:dyDescent="0.3">
      <c r="A134" s="3">
        <v>132</v>
      </c>
      <c r="B134">
        <v>60</v>
      </c>
      <c r="C134" t="s">
        <v>8</v>
      </c>
      <c r="D134" t="s">
        <v>8</v>
      </c>
      <c r="E134">
        <v>13423</v>
      </c>
      <c r="F134">
        <v>12788</v>
      </c>
      <c r="G134">
        <v>1</v>
      </c>
      <c r="H134">
        <v>1</v>
      </c>
      <c r="I134">
        <v>90.958762168884277</v>
      </c>
      <c r="J13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_xlfn.XLOOKUP(B134,CoinPixels_Config3!A:A,CoinPixels_Config3!I:I)</f>
        <v>1.0496559274319675</v>
      </c>
      <c r="M134">
        <f t="shared" si="17"/>
        <v>14089.531513919299</v>
      </c>
      <c r="N134">
        <f t="shared" si="18"/>
        <v>13423</v>
      </c>
      <c r="O134">
        <f t="shared" si="19"/>
        <v>0</v>
      </c>
      <c r="P134">
        <f t="shared" si="20"/>
        <v>0</v>
      </c>
      <c r="Q134" s="9" cm="1">
        <f t="array" ref="Q134">IF(D134="",_xlfn.XLOOKUP(C134,ConfigSheet!$B$5:$H$5,_xlfn.XLOOKUP(G134,ConfigSheet!$A$6:$A$8,ConfigSheet!$B$6:$H$8)),_xlfn.XLOOKUP(D134,ConfigSheet!$B$5:$H$5,_xlfn.XLOOKUP(H134,ConfigSheet!$A$6:$A$8,ConfigSheet!$B$6:$H$8)))</f>
        <v>0</v>
      </c>
      <c r="R134">
        <f t="shared" si="21"/>
        <v>0</v>
      </c>
      <c r="S134" s="9">
        <f t="shared" si="22"/>
        <v>0</v>
      </c>
      <c r="W134">
        <f t="shared" si="23"/>
        <v>0</v>
      </c>
      <c r="X134">
        <f t="shared" si="16"/>
        <v>0</v>
      </c>
    </row>
    <row r="135" spans="1:24" x14ac:dyDescent="0.3">
      <c r="A135" s="3">
        <v>133</v>
      </c>
      <c r="B135">
        <v>60</v>
      </c>
      <c r="C135" t="s">
        <v>11</v>
      </c>
      <c r="D135" t="s">
        <v>11</v>
      </c>
      <c r="E135">
        <v>355546</v>
      </c>
      <c r="F135">
        <v>407069</v>
      </c>
      <c r="G135">
        <v>2</v>
      </c>
      <c r="H135">
        <v>2</v>
      </c>
      <c r="I135">
        <v>83.444812893867493</v>
      </c>
      <c r="J135">
        <f>ConfigSheet!$I$2</f>
        <v>3349.0920000000001</v>
      </c>
      <c r="K135">
        <f>IF(D135="",_xlfn.XLOOKUP(C135,ConfigSheet!$A$1:$H$1,ConfigSheet!$A$2:$H$2),_xlfn.XLOOKUP(D135,ConfigSheet!$A$1:$H$1,ConfigSheet!$A$2:$H$2))</f>
        <v>5.6936084651916001</v>
      </c>
      <c r="L135">
        <f>_xlfn.XLOOKUP(B135,CoinPixels_Config3!A:A,CoinPixels_Config3!I:I)</f>
        <v>1.0496559274319675</v>
      </c>
      <c r="M135">
        <f t="shared" si="17"/>
        <v>373200.96637472633</v>
      </c>
      <c r="N135">
        <f t="shared" si="18"/>
        <v>427282.38872380357</v>
      </c>
      <c r="O135">
        <f t="shared" si="19"/>
        <v>634.45858799006635</v>
      </c>
      <c r="P135">
        <f t="shared" si="20"/>
        <v>726.39946154513996</v>
      </c>
      <c r="Q135" s="9" cm="1">
        <f t="array" ref="Q135">IF(D135="",_xlfn.XLOOKUP(C135,ConfigSheet!$B$5:$H$5,_xlfn.XLOOKUP(G135,ConfigSheet!$A$6:$A$8,ConfigSheet!$B$6:$H$8)),_xlfn.XLOOKUP(D135,ConfigSheet!$B$5:$H$5,_xlfn.XLOOKUP(H135,ConfigSheet!$A$6:$A$8,ConfigSheet!$B$6:$H$8)))</f>
        <v>738.85333333333335</v>
      </c>
      <c r="R135">
        <f t="shared" si="21"/>
        <v>-91.940873555073608</v>
      </c>
      <c r="S135" s="9">
        <f t="shared" si="22"/>
        <v>8453.1242300700342</v>
      </c>
      <c r="W135">
        <f t="shared" si="23"/>
        <v>12.453871788193396</v>
      </c>
      <c r="X135">
        <f t="shared" si="16"/>
        <v>155.09892251675939</v>
      </c>
    </row>
    <row r="136" spans="1:24" x14ac:dyDescent="0.3">
      <c r="A136" s="3">
        <v>134</v>
      </c>
      <c r="B136">
        <v>61</v>
      </c>
      <c r="C136" t="s">
        <v>8</v>
      </c>
      <c r="D136" t="s">
        <v>8</v>
      </c>
      <c r="E136">
        <v>13410</v>
      </c>
      <c r="F136">
        <v>13553</v>
      </c>
      <c r="G136">
        <v>1</v>
      </c>
      <c r="H136">
        <v>1</v>
      </c>
      <c r="I136">
        <v>88.289105892181396</v>
      </c>
      <c r="J136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_xlfn.XLOOKUP(B136,CoinPixels_Config3!A:A,CoinPixels_Config3!I:I)</f>
        <v>0.98944883051722865</v>
      </c>
      <c r="M136">
        <f t="shared" si="17"/>
        <v>13268.508817236036</v>
      </c>
      <c r="N136">
        <f t="shared" si="18"/>
        <v>13410</v>
      </c>
      <c r="O136">
        <f t="shared" si="19"/>
        <v>0</v>
      </c>
      <c r="P136">
        <f t="shared" si="20"/>
        <v>0</v>
      </c>
      <c r="Q136" s="9" cm="1">
        <f t="array" ref="Q136">IF(D136="",_xlfn.XLOOKUP(C136,ConfigSheet!$B$5:$H$5,_xlfn.XLOOKUP(G136,ConfigSheet!$A$6:$A$8,ConfigSheet!$B$6:$H$8)),_xlfn.XLOOKUP(D136,ConfigSheet!$B$5:$H$5,_xlfn.XLOOKUP(H136,ConfigSheet!$A$6:$A$8,ConfigSheet!$B$6:$H$8)))</f>
        <v>0</v>
      </c>
      <c r="R136">
        <f t="shared" si="21"/>
        <v>0</v>
      </c>
      <c r="S136" s="9">
        <f t="shared" si="22"/>
        <v>0</v>
      </c>
      <c r="W136">
        <f t="shared" si="23"/>
        <v>0</v>
      </c>
      <c r="X136">
        <f t="shared" si="16"/>
        <v>0</v>
      </c>
    </row>
    <row r="137" spans="1:24" x14ac:dyDescent="0.3">
      <c r="A137" s="3">
        <v>135</v>
      </c>
      <c r="B137">
        <v>61</v>
      </c>
      <c r="C137" t="s">
        <v>12</v>
      </c>
      <c r="D137" t="s">
        <v>12</v>
      </c>
      <c r="E137">
        <v>341320</v>
      </c>
      <c r="F137">
        <v>352036</v>
      </c>
      <c r="G137">
        <v>2</v>
      </c>
      <c r="H137">
        <v>2</v>
      </c>
      <c r="I137">
        <v>81.257528066635132</v>
      </c>
      <c r="J137">
        <f>ConfigSheet!$I$2</f>
        <v>3349.0920000000001</v>
      </c>
      <c r="K137">
        <f>IF(D137="",_xlfn.XLOOKUP(C137,ConfigSheet!$A$1:$H$1,ConfigSheet!$A$2:$H$2),_xlfn.XLOOKUP(D137,ConfigSheet!$A$1:$H$1,ConfigSheet!$A$2:$H$2))</f>
        <v>4.4826302470744004</v>
      </c>
      <c r="L137">
        <f>_xlfn.XLOOKUP(B137,CoinPixels_Config3!A:A,CoinPixels_Config3!I:I)</f>
        <v>0.98944883051722865</v>
      </c>
      <c r="M137">
        <f t="shared" si="17"/>
        <v>337718.6748321405</v>
      </c>
      <c r="N137">
        <f t="shared" si="18"/>
        <v>348321.60849996313</v>
      </c>
      <c r="O137">
        <f t="shared" si="19"/>
        <v>452.02339822388785</v>
      </c>
      <c r="P137">
        <f t="shared" si="20"/>
        <v>466.21501528520031</v>
      </c>
      <c r="Q137" s="9" cm="1">
        <f t="array" ref="Q137">IF(D137="",_xlfn.XLOOKUP(C137,ConfigSheet!$B$5:$H$5,_xlfn.XLOOKUP(G137,ConfigSheet!$A$6:$A$8,ConfigSheet!$B$6:$H$8)),_xlfn.XLOOKUP(D137,ConfigSheet!$B$5:$H$5,_xlfn.XLOOKUP(H137,ConfigSheet!$A$6:$A$8,ConfigSheet!$B$6:$H$8)))</f>
        <v>472.59999999999997</v>
      </c>
      <c r="R137">
        <f t="shared" si="21"/>
        <v>-14.191617061312456</v>
      </c>
      <c r="S137" s="9">
        <f t="shared" si="22"/>
        <v>201.4019948149348</v>
      </c>
      <c r="W137">
        <f t="shared" si="23"/>
        <v>6.384984714799657</v>
      </c>
      <c r="X137">
        <f t="shared" si="16"/>
        <v>40.768029808225258</v>
      </c>
    </row>
    <row r="138" spans="1:24" x14ac:dyDescent="0.3">
      <c r="A138" s="3">
        <v>136</v>
      </c>
      <c r="B138">
        <v>62</v>
      </c>
      <c r="C138" t="s">
        <v>8</v>
      </c>
      <c r="D138" t="s">
        <v>8</v>
      </c>
      <c r="E138">
        <v>14706</v>
      </c>
      <c r="F138">
        <v>15149</v>
      </c>
      <c r="G138">
        <v>1</v>
      </c>
      <c r="H138">
        <v>1</v>
      </c>
      <c r="I138">
        <v>90.450370311737061</v>
      </c>
      <c r="J138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_xlfn.XLOOKUP(B138,CoinPixels_Config3!A:A,CoinPixels_Config3!I:I)</f>
        <v>0.97075714568618388</v>
      </c>
      <c r="M138">
        <f t="shared" si="17"/>
        <v>14275.95458446102</v>
      </c>
      <c r="N138">
        <f t="shared" si="18"/>
        <v>14706</v>
      </c>
      <c r="O138">
        <f t="shared" si="19"/>
        <v>0</v>
      </c>
      <c r="P138">
        <f t="shared" si="20"/>
        <v>0</v>
      </c>
      <c r="Q138" s="9" cm="1">
        <f t="array" ref="Q138">IF(D138="",_xlfn.XLOOKUP(C138,ConfigSheet!$B$5:$H$5,_xlfn.XLOOKUP(G138,ConfigSheet!$A$6:$A$8,ConfigSheet!$B$6:$H$8)),_xlfn.XLOOKUP(D138,ConfigSheet!$B$5:$H$5,_xlfn.XLOOKUP(H138,ConfigSheet!$A$6:$A$8,ConfigSheet!$B$6:$H$8)))</f>
        <v>0</v>
      </c>
      <c r="R138">
        <f t="shared" si="21"/>
        <v>0</v>
      </c>
      <c r="S138" s="9">
        <f t="shared" si="22"/>
        <v>0</v>
      </c>
      <c r="W138">
        <f t="shared" si="23"/>
        <v>0</v>
      </c>
      <c r="X138">
        <f t="shared" si="16"/>
        <v>0</v>
      </c>
    </row>
    <row r="139" spans="1:24" x14ac:dyDescent="0.3">
      <c r="A139" s="3">
        <v>137</v>
      </c>
      <c r="B139">
        <v>62</v>
      </c>
      <c r="C139" t="s">
        <v>12</v>
      </c>
      <c r="D139" t="s">
        <v>12</v>
      </c>
      <c r="E139">
        <v>377658</v>
      </c>
      <c r="F139">
        <v>381002</v>
      </c>
      <c r="G139">
        <v>2</v>
      </c>
      <c r="H139">
        <v>2</v>
      </c>
      <c r="I139">
        <v>81.158915162086487</v>
      </c>
      <c r="J139">
        <f>ConfigSheet!$I$2</f>
        <v>3349.0920000000001</v>
      </c>
      <c r="K139">
        <f>IF(D139="",_xlfn.XLOOKUP(C139,ConfigSheet!$A$1:$H$1,ConfigSheet!$A$2:$H$2),_xlfn.XLOOKUP(D139,ConfigSheet!$A$1:$H$1,ConfigSheet!$A$2:$H$2))</f>
        <v>4.4826302470744004</v>
      </c>
      <c r="L139">
        <f>_xlfn.XLOOKUP(B139,CoinPixels_Config3!A:A,CoinPixels_Config3!I:I)</f>
        <v>0.97075714568618388</v>
      </c>
      <c r="M139">
        <f t="shared" si="17"/>
        <v>366614.20212555281</v>
      </c>
      <c r="N139">
        <f t="shared" si="18"/>
        <v>369860.41402072745</v>
      </c>
      <c r="O139">
        <f t="shared" si="19"/>
        <v>490.69894510364327</v>
      </c>
      <c r="P139">
        <f t="shared" si="20"/>
        <v>495.04387430526646</v>
      </c>
      <c r="Q139" s="9" cm="1">
        <f t="array" ref="Q139">IF(D139="",_xlfn.XLOOKUP(C139,ConfigSheet!$B$5:$H$5,_xlfn.XLOOKUP(G139,ConfigSheet!$A$6:$A$8,ConfigSheet!$B$6:$H$8)),_xlfn.XLOOKUP(D139,ConfigSheet!$B$5:$H$5,_xlfn.XLOOKUP(H139,ConfigSheet!$A$6:$A$8,ConfigSheet!$B$6:$H$8)))</f>
        <v>472.59999999999997</v>
      </c>
      <c r="R139">
        <f t="shared" si="21"/>
        <v>-4.344929201623188</v>
      </c>
      <c r="S139" s="9">
        <f t="shared" si="22"/>
        <v>18.878409767117912</v>
      </c>
      <c r="W139">
        <f t="shared" si="23"/>
        <v>-22.44387430526649</v>
      </c>
      <c r="X139">
        <f t="shared" si="16"/>
        <v>503.72749383060136</v>
      </c>
    </row>
    <row r="140" spans="1:24" x14ac:dyDescent="0.3">
      <c r="A140" s="3">
        <v>138</v>
      </c>
      <c r="B140">
        <v>63</v>
      </c>
      <c r="C140" t="s">
        <v>8</v>
      </c>
      <c r="D140" t="s">
        <v>8</v>
      </c>
      <c r="E140">
        <v>18595</v>
      </c>
      <c r="F140">
        <v>16998</v>
      </c>
      <c r="G140">
        <v>1</v>
      </c>
      <c r="H140">
        <v>1</v>
      </c>
      <c r="I140">
        <v>89.556372165679932</v>
      </c>
      <c r="J140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_xlfn.XLOOKUP(B140,CoinPixels_Config3!A:A,CoinPixels_Config3!I:I)</f>
        <v>1.0939522296740793</v>
      </c>
      <c r="M140">
        <f t="shared" si="17"/>
        <v>20342.041710789505</v>
      </c>
      <c r="N140">
        <f t="shared" si="18"/>
        <v>18595</v>
      </c>
      <c r="O140">
        <f t="shared" si="19"/>
        <v>0</v>
      </c>
      <c r="P140">
        <f t="shared" si="20"/>
        <v>0</v>
      </c>
      <c r="Q140" s="9" cm="1">
        <f t="array" ref="Q140">IF(D140="",_xlfn.XLOOKUP(C140,ConfigSheet!$B$5:$H$5,_xlfn.XLOOKUP(G140,ConfigSheet!$A$6:$A$8,ConfigSheet!$B$6:$H$8)),_xlfn.XLOOKUP(D140,ConfigSheet!$B$5:$H$5,_xlfn.XLOOKUP(H140,ConfigSheet!$A$6:$A$8,ConfigSheet!$B$6:$H$8)))</f>
        <v>0</v>
      </c>
      <c r="R140">
        <f t="shared" si="21"/>
        <v>0</v>
      </c>
      <c r="S140" s="9">
        <f t="shared" si="22"/>
        <v>0</v>
      </c>
      <c r="W140">
        <f t="shared" si="23"/>
        <v>0</v>
      </c>
      <c r="X140">
        <f t="shared" si="16"/>
        <v>0</v>
      </c>
    </row>
    <row r="141" spans="1:24" x14ac:dyDescent="0.3">
      <c r="A141" s="3">
        <v>139</v>
      </c>
      <c r="B141">
        <v>63</v>
      </c>
      <c r="C141" t="s">
        <v>14</v>
      </c>
      <c r="D141" t="s">
        <v>14</v>
      </c>
      <c r="E141">
        <v>204303</v>
      </c>
      <c r="F141">
        <v>194559</v>
      </c>
      <c r="G141">
        <v>2</v>
      </c>
      <c r="H141">
        <v>2</v>
      </c>
      <c r="I141">
        <v>93.738463521003723</v>
      </c>
      <c r="J141">
        <f>ConfigSheet!$I$2</f>
        <v>3349.0920000000001</v>
      </c>
      <c r="K141">
        <f>IF(D141="",_xlfn.XLOOKUP(C141,ConfigSheet!$A$1:$H$1,ConfigSheet!$A$2:$H$2),_xlfn.XLOOKUP(D141,ConfigSheet!$A$1:$H$1,ConfigSheet!$A$2:$H$2))</f>
        <v>8.5265588246234003</v>
      </c>
      <c r="L141">
        <f>_xlfn.XLOOKUP(B141,CoinPixels_Config3!A:A,CoinPixels_Config3!I:I)</f>
        <v>1.0939522296740793</v>
      </c>
      <c r="M141">
        <f t="shared" si="17"/>
        <v>223497.72237910342</v>
      </c>
      <c r="N141">
        <f t="shared" si="18"/>
        <v>212838.25185315919</v>
      </c>
      <c r="O141">
        <f t="shared" si="19"/>
        <v>569.00989194527199</v>
      </c>
      <c r="P141">
        <f t="shared" si="20"/>
        <v>541.87161014268111</v>
      </c>
      <c r="Q141" s="9" cm="1">
        <f t="array" ref="Q141">IF(D141="",_xlfn.XLOOKUP(C141,ConfigSheet!$B$5:$H$5,_xlfn.XLOOKUP(G141,ConfigSheet!$A$6:$A$8,ConfigSheet!$B$6:$H$8)),_xlfn.XLOOKUP(D141,ConfigSheet!$B$5:$H$5,_xlfn.XLOOKUP(H141,ConfigSheet!$A$6:$A$8,ConfigSheet!$B$6:$H$8)))</f>
        <v>320.88</v>
      </c>
      <c r="R141">
        <f t="shared" si="21"/>
        <v>27.138281802590882</v>
      </c>
      <c r="S141" s="9">
        <f t="shared" si="22"/>
        <v>736.48633919683539</v>
      </c>
      <c r="W141">
        <f t="shared" si="23"/>
        <v>-220.99161014268111</v>
      </c>
      <c r="X141">
        <f t="shared" si="16"/>
        <v>48837.29175345476</v>
      </c>
    </row>
    <row r="142" spans="1:24" x14ac:dyDescent="0.3">
      <c r="A142" s="3">
        <v>140</v>
      </c>
      <c r="B142">
        <v>64</v>
      </c>
      <c r="C142" t="s">
        <v>8</v>
      </c>
      <c r="D142" t="s">
        <v>8</v>
      </c>
      <c r="E142">
        <v>16740</v>
      </c>
      <c r="F142">
        <v>16173</v>
      </c>
      <c r="G142">
        <v>1</v>
      </c>
      <c r="H142">
        <v>1</v>
      </c>
      <c r="I142">
        <v>86.222702264785767</v>
      </c>
      <c r="J142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_xlfn.XLOOKUP(B142,CoinPixels_Config3!A:A,CoinPixels_Config3!I:I)</f>
        <v>1.0350584307178632</v>
      </c>
      <c r="M142">
        <f t="shared" si="17"/>
        <v>17326.878130217028</v>
      </c>
      <c r="N142">
        <f t="shared" si="18"/>
        <v>16740</v>
      </c>
      <c r="O142">
        <f t="shared" si="19"/>
        <v>0</v>
      </c>
      <c r="P142">
        <f t="shared" si="20"/>
        <v>0</v>
      </c>
      <c r="Q142" s="9" cm="1">
        <f t="array" ref="Q142">IF(D142="",_xlfn.XLOOKUP(C142,ConfigSheet!$B$5:$H$5,_xlfn.XLOOKUP(G142,ConfigSheet!$A$6:$A$8,ConfigSheet!$B$6:$H$8)),_xlfn.XLOOKUP(D142,ConfigSheet!$B$5:$H$5,_xlfn.XLOOKUP(H142,ConfigSheet!$A$6:$A$8,ConfigSheet!$B$6:$H$8)))</f>
        <v>0</v>
      </c>
      <c r="R142">
        <f t="shared" si="21"/>
        <v>0</v>
      </c>
      <c r="S142" s="9">
        <f t="shared" si="22"/>
        <v>0</v>
      </c>
      <c r="W142">
        <f t="shared" si="23"/>
        <v>0</v>
      </c>
      <c r="X142">
        <f t="shared" si="16"/>
        <v>0</v>
      </c>
    </row>
    <row r="143" spans="1:24" x14ac:dyDescent="0.3">
      <c r="A143" s="3">
        <v>141</v>
      </c>
      <c r="B143">
        <v>64</v>
      </c>
      <c r="C143" t="s">
        <v>13</v>
      </c>
      <c r="D143" t="s">
        <v>13</v>
      </c>
      <c r="E143">
        <v>150714</v>
      </c>
      <c r="F143">
        <v>124077</v>
      </c>
      <c r="G143">
        <v>1</v>
      </c>
      <c r="H143">
        <v>1</v>
      </c>
      <c r="I143">
        <v>54.096478223800659</v>
      </c>
      <c r="J143">
        <f>ConfigSheet!$I$2</f>
        <v>3349.0920000000001</v>
      </c>
      <c r="K143">
        <f>IF(D143="",_xlfn.XLOOKUP(C143,ConfigSheet!$A$1:$H$1,ConfigSheet!$A$2:$H$2),_xlfn.XLOOKUP(D143,ConfigSheet!$A$1:$H$1,ConfigSheet!$A$2:$H$2))</f>
        <v>6.6983512218829002</v>
      </c>
      <c r="L143">
        <f>_xlfn.XLOOKUP(B143,CoinPixels_Config3!A:A,CoinPixels_Config3!I:I)</f>
        <v>1.0350584307178632</v>
      </c>
      <c r="M143">
        <f t="shared" si="17"/>
        <v>155997.79632721204</v>
      </c>
      <c r="N143">
        <f t="shared" si="18"/>
        <v>128426.94490818032</v>
      </c>
      <c r="O143">
        <f t="shared" si="19"/>
        <v>312.00338170448009</v>
      </c>
      <c r="P143">
        <f t="shared" si="20"/>
        <v>256.86030223965105</v>
      </c>
      <c r="Q143" s="9" cm="1">
        <f t="array" ref="Q143">IF(D143="",_xlfn.XLOOKUP(C143,ConfigSheet!$B$5:$H$5,_xlfn.XLOOKUP(G143,ConfigSheet!$A$6:$A$8,ConfigSheet!$B$6:$H$8)),_xlfn.XLOOKUP(D143,ConfigSheet!$B$5:$H$5,_xlfn.XLOOKUP(H143,ConfigSheet!$A$6:$A$8,ConfigSheet!$B$6:$H$8)))</f>
        <v>207.95500000000001</v>
      </c>
      <c r="R143">
        <f t="shared" si="21"/>
        <v>55.143079464829043</v>
      </c>
      <c r="S143" s="9">
        <f t="shared" si="22"/>
        <v>3040.7592128644505</v>
      </c>
      <c r="W143">
        <f t="shared" si="23"/>
        <v>-48.905302239651036</v>
      </c>
      <c r="X143">
        <f t="shared" si="16"/>
        <v>2391.7285871516165</v>
      </c>
    </row>
    <row r="144" spans="1:24" x14ac:dyDescent="0.3">
      <c r="A144" s="3">
        <v>142</v>
      </c>
      <c r="B144">
        <v>65</v>
      </c>
      <c r="C144" t="s">
        <v>8</v>
      </c>
      <c r="D144" t="s">
        <v>8</v>
      </c>
      <c r="E144">
        <v>20515</v>
      </c>
      <c r="F144">
        <v>18476</v>
      </c>
      <c r="G144">
        <v>1</v>
      </c>
      <c r="H144">
        <v>1</v>
      </c>
      <c r="I144">
        <v>90.042406320571899</v>
      </c>
      <c r="J14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_xlfn.XLOOKUP(B144,CoinPixels_Config3!A:A,CoinPixels_Config3!I:I)</f>
        <v>1.1103593851483005</v>
      </c>
      <c r="M144">
        <f t="shared" si="17"/>
        <v>22779.022786317382</v>
      </c>
      <c r="N144">
        <f t="shared" si="18"/>
        <v>20515</v>
      </c>
      <c r="O144">
        <f t="shared" si="19"/>
        <v>0</v>
      </c>
      <c r="P144">
        <f t="shared" si="20"/>
        <v>0</v>
      </c>
      <c r="Q144" s="9" cm="1">
        <f t="array" ref="Q144">IF(D144="",_xlfn.XLOOKUP(C144,ConfigSheet!$B$5:$H$5,_xlfn.XLOOKUP(G144,ConfigSheet!$A$6:$A$8,ConfigSheet!$B$6:$H$8)),_xlfn.XLOOKUP(D144,ConfigSheet!$B$5:$H$5,_xlfn.XLOOKUP(H144,ConfigSheet!$A$6:$A$8,ConfigSheet!$B$6:$H$8)))</f>
        <v>0</v>
      </c>
      <c r="R144">
        <f t="shared" si="21"/>
        <v>0</v>
      </c>
      <c r="S144" s="9">
        <f t="shared" si="22"/>
        <v>0</v>
      </c>
      <c r="W144">
        <f t="shared" si="23"/>
        <v>0</v>
      </c>
      <c r="X144">
        <f t="shared" si="16"/>
        <v>0</v>
      </c>
    </row>
    <row r="145" spans="1:24" x14ac:dyDescent="0.3">
      <c r="A145" s="3">
        <v>143</v>
      </c>
      <c r="B145">
        <v>65</v>
      </c>
      <c r="C145" t="s">
        <v>13</v>
      </c>
      <c r="D145" t="s">
        <v>13</v>
      </c>
      <c r="E145">
        <v>310048</v>
      </c>
      <c r="F145">
        <v>219589</v>
      </c>
      <c r="G145">
        <v>2</v>
      </c>
      <c r="H145">
        <v>2</v>
      </c>
      <c r="I145">
        <v>47.049494087696083</v>
      </c>
      <c r="J145">
        <f>ConfigSheet!$I$2</f>
        <v>3349.0920000000001</v>
      </c>
      <c r="K145">
        <f>IF(D145="",_xlfn.XLOOKUP(C145,ConfigSheet!$A$1:$H$1,ConfigSheet!$A$2:$H$2),_xlfn.XLOOKUP(D145,ConfigSheet!$A$1:$H$1,ConfigSheet!$A$2:$H$2))</f>
        <v>6.6983512218829002</v>
      </c>
      <c r="L145">
        <f>_xlfn.XLOOKUP(B145,CoinPixels_Config3!A:A,CoinPixels_Config3!I:I)</f>
        <v>1.1103593851483005</v>
      </c>
      <c r="M145">
        <f t="shared" si="17"/>
        <v>344264.70664646028</v>
      </c>
      <c r="N145">
        <f t="shared" si="18"/>
        <v>243822.70702533014</v>
      </c>
      <c r="O145">
        <f t="shared" si="19"/>
        <v>688.5466026064604</v>
      </c>
      <c r="P145">
        <f t="shared" si="20"/>
        <v>487.65758824359449</v>
      </c>
      <c r="Q145" s="9" cm="1">
        <f t="array" ref="Q145">IF(D145="",_xlfn.XLOOKUP(C145,ConfigSheet!$B$5:$H$5,_xlfn.XLOOKUP(G145,ConfigSheet!$A$6:$A$8,ConfigSheet!$B$6:$H$8)),_xlfn.XLOOKUP(D145,ConfigSheet!$B$5:$H$5,_xlfn.XLOOKUP(H145,ConfigSheet!$A$6:$A$8,ConfigSheet!$B$6:$H$8)))</f>
        <v>415.91</v>
      </c>
      <c r="R145">
        <f t="shared" si="21"/>
        <v>200.88901436286591</v>
      </c>
      <c r="S145" s="9">
        <f t="shared" si="22"/>
        <v>40356.396091683746</v>
      </c>
      <c r="W145">
        <f t="shared" si="23"/>
        <v>-71.747588243594464</v>
      </c>
      <c r="X145">
        <f t="shared" si="16"/>
        <v>5147.7164187723747</v>
      </c>
    </row>
    <row r="146" spans="1:24" x14ac:dyDescent="0.3">
      <c r="A146" s="3">
        <v>144</v>
      </c>
      <c r="B146">
        <v>66</v>
      </c>
      <c r="C146" t="s">
        <v>8</v>
      </c>
      <c r="D146" t="s">
        <v>8</v>
      </c>
      <c r="E146">
        <v>16698</v>
      </c>
      <c r="F146">
        <v>16612</v>
      </c>
      <c r="G146">
        <v>1</v>
      </c>
      <c r="H146">
        <v>1</v>
      </c>
      <c r="I146">
        <v>93.831831216812134</v>
      </c>
      <c r="J146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_xlfn.XLOOKUP(B146,CoinPixels_Config3!A:A,CoinPixels_Config3!I:I)</f>
        <v>1.0051769804960269</v>
      </c>
      <c r="M146">
        <f t="shared" si="17"/>
        <v>16784.445220322657</v>
      </c>
      <c r="N146">
        <f t="shared" si="18"/>
        <v>16698</v>
      </c>
      <c r="O146">
        <f t="shared" si="19"/>
        <v>0</v>
      </c>
      <c r="P146">
        <f t="shared" si="20"/>
        <v>0</v>
      </c>
      <c r="Q146" s="9" cm="1">
        <f t="array" ref="Q146">IF(D146="",_xlfn.XLOOKUP(C146,ConfigSheet!$B$5:$H$5,_xlfn.XLOOKUP(G146,ConfigSheet!$A$6:$A$8,ConfigSheet!$B$6:$H$8)),_xlfn.XLOOKUP(D146,ConfigSheet!$B$5:$H$5,_xlfn.XLOOKUP(H146,ConfigSheet!$A$6:$A$8,ConfigSheet!$B$6:$H$8)))</f>
        <v>0</v>
      </c>
      <c r="R146">
        <f t="shared" si="21"/>
        <v>0</v>
      </c>
      <c r="S146" s="9">
        <f t="shared" si="22"/>
        <v>0</v>
      </c>
      <c r="W146">
        <f t="shared" si="23"/>
        <v>0</v>
      </c>
      <c r="X146">
        <f t="shared" si="16"/>
        <v>0</v>
      </c>
    </row>
    <row r="147" spans="1:24" x14ac:dyDescent="0.3">
      <c r="A147" s="3">
        <v>145</v>
      </c>
      <c r="B147">
        <v>66</v>
      </c>
      <c r="C147" t="s">
        <v>13</v>
      </c>
      <c r="D147" t="s">
        <v>13</v>
      </c>
      <c r="E147">
        <v>286176</v>
      </c>
      <c r="F147">
        <v>233345</v>
      </c>
      <c r="G147">
        <v>2</v>
      </c>
      <c r="H147">
        <v>2</v>
      </c>
      <c r="I147">
        <v>48.783813416957862</v>
      </c>
      <c r="J147">
        <f>ConfigSheet!$I$2</f>
        <v>3349.0920000000001</v>
      </c>
      <c r="K147">
        <f>IF(D147="",_xlfn.XLOOKUP(C147,ConfigSheet!$A$1:$H$1,ConfigSheet!$A$2:$H$2),_xlfn.XLOOKUP(D147,ConfigSheet!$A$1:$H$1,ConfigSheet!$A$2:$H$2))</f>
        <v>6.6983512218829002</v>
      </c>
      <c r="L147">
        <f>_xlfn.XLOOKUP(B147,CoinPixels_Config3!A:A,CoinPixels_Config3!I:I)</f>
        <v>1.0051769804960269</v>
      </c>
      <c r="M147">
        <f t="shared" si="17"/>
        <v>287657.527570431</v>
      </c>
      <c r="N147">
        <f t="shared" si="18"/>
        <v>234553.02251384538</v>
      </c>
      <c r="O147">
        <f t="shared" si="19"/>
        <v>575.32941802888979</v>
      </c>
      <c r="P147">
        <f t="shared" si="20"/>
        <v>469.11775638051853</v>
      </c>
      <c r="Q147" s="9" cm="1">
        <f t="array" ref="Q147">IF(D147="",_xlfn.XLOOKUP(C147,ConfigSheet!$B$5:$H$5,_xlfn.XLOOKUP(G147,ConfigSheet!$A$6:$A$8,ConfigSheet!$B$6:$H$8)),_xlfn.XLOOKUP(D147,ConfigSheet!$B$5:$H$5,_xlfn.XLOOKUP(H147,ConfigSheet!$A$6:$A$8,ConfigSheet!$B$6:$H$8)))</f>
        <v>415.91</v>
      </c>
      <c r="R147">
        <f t="shared" si="21"/>
        <v>106.21166164837126</v>
      </c>
      <c r="S147" s="9">
        <f t="shared" si="22"/>
        <v>11280.917070108098</v>
      </c>
      <c r="W147">
        <f t="shared" si="23"/>
        <v>-53.207756380518504</v>
      </c>
      <c r="X147">
        <f t="shared" si="16"/>
        <v>2831.0653390486077</v>
      </c>
    </row>
    <row r="148" spans="1:24" x14ac:dyDescent="0.3">
      <c r="A148" s="3">
        <v>146</v>
      </c>
      <c r="B148">
        <v>67</v>
      </c>
      <c r="C148" t="s">
        <v>8</v>
      </c>
      <c r="D148" t="s">
        <v>8</v>
      </c>
      <c r="E148">
        <v>18662</v>
      </c>
      <c r="F148">
        <v>16879</v>
      </c>
      <c r="G148">
        <v>1</v>
      </c>
      <c r="H148">
        <v>1</v>
      </c>
      <c r="I148">
        <v>90.008020401000977</v>
      </c>
      <c r="J148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_xlfn.XLOOKUP(B148,CoinPixels_Config3!A:A,CoinPixels_Config3!I:I)</f>
        <v>1.105634220036732</v>
      </c>
      <c r="M148">
        <f t="shared" si="17"/>
        <v>20633.34581432549</v>
      </c>
      <c r="N148">
        <f t="shared" si="18"/>
        <v>18662</v>
      </c>
      <c r="O148">
        <f t="shared" si="19"/>
        <v>0</v>
      </c>
      <c r="P148">
        <f t="shared" si="20"/>
        <v>0</v>
      </c>
      <c r="Q148" s="9" cm="1">
        <f t="array" ref="Q148">IF(D148="",_xlfn.XLOOKUP(C148,ConfigSheet!$B$5:$H$5,_xlfn.XLOOKUP(G148,ConfigSheet!$A$6:$A$8,ConfigSheet!$B$6:$H$8)),_xlfn.XLOOKUP(D148,ConfigSheet!$B$5:$H$5,_xlfn.XLOOKUP(H148,ConfigSheet!$A$6:$A$8,ConfigSheet!$B$6:$H$8)))</f>
        <v>0</v>
      </c>
      <c r="R148">
        <f t="shared" si="21"/>
        <v>0</v>
      </c>
      <c r="S148" s="9">
        <f t="shared" si="22"/>
        <v>0</v>
      </c>
      <c r="W148">
        <f t="shared" si="23"/>
        <v>0</v>
      </c>
      <c r="X148">
        <f t="shared" si="16"/>
        <v>0</v>
      </c>
    </row>
    <row r="149" spans="1:24" x14ac:dyDescent="0.3">
      <c r="A149" s="3">
        <v>147</v>
      </c>
      <c r="B149">
        <v>67</v>
      </c>
      <c r="C149" t="s">
        <v>13</v>
      </c>
      <c r="D149" t="s">
        <v>13</v>
      </c>
      <c r="E149">
        <v>130848</v>
      </c>
      <c r="F149">
        <v>100252</v>
      </c>
      <c r="G149">
        <v>1</v>
      </c>
      <c r="H149">
        <v>1</v>
      </c>
      <c r="I149">
        <v>59.554266929626458</v>
      </c>
      <c r="J149">
        <f>ConfigSheet!$I$2</f>
        <v>3349.0920000000001</v>
      </c>
      <c r="K149">
        <f>IF(D149="",_xlfn.XLOOKUP(C149,ConfigSheet!$A$1:$H$1,ConfigSheet!$A$2:$H$2),_xlfn.XLOOKUP(D149,ConfigSheet!$A$1:$H$1,ConfigSheet!$A$2:$H$2))</f>
        <v>6.6983512218829002</v>
      </c>
      <c r="L149">
        <f>_xlfn.XLOOKUP(B149,CoinPixels_Config3!A:A,CoinPixels_Config3!I:I)</f>
        <v>1.105634220036732</v>
      </c>
      <c r="M149">
        <f t="shared" si="17"/>
        <v>144670.0264233663</v>
      </c>
      <c r="N149">
        <f t="shared" si="18"/>
        <v>110842.04182712245</v>
      </c>
      <c r="O149">
        <f t="shared" si="19"/>
        <v>289.34727629542186</v>
      </c>
      <c r="P149">
        <f t="shared" si="20"/>
        <v>221.68961805429689</v>
      </c>
      <c r="Q149" s="9" cm="1">
        <f t="array" ref="Q149">IF(D149="",_xlfn.XLOOKUP(C149,ConfigSheet!$B$5:$H$5,_xlfn.XLOOKUP(G149,ConfigSheet!$A$6:$A$8,ConfigSheet!$B$6:$H$8)),_xlfn.XLOOKUP(D149,ConfigSheet!$B$5:$H$5,_xlfn.XLOOKUP(H149,ConfigSheet!$A$6:$A$8,ConfigSheet!$B$6:$H$8)))</f>
        <v>207.95500000000001</v>
      </c>
      <c r="R149">
        <f t="shared" si="21"/>
        <v>67.657658241124977</v>
      </c>
      <c r="S149" s="9">
        <f t="shared" si="22"/>
        <v>4577.5587186728662</v>
      </c>
      <c r="W149">
        <f t="shared" si="23"/>
        <v>-13.734618054296874</v>
      </c>
      <c r="X149">
        <f t="shared" si="16"/>
        <v>188.63973309741763</v>
      </c>
    </row>
    <row r="150" spans="1:24" x14ac:dyDescent="0.3">
      <c r="A150" s="3">
        <v>148</v>
      </c>
      <c r="B150">
        <v>68</v>
      </c>
      <c r="C150" t="s">
        <v>8</v>
      </c>
      <c r="D150" t="s">
        <v>8</v>
      </c>
      <c r="E150">
        <v>15478</v>
      </c>
      <c r="F150">
        <v>15955</v>
      </c>
      <c r="G150">
        <v>1</v>
      </c>
      <c r="H150">
        <v>1</v>
      </c>
      <c r="I150">
        <v>90.803688764572144</v>
      </c>
      <c r="J150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_xlfn.XLOOKUP(B150,CoinPixels_Config3!A:A,CoinPixels_Config3!I:I)</f>
        <v>0.97010341585709814</v>
      </c>
      <c r="M150">
        <f t="shared" si="17"/>
        <v>15015.260670636166</v>
      </c>
      <c r="N150">
        <f t="shared" si="18"/>
        <v>15478</v>
      </c>
      <c r="O150">
        <f t="shared" si="19"/>
        <v>0</v>
      </c>
      <c r="P150">
        <f t="shared" si="20"/>
        <v>0</v>
      </c>
      <c r="Q150" s="9" cm="1">
        <f t="array" ref="Q150">IF(D150="",_xlfn.XLOOKUP(C150,ConfigSheet!$B$5:$H$5,_xlfn.XLOOKUP(G150,ConfigSheet!$A$6:$A$8,ConfigSheet!$B$6:$H$8)),_xlfn.XLOOKUP(D150,ConfigSheet!$B$5:$H$5,_xlfn.XLOOKUP(H150,ConfigSheet!$A$6:$A$8,ConfigSheet!$B$6:$H$8)))</f>
        <v>0</v>
      </c>
      <c r="R150">
        <f t="shared" si="21"/>
        <v>0</v>
      </c>
      <c r="S150" s="9">
        <f t="shared" si="22"/>
        <v>0</v>
      </c>
      <c r="W150">
        <f t="shared" si="23"/>
        <v>0</v>
      </c>
      <c r="X150">
        <f t="shared" si="16"/>
        <v>0</v>
      </c>
    </row>
    <row r="151" spans="1:24" x14ac:dyDescent="0.3">
      <c r="A151" s="3">
        <v>149</v>
      </c>
      <c r="B151">
        <v>68</v>
      </c>
      <c r="C151" t="s">
        <v>12</v>
      </c>
      <c r="D151" t="s">
        <v>12</v>
      </c>
      <c r="E151">
        <v>204865</v>
      </c>
      <c r="F151">
        <v>280309</v>
      </c>
      <c r="G151">
        <v>1</v>
      </c>
      <c r="H151">
        <v>2</v>
      </c>
      <c r="I151">
        <v>44.385881454218179</v>
      </c>
      <c r="J151">
        <f>ConfigSheet!$I$2</f>
        <v>3349.0920000000001</v>
      </c>
      <c r="K151">
        <f>IF(D151="",_xlfn.XLOOKUP(C151,ConfigSheet!$A$1:$H$1,ConfigSheet!$A$2:$H$2),_xlfn.XLOOKUP(D151,ConfigSheet!$A$1:$H$1,ConfigSheet!$A$2:$H$2))</f>
        <v>4.4826302470744004</v>
      </c>
      <c r="L151">
        <f>_xlfn.XLOOKUP(B151,CoinPixels_Config3!A:A,CoinPixels_Config3!I:I)</f>
        <v>0.97010341585709814</v>
      </c>
      <c r="M151">
        <f t="shared" si="17"/>
        <v>198740.2362895644</v>
      </c>
      <c r="N151">
        <f t="shared" si="18"/>
        <v>271928.71839548735</v>
      </c>
      <c r="O151">
        <f t="shared" si="19"/>
        <v>266.00612778099702</v>
      </c>
      <c r="P151">
        <f t="shared" si="20"/>
        <v>363.96608338253725</v>
      </c>
      <c r="Q151" s="9" cm="1">
        <f t="array" ref="Q151">IF(D151="",_xlfn.XLOOKUP(C151,ConfigSheet!$B$5:$H$5,_xlfn.XLOOKUP(G151,ConfigSheet!$A$6:$A$8,ConfigSheet!$B$6:$H$8)),_xlfn.XLOOKUP(D151,ConfigSheet!$B$5:$H$5,_xlfn.XLOOKUP(H151,ConfigSheet!$A$6:$A$8,ConfigSheet!$B$6:$H$8)))</f>
        <v>472.59999999999997</v>
      </c>
      <c r="R151">
        <f t="shared" si="21"/>
        <v>-97.95995560154023</v>
      </c>
      <c r="S151" s="9">
        <f t="shared" si="22"/>
        <v>9596.1529014557327</v>
      </c>
      <c r="W151">
        <f t="shared" si="23"/>
        <v>108.63391661746272</v>
      </c>
      <c r="X151">
        <f t="shared" si="16"/>
        <v>11801.327839649843</v>
      </c>
    </row>
    <row r="152" spans="1:24" x14ac:dyDescent="0.3">
      <c r="A152" s="3">
        <v>150</v>
      </c>
      <c r="B152">
        <v>68</v>
      </c>
      <c r="C152" t="s">
        <v>13</v>
      </c>
      <c r="D152" t="s">
        <v>13</v>
      </c>
      <c r="E152">
        <v>127971</v>
      </c>
      <c r="F152">
        <v>127073</v>
      </c>
      <c r="G152">
        <v>1</v>
      </c>
      <c r="H152">
        <v>1</v>
      </c>
      <c r="I152">
        <v>45.487526059150703</v>
      </c>
      <c r="J152">
        <f>ConfigSheet!$I$2</f>
        <v>3349.0920000000001</v>
      </c>
      <c r="K152">
        <f>IF(D152="",_xlfn.XLOOKUP(C152,ConfigSheet!$A$1:$H$1,ConfigSheet!$A$2:$H$2),_xlfn.XLOOKUP(D152,ConfigSheet!$A$1:$H$1,ConfigSheet!$A$2:$H$2))</f>
        <v>6.6983512218829002</v>
      </c>
      <c r="L152">
        <f>_xlfn.XLOOKUP(B152,CoinPixels_Config3!A:A,CoinPixels_Config3!I:I)</f>
        <v>0.97010341585709814</v>
      </c>
      <c r="M152">
        <f t="shared" si="17"/>
        <v>124145.10423064871</v>
      </c>
      <c r="N152">
        <f t="shared" si="18"/>
        <v>123273.95136320904</v>
      </c>
      <c r="O152">
        <f t="shared" si="19"/>
        <v>248.29640709008464</v>
      </c>
      <c r="P152">
        <f t="shared" si="20"/>
        <v>246.5540578580954</v>
      </c>
      <c r="Q152" s="9" cm="1">
        <f t="array" ref="Q152">IF(D152="",_xlfn.XLOOKUP(C152,ConfigSheet!$B$5:$H$5,_xlfn.XLOOKUP(G152,ConfigSheet!$A$6:$A$8,ConfigSheet!$B$6:$H$8)),_xlfn.XLOOKUP(D152,ConfigSheet!$B$5:$H$5,_xlfn.XLOOKUP(H152,ConfigSheet!$A$6:$A$8,ConfigSheet!$B$6:$H$8)))</f>
        <v>207.95500000000001</v>
      </c>
      <c r="R152">
        <f t="shared" si="21"/>
        <v>1.7423492319892375</v>
      </c>
      <c r="S152" s="9">
        <f t="shared" si="22"/>
        <v>3.0357808462134859</v>
      </c>
      <c r="W152">
        <f t="shared" si="23"/>
        <v>-38.599057858095392</v>
      </c>
      <c r="X152">
        <f t="shared" si="16"/>
        <v>1489.8872675325956</v>
      </c>
    </row>
    <row r="153" spans="1:24" x14ac:dyDescent="0.3">
      <c r="A153" s="3">
        <v>151</v>
      </c>
      <c r="B153">
        <v>69</v>
      </c>
      <c r="C153" t="s">
        <v>8</v>
      </c>
      <c r="D153" t="s">
        <v>8</v>
      </c>
      <c r="E153">
        <v>14572</v>
      </c>
      <c r="F153">
        <v>13985</v>
      </c>
      <c r="G153">
        <v>1</v>
      </c>
      <c r="H153">
        <v>1</v>
      </c>
      <c r="I153">
        <v>93.528056144714355</v>
      </c>
      <c r="J153">
        <f>ConfigSheet!$I$2</f>
        <v>3349.0920000000001</v>
      </c>
      <c r="K153">
        <f>IF(D153="",_xlfn.XLOOKUP(C153,ConfigSheet!$A$1:$H$1,ConfigSheet!$A$2:$H$2),_xlfn.XLOOKUP(D153,ConfigSheet!$A$1:$H$1,ConfigSheet!$A$2:$H$2))</f>
        <v>0</v>
      </c>
      <c r="L153">
        <f>_xlfn.XLOOKUP(B153,CoinPixels_Config3!A:A,CoinPixels_Config3!I:I)</f>
        <v>1.0419735430818735</v>
      </c>
      <c r="M153">
        <f t="shared" si="17"/>
        <v>15183.638469789061</v>
      </c>
      <c r="N153">
        <f t="shared" si="18"/>
        <v>14572.000000000002</v>
      </c>
      <c r="O153">
        <f t="shared" si="19"/>
        <v>0</v>
      </c>
      <c r="P153">
        <f t="shared" si="20"/>
        <v>0</v>
      </c>
      <c r="Q153" s="9" cm="1">
        <f t="array" ref="Q153">IF(D153="",_xlfn.XLOOKUP(C153,ConfigSheet!$B$5:$H$5,_xlfn.XLOOKUP(G153,ConfigSheet!$A$6:$A$8,ConfigSheet!$B$6:$H$8)),_xlfn.XLOOKUP(D153,ConfigSheet!$B$5:$H$5,_xlfn.XLOOKUP(H153,ConfigSheet!$A$6:$A$8,ConfigSheet!$B$6:$H$8)))</f>
        <v>0</v>
      </c>
      <c r="R153">
        <f t="shared" si="21"/>
        <v>0</v>
      </c>
      <c r="S153" s="9">
        <f t="shared" si="22"/>
        <v>0</v>
      </c>
      <c r="W153">
        <f t="shared" si="23"/>
        <v>0</v>
      </c>
      <c r="X153">
        <f t="shared" si="16"/>
        <v>0</v>
      </c>
    </row>
    <row r="154" spans="1:24" x14ac:dyDescent="0.3">
      <c r="A154" s="3">
        <v>152</v>
      </c>
      <c r="B154">
        <v>69</v>
      </c>
      <c r="C154" t="s">
        <v>14</v>
      </c>
      <c r="D154" t="s">
        <v>14</v>
      </c>
      <c r="E154">
        <v>90702</v>
      </c>
      <c r="F154">
        <v>88109</v>
      </c>
      <c r="G154">
        <v>1</v>
      </c>
      <c r="H154">
        <v>1</v>
      </c>
      <c r="I154">
        <v>95.004141330718994</v>
      </c>
      <c r="J154">
        <f>ConfigSheet!$I$2</f>
        <v>3349.0920000000001</v>
      </c>
      <c r="K154">
        <f>IF(D154="",_xlfn.XLOOKUP(C154,ConfigSheet!$A$1:$H$1,ConfigSheet!$A$2:$H$2),_xlfn.XLOOKUP(D154,ConfigSheet!$A$1:$H$1,ConfigSheet!$A$2:$H$2))</f>
        <v>8.5265588246234003</v>
      </c>
      <c r="L154">
        <f>_xlfn.XLOOKUP(B154,CoinPixels_Config3!A:A,CoinPixels_Config3!I:I)</f>
        <v>1.0419735430818735</v>
      </c>
      <c r="M154">
        <f t="shared" si="17"/>
        <v>94509.084304612086</v>
      </c>
      <c r="N154">
        <f t="shared" si="18"/>
        <v>91807.246907400797</v>
      </c>
      <c r="O154">
        <f t="shared" si="19"/>
        <v>240.61365492036859</v>
      </c>
      <c r="P154">
        <f t="shared" si="20"/>
        <v>233.73496197855349</v>
      </c>
      <c r="Q154" s="9" cm="1">
        <f t="array" ref="Q154">IF(D154="",_xlfn.XLOOKUP(C154,ConfigSheet!$B$5:$H$5,_xlfn.XLOOKUP(G154,ConfigSheet!$A$6:$A$8,ConfigSheet!$B$6:$H$8)),_xlfn.XLOOKUP(D154,ConfigSheet!$B$5:$H$5,_xlfn.XLOOKUP(H154,ConfigSheet!$A$6:$A$8,ConfigSheet!$B$6:$H$8)))</f>
        <v>160.44</v>
      </c>
      <c r="R154">
        <f t="shared" si="21"/>
        <v>6.8786929418151033</v>
      </c>
      <c r="S154" s="9">
        <f t="shared" si="22"/>
        <v>47.316416587776921</v>
      </c>
      <c r="W154">
        <f t="shared" si="23"/>
        <v>-73.294961978553488</v>
      </c>
      <c r="X154">
        <f t="shared" si="16"/>
        <v>5372.1514514376013</v>
      </c>
    </row>
    <row r="155" spans="1:24" x14ac:dyDescent="0.3">
      <c r="A155" s="3">
        <v>153</v>
      </c>
      <c r="B155">
        <v>69</v>
      </c>
      <c r="C155" t="s">
        <v>9</v>
      </c>
      <c r="D155" t="s">
        <v>9</v>
      </c>
      <c r="E155">
        <v>451608</v>
      </c>
      <c r="F155">
        <v>392776</v>
      </c>
      <c r="G155">
        <v>1</v>
      </c>
      <c r="H155">
        <v>1</v>
      </c>
      <c r="I155">
        <v>86.254739761352539</v>
      </c>
      <c r="J155">
        <f>ConfigSheet!$I$2</f>
        <v>3349.0920000000001</v>
      </c>
      <c r="K155">
        <f>IF(D155="",_xlfn.XLOOKUP(C155,ConfigSheet!$A$1:$H$1,ConfigSheet!$A$2:$H$2),_xlfn.XLOOKUP(D155,ConfigSheet!$A$1:$H$1,ConfigSheet!$A$2:$H$2))</f>
        <v>2.6304883652667002</v>
      </c>
      <c r="L155">
        <f>_xlfn.XLOOKUP(B155,CoinPixels_Config3!A:A,CoinPixels_Config3!I:I)</f>
        <v>1.0419735430818735</v>
      </c>
      <c r="M155">
        <f t="shared" si="17"/>
        <v>470563.58784411871</v>
      </c>
      <c r="N155">
        <f t="shared" si="18"/>
        <v>409262.20035752596</v>
      </c>
      <c r="O155">
        <f t="shared" si="19"/>
        <v>369.59630937045296</v>
      </c>
      <c r="P155">
        <f t="shared" si="20"/>
        <v>321.44815860057628</v>
      </c>
      <c r="Q155" s="9" cm="1">
        <f t="array" ref="Q155">IF(D155="",_xlfn.XLOOKUP(C155,ConfigSheet!$B$5:$H$5,_xlfn.XLOOKUP(G155,ConfigSheet!$A$6:$A$8,ConfigSheet!$B$6:$H$8)),_xlfn.XLOOKUP(D155,ConfigSheet!$B$5:$H$5,_xlfn.XLOOKUP(H155,ConfigSheet!$A$6:$A$8,ConfigSheet!$B$6:$H$8)))</f>
        <v>468.8</v>
      </c>
      <c r="R155">
        <f t="shared" si="21"/>
        <v>48.148150769876679</v>
      </c>
      <c r="S155" s="9">
        <f t="shared" si="22"/>
        <v>2318.244422558776</v>
      </c>
      <c r="W155">
        <f t="shared" si="23"/>
        <v>147.35184139942373</v>
      </c>
      <c r="X155">
        <f t="shared" si="16"/>
        <v>21712.565163800926</v>
      </c>
    </row>
    <row r="156" spans="1:24" x14ac:dyDescent="0.3">
      <c r="A156" s="3">
        <v>154</v>
      </c>
      <c r="B156">
        <v>70</v>
      </c>
      <c r="C156" t="s">
        <v>8</v>
      </c>
      <c r="D156" t="s">
        <v>8</v>
      </c>
      <c r="E156">
        <v>17232</v>
      </c>
      <c r="F156">
        <v>16206</v>
      </c>
      <c r="G156">
        <v>1</v>
      </c>
      <c r="H156">
        <v>1</v>
      </c>
      <c r="I156">
        <v>86.512714624404907</v>
      </c>
      <c r="J156">
        <f>ConfigSheet!$I$2</f>
        <v>3349.0920000000001</v>
      </c>
      <c r="K156">
        <f>IF(D156="",_xlfn.XLOOKUP(C156,ConfigSheet!$A$1:$H$1,ConfigSheet!$A$2:$H$2),_xlfn.XLOOKUP(D156,ConfigSheet!$A$1:$H$1,ConfigSheet!$A$2:$H$2))</f>
        <v>0</v>
      </c>
      <c r="L156">
        <f>_xlfn.XLOOKUP(B156,CoinPixels_Config3!A:A,CoinPixels_Config3!I:I)</f>
        <v>1.0633098852276934</v>
      </c>
      <c r="M156">
        <f t="shared" si="17"/>
        <v>18322.955942243614</v>
      </c>
      <c r="N156">
        <f t="shared" si="18"/>
        <v>17232</v>
      </c>
      <c r="O156">
        <f t="shared" si="19"/>
        <v>0</v>
      </c>
      <c r="P156">
        <f t="shared" si="20"/>
        <v>0</v>
      </c>
      <c r="Q156" s="9" cm="1">
        <f t="array" ref="Q156">IF(D156="",_xlfn.XLOOKUP(C156,ConfigSheet!$B$5:$H$5,_xlfn.XLOOKUP(G156,ConfigSheet!$A$6:$A$8,ConfigSheet!$B$6:$H$8)),_xlfn.XLOOKUP(D156,ConfigSheet!$B$5:$H$5,_xlfn.XLOOKUP(H156,ConfigSheet!$A$6:$A$8,ConfigSheet!$B$6:$H$8)))</f>
        <v>0</v>
      </c>
      <c r="R156">
        <f t="shared" si="21"/>
        <v>0</v>
      </c>
      <c r="S156" s="9">
        <f t="shared" si="22"/>
        <v>0</v>
      </c>
      <c r="W156">
        <f t="shared" si="23"/>
        <v>0</v>
      </c>
      <c r="X156">
        <f t="shared" si="16"/>
        <v>0</v>
      </c>
    </row>
    <row r="157" spans="1:24" x14ac:dyDescent="0.3">
      <c r="A157" s="3">
        <v>155</v>
      </c>
      <c r="B157">
        <v>70</v>
      </c>
      <c r="C157" t="s">
        <v>14</v>
      </c>
      <c r="D157" t="s">
        <v>14</v>
      </c>
      <c r="E157">
        <v>105870</v>
      </c>
      <c r="F157">
        <v>97141</v>
      </c>
      <c r="G157">
        <v>1</v>
      </c>
      <c r="H157">
        <v>1</v>
      </c>
      <c r="I157">
        <v>90.038943290710449</v>
      </c>
      <c r="J157">
        <f>ConfigSheet!$I$2</f>
        <v>3349.0920000000001</v>
      </c>
      <c r="K157">
        <f>IF(D157="",_xlfn.XLOOKUP(C157,ConfigSheet!$A$1:$H$1,ConfigSheet!$A$2:$H$2),_xlfn.XLOOKUP(D157,ConfigSheet!$A$1:$H$1,ConfigSheet!$A$2:$H$2))</f>
        <v>8.5265588246234003</v>
      </c>
      <c r="L157">
        <f>_xlfn.XLOOKUP(B157,CoinPixels_Config3!A:A,CoinPixels_Config3!I:I)</f>
        <v>1.0633098852276934</v>
      </c>
      <c r="M157">
        <f t="shared" si="17"/>
        <v>112572.6175490559</v>
      </c>
      <c r="N157">
        <f t="shared" si="18"/>
        <v>103290.98556090337</v>
      </c>
      <c r="O157">
        <f t="shared" si="19"/>
        <v>286.60217323795752</v>
      </c>
      <c r="P157">
        <f t="shared" si="20"/>
        <v>262.97177397287646</v>
      </c>
      <c r="Q157" s="9" cm="1">
        <f t="array" ref="Q157">IF(D157="",_xlfn.XLOOKUP(C157,ConfigSheet!$B$5:$H$5,_xlfn.XLOOKUP(G157,ConfigSheet!$A$6:$A$8,ConfigSheet!$B$6:$H$8)),_xlfn.XLOOKUP(D157,ConfigSheet!$B$5:$H$5,_xlfn.XLOOKUP(H157,ConfigSheet!$A$6:$A$8,ConfigSheet!$B$6:$H$8)))</f>
        <v>160.44</v>
      </c>
      <c r="R157">
        <f t="shared" si="21"/>
        <v>23.630399265081053</v>
      </c>
      <c r="S157" s="9">
        <f t="shared" si="22"/>
        <v>558.39576942714314</v>
      </c>
      <c r="W157">
        <f t="shared" si="23"/>
        <v>-102.53177397287646</v>
      </c>
      <c r="X157">
        <f t="shared" si="16"/>
        <v>10512.764674025027</v>
      </c>
    </row>
    <row r="158" spans="1:24" x14ac:dyDescent="0.3">
      <c r="A158" s="3">
        <v>156</v>
      </c>
      <c r="B158">
        <v>70</v>
      </c>
      <c r="C158" t="s">
        <v>9</v>
      </c>
      <c r="D158" t="s">
        <v>9</v>
      </c>
      <c r="E158">
        <v>494580</v>
      </c>
      <c r="F158">
        <v>434563</v>
      </c>
      <c r="G158">
        <v>1</v>
      </c>
      <c r="H158">
        <v>1</v>
      </c>
      <c r="I158">
        <v>86.382526159286499</v>
      </c>
      <c r="J158">
        <f>ConfigSheet!$I$2</f>
        <v>3349.0920000000001</v>
      </c>
      <c r="K158">
        <f>IF(D158="",_xlfn.XLOOKUP(C158,ConfigSheet!$A$1:$H$1,ConfigSheet!$A$2:$H$2),_xlfn.XLOOKUP(D158,ConfigSheet!$A$1:$H$1,ConfigSheet!$A$2:$H$2))</f>
        <v>2.6304883652667002</v>
      </c>
      <c r="L158">
        <f>_xlfn.XLOOKUP(B158,CoinPixels_Config3!A:A,CoinPixels_Config3!I:I)</f>
        <v>1.0633098852276934</v>
      </c>
      <c r="M158">
        <f t="shared" si="17"/>
        <v>525891.80303591257</v>
      </c>
      <c r="N158">
        <f t="shared" si="18"/>
        <v>462075.13365420216</v>
      </c>
      <c r="O158">
        <f t="shared" si="19"/>
        <v>413.05293174242303</v>
      </c>
      <c r="P158">
        <f t="shared" si="20"/>
        <v>362.92919482547336</v>
      </c>
      <c r="Q158" s="9" cm="1">
        <f t="array" ref="Q158">IF(D158="",_xlfn.XLOOKUP(C158,ConfigSheet!$B$5:$H$5,_xlfn.XLOOKUP(G158,ConfigSheet!$A$6:$A$8,ConfigSheet!$B$6:$H$8)),_xlfn.XLOOKUP(D158,ConfigSheet!$B$5:$H$5,_xlfn.XLOOKUP(H158,ConfigSheet!$A$6:$A$8,ConfigSheet!$B$6:$H$8)))</f>
        <v>468.8</v>
      </c>
      <c r="R158">
        <f t="shared" si="21"/>
        <v>50.123736916949667</v>
      </c>
      <c r="S158" s="9">
        <f t="shared" si="22"/>
        <v>2512.3890025195828</v>
      </c>
      <c r="W158">
        <f t="shared" si="23"/>
        <v>105.87080517452665</v>
      </c>
      <c r="X158">
        <f t="shared" si="16"/>
        <v>11208.627388302579</v>
      </c>
    </row>
    <row r="159" spans="1:24" x14ac:dyDescent="0.3">
      <c r="A159" s="3">
        <v>157</v>
      </c>
      <c r="B159">
        <v>71</v>
      </c>
      <c r="C159" t="s">
        <v>8</v>
      </c>
      <c r="D159" t="s">
        <v>8</v>
      </c>
      <c r="E159">
        <v>15661</v>
      </c>
      <c r="F159">
        <v>15568</v>
      </c>
      <c r="G159">
        <v>1</v>
      </c>
      <c r="H159">
        <v>1</v>
      </c>
      <c r="I159">
        <v>88.900315761566162</v>
      </c>
      <c r="J159">
        <f>ConfigSheet!$I$2</f>
        <v>3349.0920000000001</v>
      </c>
      <c r="K159">
        <f>IF(D159="",_xlfn.XLOOKUP(C159,ConfigSheet!$A$1:$H$1,ConfigSheet!$A$2:$H$2),_xlfn.XLOOKUP(D159,ConfigSheet!$A$1:$H$1,ConfigSheet!$A$2:$H$2))</f>
        <v>0</v>
      </c>
      <c r="L159">
        <f>_xlfn.XLOOKUP(B159,CoinPixels_Config3!A:A,CoinPixels_Config3!I:I)</f>
        <v>1.0059737923946557</v>
      </c>
      <c r="M159">
        <f t="shared" si="17"/>
        <v>15754.555562692702</v>
      </c>
      <c r="N159">
        <f t="shared" si="18"/>
        <v>15661</v>
      </c>
      <c r="O159">
        <f t="shared" si="19"/>
        <v>0</v>
      </c>
      <c r="P159">
        <f t="shared" si="20"/>
        <v>0</v>
      </c>
      <c r="Q159" s="9" cm="1">
        <f t="array" ref="Q159">IF(D159="",_xlfn.XLOOKUP(C159,ConfigSheet!$B$5:$H$5,_xlfn.XLOOKUP(G159,ConfigSheet!$A$6:$A$8,ConfigSheet!$B$6:$H$8)),_xlfn.XLOOKUP(D159,ConfigSheet!$B$5:$H$5,_xlfn.XLOOKUP(H159,ConfigSheet!$A$6:$A$8,ConfigSheet!$B$6:$H$8)))</f>
        <v>0</v>
      </c>
      <c r="R159">
        <f t="shared" si="21"/>
        <v>0</v>
      </c>
      <c r="S159" s="9">
        <f t="shared" si="22"/>
        <v>0</v>
      </c>
      <c r="W159">
        <f t="shared" si="23"/>
        <v>0</v>
      </c>
      <c r="X159">
        <f t="shared" si="16"/>
        <v>0</v>
      </c>
    </row>
    <row r="160" spans="1:24" x14ac:dyDescent="0.3">
      <c r="A160" s="3">
        <v>158</v>
      </c>
      <c r="B160">
        <v>71</v>
      </c>
      <c r="C160" t="s">
        <v>12</v>
      </c>
      <c r="D160" t="s">
        <v>12</v>
      </c>
      <c r="E160">
        <v>199650</v>
      </c>
      <c r="F160">
        <v>333243</v>
      </c>
      <c r="G160">
        <v>1</v>
      </c>
      <c r="H160">
        <v>2</v>
      </c>
      <c r="I160">
        <v>43.505164980888367</v>
      </c>
      <c r="J160">
        <f>ConfigSheet!$I$2</f>
        <v>3349.0920000000001</v>
      </c>
      <c r="K160">
        <f>IF(D160="",_xlfn.XLOOKUP(C160,ConfigSheet!$A$1:$H$1,ConfigSheet!$A$2:$H$2),_xlfn.XLOOKUP(D160,ConfigSheet!$A$1:$H$1,ConfigSheet!$A$2:$H$2))</f>
        <v>4.4826302470744004</v>
      </c>
      <c r="L160">
        <f>_xlfn.XLOOKUP(B160,CoinPixels_Config3!A:A,CoinPixels_Config3!I:I)</f>
        <v>1.0059737923946557</v>
      </c>
      <c r="M160">
        <f t="shared" si="17"/>
        <v>200842.66765159302</v>
      </c>
      <c r="N160">
        <f t="shared" si="18"/>
        <v>335233.72449897224</v>
      </c>
      <c r="O160">
        <f t="shared" si="19"/>
        <v>268.82015092990639</v>
      </c>
      <c r="P160">
        <f t="shared" si="20"/>
        <v>448.69738821104329</v>
      </c>
      <c r="Q160" s="9" cm="1">
        <f t="array" ref="Q160">IF(D160="",_xlfn.XLOOKUP(C160,ConfigSheet!$B$5:$H$5,_xlfn.XLOOKUP(G160,ConfigSheet!$A$6:$A$8,ConfigSheet!$B$6:$H$8)),_xlfn.XLOOKUP(D160,ConfigSheet!$B$5:$H$5,_xlfn.XLOOKUP(H160,ConfigSheet!$A$6:$A$8,ConfigSheet!$B$6:$H$8)))</f>
        <v>472.59999999999997</v>
      </c>
      <c r="R160">
        <f t="shared" si="21"/>
        <v>-179.8772372811369</v>
      </c>
      <c r="S160" s="9">
        <f t="shared" si="22"/>
        <v>32355.820491894425</v>
      </c>
      <c r="W160">
        <f t="shared" si="23"/>
        <v>23.902611788956676</v>
      </c>
      <c r="X160">
        <f t="shared" si="16"/>
        <v>571.33485033357067</v>
      </c>
    </row>
    <row r="161" spans="1:24" x14ac:dyDescent="0.3">
      <c r="A161" s="3">
        <v>159</v>
      </c>
      <c r="B161">
        <v>71</v>
      </c>
      <c r="C161" t="s">
        <v>11</v>
      </c>
      <c r="D161" t="s">
        <v>11</v>
      </c>
      <c r="E161">
        <v>232251</v>
      </c>
      <c r="F161">
        <v>224574</v>
      </c>
      <c r="G161">
        <v>1</v>
      </c>
      <c r="H161">
        <v>1</v>
      </c>
      <c r="I161">
        <v>91.6831374168396</v>
      </c>
      <c r="J161">
        <f>ConfigSheet!$I$2</f>
        <v>3349.0920000000001</v>
      </c>
      <c r="K161">
        <f>IF(D161="",_xlfn.XLOOKUP(C161,ConfigSheet!$A$1:$H$1,ConfigSheet!$A$2:$H$2),_xlfn.XLOOKUP(D161,ConfigSheet!$A$1:$H$1,ConfigSheet!$A$2:$H$2))</f>
        <v>5.6936084651916001</v>
      </c>
      <c r="L161">
        <f>_xlfn.XLOOKUP(B161,CoinPixels_Config3!A:A,CoinPixels_Config3!I:I)</f>
        <v>1.0059737923946557</v>
      </c>
      <c r="M161">
        <f t="shared" si="17"/>
        <v>233638.41925745117</v>
      </c>
      <c r="N161">
        <f t="shared" si="18"/>
        <v>225915.55845323741</v>
      </c>
      <c r="O161">
        <f t="shared" si="19"/>
        <v>397.19592106702595</v>
      </c>
      <c r="P161">
        <f t="shared" si="20"/>
        <v>384.06670704413028</v>
      </c>
      <c r="Q161" s="9" cm="1">
        <f t="array" ref="Q161">IF(D161="",_xlfn.XLOOKUP(C161,ConfigSheet!$B$5:$H$5,_xlfn.XLOOKUP(G161,ConfigSheet!$A$6:$A$8,ConfigSheet!$B$6:$H$8)),_xlfn.XLOOKUP(D161,ConfigSheet!$B$5:$H$5,_xlfn.XLOOKUP(H161,ConfigSheet!$A$6:$A$8,ConfigSheet!$B$6:$H$8)))</f>
        <v>369.42666666666668</v>
      </c>
      <c r="R161">
        <f t="shared" si="21"/>
        <v>13.129214022895667</v>
      </c>
      <c r="S161" s="9">
        <f t="shared" si="22"/>
        <v>172.37626085900021</v>
      </c>
      <c r="W161">
        <f t="shared" si="23"/>
        <v>-14.640040377463606</v>
      </c>
      <c r="X161">
        <f t="shared" si="16"/>
        <v>214.33078225376474</v>
      </c>
    </row>
    <row r="162" spans="1:24" x14ac:dyDescent="0.3">
      <c r="A162" s="3">
        <v>160</v>
      </c>
      <c r="B162">
        <v>72</v>
      </c>
      <c r="C162" t="s">
        <v>8</v>
      </c>
      <c r="D162" t="s">
        <v>8</v>
      </c>
      <c r="E162">
        <v>20351</v>
      </c>
      <c r="F162">
        <v>19261</v>
      </c>
      <c r="G162">
        <v>1</v>
      </c>
      <c r="H162">
        <v>1</v>
      </c>
      <c r="I162">
        <v>93.106812238693237</v>
      </c>
      <c r="J162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_xlfn.XLOOKUP(B162,CoinPixels_Config3!A:A,CoinPixels_Config3!I:I)</f>
        <v>1.0565910388868698</v>
      </c>
      <c r="M162">
        <f t="shared" si="17"/>
        <v>21502.684232386688</v>
      </c>
      <c r="N162">
        <f t="shared" si="18"/>
        <v>20351</v>
      </c>
      <c r="O162">
        <f t="shared" si="19"/>
        <v>0</v>
      </c>
      <c r="P162">
        <f t="shared" si="20"/>
        <v>0</v>
      </c>
      <c r="Q162" s="9" cm="1">
        <f t="array" ref="Q162">IF(D162="",_xlfn.XLOOKUP(C162,ConfigSheet!$B$5:$H$5,_xlfn.XLOOKUP(G162,ConfigSheet!$A$6:$A$8,ConfigSheet!$B$6:$H$8)),_xlfn.XLOOKUP(D162,ConfigSheet!$B$5:$H$5,_xlfn.XLOOKUP(H162,ConfigSheet!$A$6:$A$8,ConfigSheet!$B$6:$H$8)))</f>
        <v>0</v>
      </c>
      <c r="R162">
        <f t="shared" si="21"/>
        <v>0</v>
      </c>
      <c r="S162" s="9">
        <f t="shared" si="22"/>
        <v>0</v>
      </c>
      <c r="W162">
        <f t="shared" si="23"/>
        <v>0</v>
      </c>
      <c r="X162">
        <f t="shared" si="16"/>
        <v>0</v>
      </c>
    </row>
    <row r="163" spans="1:24" x14ac:dyDescent="0.3">
      <c r="A163" s="3">
        <v>161</v>
      </c>
      <c r="B163">
        <v>72</v>
      </c>
      <c r="C163" t="s">
        <v>9</v>
      </c>
      <c r="D163" t="s">
        <v>9</v>
      </c>
      <c r="E163">
        <v>606382</v>
      </c>
      <c r="F163">
        <v>531052</v>
      </c>
      <c r="G163">
        <v>1</v>
      </c>
      <c r="H163">
        <v>1</v>
      </c>
      <c r="I163">
        <v>85.553854703903198</v>
      </c>
      <c r="J163">
        <f>ConfigSheet!$I$2</f>
        <v>3349.0920000000001</v>
      </c>
      <c r="K163">
        <f>IF(D163="",_xlfn.XLOOKUP(C163,ConfigSheet!$A$1:$H$1,ConfigSheet!$A$2:$H$2),_xlfn.XLOOKUP(D163,ConfigSheet!$A$1:$H$1,ConfigSheet!$A$2:$H$2))</f>
        <v>2.6304883652667002</v>
      </c>
      <c r="L163">
        <f>_xlfn.XLOOKUP(B163,CoinPixels_Config3!A:A,CoinPixels_Config3!I:I)</f>
        <v>1.0565910388868698</v>
      </c>
      <c r="M163">
        <f t="shared" si="17"/>
        <v>640697.78734229784</v>
      </c>
      <c r="N163">
        <f t="shared" si="18"/>
        <v>561104.78438294993</v>
      </c>
      <c r="O163">
        <f t="shared" si="19"/>
        <v>503.22537429728203</v>
      </c>
      <c r="P163">
        <f t="shared" si="20"/>
        <v>440.7103797133164</v>
      </c>
      <c r="Q163" s="9" cm="1">
        <f t="array" ref="Q163">IF(D163="",_xlfn.XLOOKUP(C163,ConfigSheet!$B$5:$H$5,_xlfn.XLOOKUP(G163,ConfigSheet!$A$6:$A$8,ConfigSheet!$B$6:$H$8)),_xlfn.XLOOKUP(D163,ConfigSheet!$B$5:$H$5,_xlfn.XLOOKUP(H163,ConfigSheet!$A$6:$A$8,ConfigSheet!$B$6:$H$8)))</f>
        <v>468.8</v>
      </c>
      <c r="R163">
        <f t="shared" si="21"/>
        <v>62.514994583965631</v>
      </c>
      <c r="S163" s="9">
        <f t="shared" si="22"/>
        <v>3908.1245478332521</v>
      </c>
      <c r="W163">
        <f t="shared" si="23"/>
        <v>28.089620286683612</v>
      </c>
      <c r="X163">
        <f t="shared" si="16"/>
        <v>789.02676785006747</v>
      </c>
    </row>
    <row r="164" spans="1:24" x14ac:dyDescent="0.3">
      <c r="A164" s="3">
        <v>162</v>
      </c>
      <c r="B164">
        <v>73</v>
      </c>
      <c r="C164" t="s">
        <v>8</v>
      </c>
      <c r="D164" t="s">
        <v>8</v>
      </c>
      <c r="E164">
        <v>19189</v>
      </c>
      <c r="F164">
        <v>19342</v>
      </c>
      <c r="G164">
        <v>1</v>
      </c>
      <c r="H164">
        <v>1</v>
      </c>
      <c r="I164">
        <v>96.336305141448975</v>
      </c>
      <c r="J16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_xlfn.XLOOKUP(B164,CoinPixels_Config3!A:A,CoinPixels_Config3!I:I)</f>
        <v>0.99208975286940337</v>
      </c>
      <c r="M164">
        <f t="shared" si="17"/>
        <v>19037.21026781098</v>
      </c>
      <c r="N164">
        <f t="shared" si="18"/>
        <v>19189</v>
      </c>
      <c r="O164">
        <f t="shared" si="19"/>
        <v>0</v>
      </c>
      <c r="P164">
        <f t="shared" si="20"/>
        <v>0</v>
      </c>
      <c r="Q164" s="9" cm="1">
        <f t="array" ref="Q164">IF(D164="",_xlfn.XLOOKUP(C164,ConfigSheet!$B$5:$H$5,_xlfn.XLOOKUP(G164,ConfigSheet!$A$6:$A$8,ConfigSheet!$B$6:$H$8)),_xlfn.XLOOKUP(D164,ConfigSheet!$B$5:$H$5,_xlfn.XLOOKUP(H164,ConfigSheet!$A$6:$A$8,ConfigSheet!$B$6:$H$8)))</f>
        <v>0</v>
      </c>
      <c r="R164">
        <f t="shared" si="21"/>
        <v>0</v>
      </c>
      <c r="S164" s="9">
        <f t="shared" si="22"/>
        <v>0</v>
      </c>
      <c r="W164">
        <f t="shared" si="23"/>
        <v>0</v>
      </c>
      <c r="X164">
        <f t="shared" si="16"/>
        <v>0</v>
      </c>
    </row>
    <row r="165" spans="1:24" x14ac:dyDescent="0.3">
      <c r="A165" s="3">
        <v>163</v>
      </c>
      <c r="B165">
        <v>73</v>
      </c>
      <c r="C165" t="s">
        <v>9</v>
      </c>
      <c r="D165" t="s">
        <v>9</v>
      </c>
      <c r="E165">
        <v>596802</v>
      </c>
      <c r="F165">
        <v>501830</v>
      </c>
      <c r="G165">
        <v>1</v>
      </c>
      <c r="H165">
        <v>1</v>
      </c>
      <c r="I165">
        <v>81.424134969711304</v>
      </c>
      <c r="J165">
        <f>ConfigSheet!$I$2</f>
        <v>3349.0920000000001</v>
      </c>
      <c r="K165">
        <f>IF(D165="",_xlfn.XLOOKUP(C165,ConfigSheet!$A$1:$H$1,ConfigSheet!$A$2:$H$2),_xlfn.XLOOKUP(D165,ConfigSheet!$A$1:$H$1,ConfigSheet!$A$2:$H$2))</f>
        <v>2.6304883652667002</v>
      </c>
      <c r="L165">
        <f>_xlfn.XLOOKUP(B165,CoinPixels_Config3!A:A,CoinPixels_Config3!I:I)</f>
        <v>0.99208975286940337</v>
      </c>
      <c r="M165">
        <f t="shared" si="17"/>
        <v>592081.14869196562</v>
      </c>
      <c r="N165">
        <f t="shared" si="18"/>
        <v>497860.40068245272</v>
      </c>
      <c r="O165">
        <f t="shared" si="19"/>
        <v>465.04024760381577</v>
      </c>
      <c r="P165">
        <f t="shared" si="20"/>
        <v>391.03613502471995</v>
      </c>
      <c r="Q165" s="9" cm="1">
        <f t="array" ref="Q165">IF(D165="",_xlfn.XLOOKUP(C165,ConfigSheet!$B$5:$H$5,_xlfn.XLOOKUP(G165,ConfigSheet!$A$6:$A$8,ConfigSheet!$B$6:$H$8)),_xlfn.XLOOKUP(D165,ConfigSheet!$B$5:$H$5,_xlfn.XLOOKUP(H165,ConfigSheet!$A$6:$A$8,ConfigSheet!$B$6:$H$8)))</f>
        <v>468.8</v>
      </c>
      <c r="R165">
        <f t="shared" si="21"/>
        <v>74.004112579095818</v>
      </c>
      <c r="S165" s="9">
        <f t="shared" si="22"/>
        <v>5476.6086786194883</v>
      </c>
      <c r="W165">
        <f t="shared" si="23"/>
        <v>77.763864975280057</v>
      </c>
      <c r="X165">
        <f t="shared" si="16"/>
        <v>6047.2186958935881</v>
      </c>
    </row>
    <row r="166" spans="1:24" x14ac:dyDescent="0.3">
      <c r="A166" s="3">
        <v>164</v>
      </c>
      <c r="B166">
        <v>74</v>
      </c>
      <c r="C166" t="s">
        <v>8</v>
      </c>
      <c r="D166" t="s">
        <v>8</v>
      </c>
      <c r="E166">
        <v>14742</v>
      </c>
      <c r="F166">
        <v>13934</v>
      </c>
      <c r="G166">
        <v>1</v>
      </c>
      <c r="H166">
        <v>1</v>
      </c>
      <c r="I166">
        <v>85.821670293807983</v>
      </c>
      <c r="J166">
        <f>ConfigSheet!$I$2</f>
        <v>3349.0920000000001</v>
      </c>
      <c r="K166">
        <f>IF(D166="",_xlfn.XLOOKUP(C166,ConfigSheet!$A$1:$H$1,ConfigSheet!$A$2:$H$2),_xlfn.XLOOKUP(D166,ConfigSheet!$A$1:$H$1,ConfigSheet!$A$2:$H$2))</f>
        <v>0</v>
      </c>
      <c r="L166">
        <f>_xlfn.XLOOKUP(B166,CoinPixels_Config3!A:A,CoinPixels_Config3!I:I)</f>
        <v>1.0579876560930099</v>
      </c>
      <c r="M166">
        <f t="shared" si="17"/>
        <v>15596.854026123152</v>
      </c>
      <c r="N166">
        <f t="shared" si="18"/>
        <v>14742</v>
      </c>
      <c r="O166">
        <f t="shared" si="19"/>
        <v>0</v>
      </c>
      <c r="P166">
        <f t="shared" si="20"/>
        <v>0</v>
      </c>
      <c r="Q166" s="9" cm="1">
        <f t="array" ref="Q166">IF(D166="",_xlfn.XLOOKUP(C166,ConfigSheet!$B$5:$H$5,_xlfn.XLOOKUP(G166,ConfigSheet!$A$6:$A$8,ConfigSheet!$B$6:$H$8)),_xlfn.XLOOKUP(D166,ConfigSheet!$B$5:$H$5,_xlfn.XLOOKUP(H166,ConfigSheet!$A$6:$A$8,ConfigSheet!$B$6:$H$8)))</f>
        <v>0</v>
      </c>
      <c r="R166">
        <f t="shared" si="21"/>
        <v>0</v>
      </c>
      <c r="S166" s="9">
        <f t="shared" si="22"/>
        <v>0</v>
      </c>
      <c r="W166">
        <f t="shared" si="23"/>
        <v>0</v>
      </c>
      <c r="X166">
        <f t="shared" si="16"/>
        <v>0</v>
      </c>
    </row>
    <row r="167" spans="1:24" x14ac:dyDescent="0.3">
      <c r="A167" s="3">
        <v>165</v>
      </c>
      <c r="B167">
        <v>74</v>
      </c>
      <c r="C167" t="s">
        <v>10</v>
      </c>
      <c r="D167" t="s">
        <v>10</v>
      </c>
      <c r="E167">
        <v>88468</v>
      </c>
      <c r="F167">
        <v>87430</v>
      </c>
      <c r="G167">
        <v>1</v>
      </c>
      <c r="H167">
        <v>1</v>
      </c>
      <c r="I167">
        <v>92.779719829559326</v>
      </c>
      <c r="J167">
        <f>ConfigSheet!$I$2</f>
        <v>3349.0920000000001</v>
      </c>
      <c r="K167">
        <f>IF(D167="",_xlfn.XLOOKUP(C167,ConfigSheet!$A$1:$H$1,ConfigSheet!$A$2:$H$2),_xlfn.XLOOKUP(D167,ConfigSheet!$A$1:$H$1,ConfigSheet!$A$2:$H$2))</f>
        <v>3.5680999999999998</v>
      </c>
      <c r="L167">
        <f>_xlfn.XLOOKUP(B167,CoinPixels_Config3!A:A,CoinPixels_Config3!I:I)</f>
        <v>1.0579876560930099</v>
      </c>
      <c r="M167">
        <f t="shared" si="17"/>
        <v>93598.0519592364</v>
      </c>
      <c r="N167">
        <f t="shared" si="18"/>
        <v>92499.860772211861</v>
      </c>
      <c r="O167">
        <f t="shared" si="19"/>
        <v>99.718732479057422</v>
      </c>
      <c r="P167">
        <f t="shared" si="20"/>
        <v>98.548727004611735</v>
      </c>
      <c r="Q167" s="9" cm="1">
        <f t="array" ref="Q167">IF(D167="",_xlfn.XLOOKUP(C167,ConfigSheet!$B$5:$H$5,_xlfn.XLOOKUP(G167,ConfigSheet!$A$6:$A$8,ConfigSheet!$B$6:$H$8)),_xlfn.XLOOKUP(D167,ConfigSheet!$B$5:$H$5,_xlfn.XLOOKUP(H167,ConfigSheet!$A$6:$A$8,ConfigSheet!$B$6:$H$8)))</f>
        <v>96.64</v>
      </c>
      <c r="R167">
        <f t="shared" si="21"/>
        <v>1.1700054744456878</v>
      </c>
      <c r="S167" s="9">
        <f t="shared" si="22"/>
        <v>1.3689128102328791</v>
      </c>
      <c r="W167">
        <f t="shared" si="23"/>
        <v>-1.9087270046117339</v>
      </c>
      <c r="X167">
        <f t="shared" si="16"/>
        <v>3.6432387781340823</v>
      </c>
    </row>
    <row r="168" spans="1:24" x14ac:dyDescent="0.3">
      <c r="A168" s="3">
        <v>166</v>
      </c>
      <c r="B168">
        <v>75</v>
      </c>
      <c r="C168" t="s">
        <v>8</v>
      </c>
      <c r="D168" t="s">
        <v>8</v>
      </c>
      <c r="E168">
        <v>14092</v>
      </c>
      <c r="F168">
        <v>12620</v>
      </c>
      <c r="G168">
        <v>1</v>
      </c>
      <c r="H168">
        <v>1</v>
      </c>
      <c r="I168">
        <v>84.411460161209106</v>
      </c>
      <c r="J168">
        <f>ConfigSheet!$I$2</f>
        <v>3349.0920000000001</v>
      </c>
      <c r="K168">
        <f>IF(D168="",_xlfn.XLOOKUP(C168,ConfigSheet!$A$1:$H$1,ConfigSheet!$A$2:$H$2),_xlfn.XLOOKUP(D168,ConfigSheet!$A$1:$H$1,ConfigSheet!$A$2:$H$2))</f>
        <v>0</v>
      </c>
      <c r="L168">
        <f>_xlfn.XLOOKUP(B168,CoinPixels_Config3!A:A,CoinPixels_Config3!I:I)</f>
        <v>1.1166402535657687</v>
      </c>
      <c r="M168">
        <f t="shared" si="17"/>
        <v>15735.694453248812</v>
      </c>
      <c r="N168">
        <f t="shared" si="18"/>
        <v>14092</v>
      </c>
      <c r="O168">
        <f t="shared" si="19"/>
        <v>0</v>
      </c>
      <c r="P168">
        <f t="shared" si="20"/>
        <v>0</v>
      </c>
      <c r="Q168" s="9" cm="1">
        <f t="array" ref="Q168">IF(D168="",_xlfn.XLOOKUP(C168,ConfigSheet!$B$5:$H$5,_xlfn.XLOOKUP(G168,ConfigSheet!$A$6:$A$8,ConfigSheet!$B$6:$H$8)),_xlfn.XLOOKUP(D168,ConfigSheet!$B$5:$H$5,_xlfn.XLOOKUP(H168,ConfigSheet!$A$6:$A$8,ConfigSheet!$B$6:$H$8)))</f>
        <v>0</v>
      </c>
      <c r="R168">
        <f t="shared" si="21"/>
        <v>0</v>
      </c>
      <c r="S168" s="9">
        <f t="shared" si="22"/>
        <v>0</v>
      </c>
      <c r="W168">
        <f t="shared" si="23"/>
        <v>0</v>
      </c>
      <c r="X168">
        <f t="shared" si="16"/>
        <v>0</v>
      </c>
    </row>
    <row r="169" spans="1:24" x14ac:dyDescent="0.3">
      <c r="A169" s="3">
        <v>167</v>
      </c>
      <c r="B169">
        <v>75</v>
      </c>
      <c r="C169" t="s">
        <v>10</v>
      </c>
      <c r="D169" t="s">
        <v>10</v>
      </c>
      <c r="E169">
        <v>261976</v>
      </c>
      <c r="F169">
        <v>339384</v>
      </c>
      <c r="G169">
        <v>3</v>
      </c>
      <c r="H169">
        <v>4</v>
      </c>
      <c r="I169">
        <v>77.277646213769913</v>
      </c>
      <c r="J169">
        <f>ConfigSheet!$I$2</f>
        <v>3349.0920000000001</v>
      </c>
      <c r="K169">
        <f>IF(D169="",_xlfn.XLOOKUP(C169,ConfigSheet!$A$1:$H$1,ConfigSheet!$A$2:$H$2),_xlfn.XLOOKUP(D169,ConfigSheet!$A$1:$H$1,ConfigSheet!$A$2:$H$2))</f>
        <v>3.5680999999999998</v>
      </c>
      <c r="L169">
        <f>_xlfn.XLOOKUP(B169,CoinPixels_Config3!A:A,CoinPixels_Config3!I:I)</f>
        <v>1.1166402535657687</v>
      </c>
      <c r="M169">
        <f t="shared" si="17"/>
        <v>292532.94706814579</v>
      </c>
      <c r="N169">
        <f t="shared" si="18"/>
        <v>378969.83581616485</v>
      </c>
      <c r="O169">
        <f t="shared" si="19"/>
        <v>311.66262629806852</v>
      </c>
      <c r="P169">
        <f t="shared" si="20"/>
        <v>403.75190385204633</v>
      </c>
      <c r="Q169" s="9" cm="1">
        <f t="array" ref="Q169">IF(D169="",_xlfn.XLOOKUP(C169,ConfigSheet!$B$5:$H$5,_xlfn.XLOOKUP(G169,ConfigSheet!$A$6:$A$9,ConfigSheet!$B$6:$H$9)),_xlfn.XLOOKUP(D169,ConfigSheet!$B$5:$H$5,_xlfn.XLOOKUP(H169,ConfigSheet!$A$6:$A$9,ConfigSheet!$B$6:$H$9)))</f>
        <v>386.56</v>
      </c>
      <c r="R169">
        <f t="shared" si="21"/>
        <v>-92.089277553977809</v>
      </c>
      <c r="S169" s="9">
        <f t="shared" si="22"/>
        <v>8480.4350404135603</v>
      </c>
      <c r="W169">
        <f t="shared" si="23"/>
        <v>-17.191903852046323</v>
      </c>
      <c r="X169">
        <f t="shared" si="16"/>
        <v>295.56155805800523</v>
      </c>
    </row>
    <row r="170" spans="1:24" x14ac:dyDescent="0.3">
      <c r="A170" s="3">
        <v>168</v>
      </c>
      <c r="B170">
        <v>76</v>
      </c>
      <c r="C170" t="s">
        <v>8</v>
      </c>
      <c r="D170" t="s">
        <v>8</v>
      </c>
      <c r="E170">
        <v>10302</v>
      </c>
      <c r="F170">
        <v>10851</v>
      </c>
      <c r="G170">
        <v>1</v>
      </c>
      <c r="H170">
        <v>1</v>
      </c>
      <c r="I170">
        <v>89.866262674331665</v>
      </c>
      <c r="J170">
        <f>ConfigSheet!$I$2</f>
        <v>3349.0920000000001</v>
      </c>
      <c r="K170">
        <f>IF(D170="",_xlfn.XLOOKUP(C170,ConfigSheet!$A$1:$H$1,ConfigSheet!$A$2:$H$2),_xlfn.XLOOKUP(D170,ConfigSheet!$A$1:$H$1,ConfigSheet!$A$2:$H$2))</f>
        <v>0</v>
      </c>
      <c r="L170">
        <f>_xlfn.XLOOKUP(B170,CoinPixels_Config3!A:A,CoinPixels_Config3!I:I)</f>
        <v>0.94940558473873371</v>
      </c>
      <c r="M170">
        <f t="shared" si="17"/>
        <v>9780.7763339784342</v>
      </c>
      <c r="N170">
        <f t="shared" si="18"/>
        <v>10302</v>
      </c>
      <c r="O170">
        <f t="shared" si="19"/>
        <v>0</v>
      </c>
      <c r="P170">
        <f t="shared" si="20"/>
        <v>0</v>
      </c>
      <c r="Q170" s="9" cm="1">
        <f t="array" ref="Q170">IF(D170="",_xlfn.XLOOKUP(C170,ConfigSheet!$B$5:$H$5,_xlfn.XLOOKUP(G170,ConfigSheet!$A$6:$A$8,ConfigSheet!$B$6:$H$8)),_xlfn.XLOOKUP(D170,ConfigSheet!$B$5:$H$5,_xlfn.XLOOKUP(H170,ConfigSheet!$A$6:$A$8,ConfigSheet!$B$6:$H$8)))</f>
        <v>0</v>
      </c>
      <c r="R170">
        <f t="shared" si="21"/>
        <v>0</v>
      </c>
      <c r="S170" s="9">
        <f t="shared" si="22"/>
        <v>0</v>
      </c>
      <c r="W170">
        <f t="shared" si="23"/>
        <v>0</v>
      </c>
      <c r="X170">
        <f t="shared" si="16"/>
        <v>0</v>
      </c>
    </row>
    <row r="171" spans="1:24" x14ac:dyDescent="0.3">
      <c r="A171" s="3">
        <v>169</v>
      </c>
      <c r="B171">
        <v>76</v>
      </c>
      <c r="C171" t="s">
        <v>11</v>
      </c>
      <c r="D171" t="s">
        <v>11</v>
      </c>
      <c r="E171">
        <v>145348</v>
      </c>
      <c r="F171">
        <v>184893</v>
      </c>
      <c r="G171">
        <v>1</v>
      </c>
      <c r="H171">
        <v>1</v>
      </c>
      <c r="I171">
        <v>77.34869122505188</v>
      </c>
      <c r="J171">
        <f>ConfigSheet!$I$2</f>
        <v>3349.0920000000001</v>
      </c>
      <c r="K171">
        <f>IF(D171="",_xlfn.XLOOKUP(C171,ConfigSheet!$A$1:$H$1,ConfigSheet!$A$2:$H$2),_xlfn.XLOOKUP(D171,ConfigSheet!$A$1:$H$1,ConfigSheet!$A$2:$H$2))</f>
        <v>5.6936084651916001</v>
      </c>
      <c r="L171">
        <f>_xlfn.XLOOKUP(B171,CoinPixels_Config3!A:A,CoinPixels_Config3!I:I)</f>
        <v>0.94940558473873371</v>
      </c>
      <c r="M171">
        <f t="shared" si="17"/>
        <v>137994.20293060548</v>
      </c>
      <c r="N171">
        <f t="shared" si="18"/>
        <v>175538.44677909868</v>
      </c>
      <c r="O171">
        <f t="shared" si="19"/>
        <v>234.59641059518904</v>
      </c>
      <c r="P171">
        <f t="shared" si="20"/>
        <v>298.42332983031264</v>
      </c>
      <c r="Q171" s="9" cm="1">
        <f t="array" ref="Q171">IF(D171="",_xlfn.XLOOKUP(C171,ConfigSheet!$B$5:$H$5,_xlfn.XLOOKUP(G171,ConfigSheet!$A$6:$A$8,ConfigSheet!$B$6:$H$8)),_xlfn.XLOOKUP(D171,ConfigSheet!$B$5:$H$5,_xlfn.XLOOKUP(H171,ConfigSheet!$A$6:$A$8,ConfigSheet!$B$6:$H$8)))</f>
        <v>369.42666666666668</v>
      </c>
      <c r="R171">
        <f t="shared" si="21"/>
        <v>-63.826919235123597</v>
      </c>
      <c r="S171" s="9">
        <f t="shared" si="22"/>
        <v>4073.8756190469908</v>
      </c>
      <c r="W171">
        <f t="shared" si="23"/>
        <v>71.003336836354038</v>
      </c>
      <c r="X171">
        <f t="shared" si="16"/>
        <v>5041.4738418967499</v>
      </c>
    </row>
    <row r="172" spans="1:24" x14ac:dyDescent="0.3">
      <c r="A172" s="3">
        <v>170</v>
      </c>
      <c r="B172">
        <v>77</v>
      </c>
      <c r="C172" t="s">
        <v>8</v>
      </c>
      <c r="D172" t="s">
        <v>8</v>
      </c>
      <c r="E172">
        <v>13490</v>
      </c>
      <c r="F172">
        <v>11778</v>
      </c>
      <c r="G172">
        <v>1</v>
      </c>
      <c r="H172">
        <v>1</v>
      </c>
      <c r="I172">
        <v>83.420443534851074</v>
      </c>
      <c r="J172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_xlfn.XLOOKUP(B172,CoinPixels_Config3!A:A,CoinPixels_Config3!I:I)</f>
        <v>1.1453557480047547</v>
      </c>
      <c r="M172">
        <f t="shared" si="17"/>
        <v>15450.84904058414</v>
      </c>
      <c r="N172">
        <f t="shared" si="18"/>
        <v>13490</v>
      </c>
      <c r="O172">
        <f t="shared" si="19"/>
        <v>0</v>
      </c>
      <c r="P172">
        <f t="shared" si="20"/>
        <v>0</v>
      </c>
      <c r="Q172" s="9" cm="1">
        <f t="array" ref="Q172">IF(D172="",_xlfn.XLOOKUP(C172,ConfigSheet!$B$5:$H$5,_xlfn.XLOOKUP(G172,ConfigSheet!$A$6:$A$8,ConfigSheet!$B$6:$H$8)),_xlfn.XLOOKUP(D172,ConfigSheet!$B$5:$H$5,_xlfn.XLOOKUP(H172,ConfigSheet!$A$6:$A$8,ConfigSheet!$B$6:$H$8)))</f>
        <v>0</v>
      </c>
      <c r="R172">
        <f t="shared" si="21"/>
        <v>0</v>
      </c>
      <c r="S172" s="9">
        <f t="shared" si="22"/>
        <v>0</v>
      </c>
      <c r="W172">
        <f t="shared" si="23"/>
        <v>0</v>
      </c>
      <c r="X172">
        <f t="shared" si="16"/>
        <v>0</v>
      </c>
    </row>
    <row r="173" spans="1:24" x14ac:dyDescent="0.3">
      <c r="A173" s="3">
        <v>171</v>
      </c>
      <c r="B173">
        <v>77</v>
      </c>
      <c r="C173" t="s">
        <v>11</v>
      </c>
      <c r="D173" t="s">
        <v>11</v>
      </c>
      <c r="E173">
        <v>331219</v>
      </c>
      <c r="F173">
        <v>378609</v>
      </c>
      <c r="G173">
        <v>2</v>
      </c>
      <c r="H173">
        <v>2</v>
      </c>
      <c r="I173">
        <v>80.542051792144775</v>
      </c>
      <c r="J173">
        <f>ConfigSheet!$I$2</f>
        <v>3349.0920000000001</v>
      </c>
      <c r="K173">
        <f>IF(D173="",_xlfn.XLOOKUP(C173,ConfigSheet!$A$1:$H$1,ConfigSheet!$A$2:$H$2),_xlfn.XLOOKUP(D173,ConfigSheet!$A$1:$H$1,ConfigSheet!$A$2:$H$2))</f>
        <v>5.6936084651916001</v>
      </c>
      <c r="L173">
        <f>_xlfn.XLOOKUP(B173,CoinPixels_Config3!A:A,CoinPixels_Config3!I:I)</f>
        <v>1.1453557480047547</v>
      </c>
      <c r="M173">
        <f t="shared" si="17"/>
        <v>379363.58549838682</v>
      </c>
      <c r="N173">
        <f t="shared" si="18"/>
        <v>433641.99439633219</v>
      </c>
      <c r="O173">
        <f t="shared" si="19"/>
        <v>644.93532031340214</v>
      </c>
      <c r="P173">
        <f t="shared" si="20"/>
        <v>737.21107994570627</v>
      </c>
      <c r="Q173" s="9" cm="1">
        <f t="array" ref="Q173">IF(D173="",_xlfn.XLOOKUP(C173,ConfigSheet!$B$5:$H$5,_xlfn.XLOOKUP(G173,ConfigSheet!$A$6:$A$8,ConfigSheet!$B$6:$H$8)),_xlfn.XLOOKUP(D173,ConfigSheet!$B$5:$H$5,_xlfn.XLOOKUP(H173,ConfigSheet!$A$6:$A$8,ConfigSheet!$B$6:$H$8)))</f>
        <v>738.85333333333335</v>
      </c>
      <c r="R173">
        <f t="shared" si="21"/>
        <v>-92.27575963230413</v>
      </c>
      <c r="S173" s="9">
        <f t="shared" si="22"/>
        <v>8514.8158157187681</v>
      </c>
      <c r="W173">
        <f t="shared" si="23"/>
        <v>1.6422533876270791</v>
      </c>
      <c r="X173">
        <f t="shared" si="16"/>
        <v>2.6969961891726171</v>
      </c>
    </row>
    <row r="174" spans="1:24" x14ac:dyDescent="0.3">
      <c r="A174" s="3">
        <v>172</v>
      </c>
      <c r="B174">
        <v>78</v>
      </c>
      <c r="C174" t="s">
        <v>8</v>
      </c>
      <c r="D174" t="s">
        <v>8</v>
      </c>
      <c r="E174">
        <v>13444</v>
      </c>
      <c r="F174">
        <v>13261</v>
      </c>
      <c r="G174">
        <v>1</v>
      </c>
      <c r="H174">
        <v>1</v>
      </c>
      <c r="I174">
        <v>89.990037679672241</v>
      </c>
      <c r="J174">
        <f>ConfigSheet!$I$2</f>
        <v>3349.0920000000001</v>
      </c>
      <c r="K174">
        <f>IF(D174="",_xlfn.XLOOKUP(C174,ConfigSheet!$A$1:$H$1,ConfigSheet!$A$2:$H$2),_xlfn.XLOOKUP(D174,ConfigSheet!$A$1:$H$1,ConfigSheet!$A$2:$H$2))</f>
        <v>0</v>
      </c>
      <c r="L174">
        <f>_xlfn.XLOOKUP(B174,CoinPixels_Config3!A:A,CoinPixels_Config3!I:I)</f>
        <v>1.0137998642636301</v>
      </c>
      <c r="M174">
        <f t="shared" si="17"/>
        <v>13629.525375160243</v>
      </c>
      <c r="N174">
        <f t="shared" si="18"/>
        <v>13443.999999999998</v>
      </c>
      <c r="O174">
        <f t="shared" si="19"/>
        <v>0</v>
      </c>
      <c r="P174">
        <f t="shared" si="20"/>
        <v>0</v>
      </c>
      <c r="Q174" s="9" cm="1">
        <f t="array" ref="Q174">IF(D174="",_xlfn.XLOOKUP(C174,ConfigSheet!$B$5:$H$5,_xlfn.XLOOKUP(G174,ConfigSheet!$A$6:$A$8,ConfigSheet!$B$6:$H$8)),_xlfn.XLOOKUP(D174,ConfigSheet!$B$5:$H$5,_xlfn.XLOOKUP(H174,ConfigSheet!$A$6:$A$8,ConfigSheet!$B$6:$H$8)))</f>
        <v>0</v>
      </c>
      <c r="R174">
        <f t="shared" si="21"/>
        <v>0</v>
      </c>
      <c r="S174" s="9">
        <f t="shared" si="22"/>
        <v>0</v>
      </c>
      <c r="W174">
        <f t="shared" si="23"/>
        <v>0</v>
      </c>
      <c r="X174">
        <f t="shared" si="16"/>
        <v>0</v>
      </c>
    </row>
    <row r="175" spans="1:24" x14ac:dyDescent="0.3">
      <c r="A175" s="3">
        <v>173</v>
      </c>
      <c r="B175">
        <v>78</v>
      </c>
      <c r="C175" t="s">
        <v>11</v>
      </c>
      <c r="D175" t="s">
        <v>11</v>
      </c>
      <c r="E175">
        <v>355544</v>
      </c>
      <c r="F175">
        <v>378172</v>
      </c>
      <c r="G175">
        <v>2</v>
      </c>
      <c r="H175">
        <v>2</v>
      </c>
      <c r="I175">
        <v>81.274735927581787</v>
      </c>
      <c r="J175">
        <f>ConfigSheet!$I$2</f>
        <v>3349.0920000000001</v>
      </c>
      <c r="K175">
        <f>IF(D175="",_xlfn.XLOOKUP(C175,ConfigSheet!$A$1:$H$1,ConfigSheet!$A$2:$H$2),_xlfn.XLOOKUP(D175,ConfigSheet!$A$1:$H$1,ConfigSheet!$A$2:$H$2))</f>
        <v>5.6936084651916001</v>
      </c>
      <c r="L175">
        <f>_xlfn.XLOOKUP(B175,CoinPixels_Config3!A:A,CoinPixels_Config3!I:I)</f>
        <v>1.0137998642636301</v>
      </c>
      <c r="M175">
        <f t="shared" si="17"/>
        <v>360450.45893974812</v>
      </c>
      <c r="N175">
        <f t="shared" si="18"/>
        <v>383390.72226830554</v>
      </c>
      <c r="O175">
        <f t="shared" si="19"/>
        <v>612.78214641507225</v>
      </c>
      <c r="P175">
        <f t="shared" si="20"/>
        <v>651.78163567401134</v>
      </c>
      <c r="Q175" s="9" cm="1">
        <f t="array" ref="Q175">IF(D175="",_xlfn.XLOOKUP(C175,ConfigSheet!$B$5:$H$5,_xlfn.XLOOKUP(G175,ConfigSheet!$A$6:$A$8,ConfigSheet!$B$6:$H$8)),_xlfn.XLOOKUP(D175,ConfigSheet!$B$5:$H$5,_xlfn.XLOOKUP(H175,ConfigSheet!$A$6:$A$8,ConfigSheet!$B$6:$H$8)))</f>
        <v>738.85333333333335</v>
      </c>
      <c r="R175">
        <f t="shared" si="21"/>
        <v>-38.999489258939093</v>
      </c>
      <c r="S175" s="9">
        <f t="shared" si="22"/>
        <v>1520.9601624581057</v>
      </c>
      <c r="W175">
        <f t="shared" si="23"/>
        <v>87.071697659322012</v>
      </c>
      <c r="X175">
        <f t="shared" si="16"/>
        <v>7581.4805332763826</v>
      </c>
    </row>
    <row r="176" spans="1:24" x14ac:dyDescent="0.3">
      <c r="A176" s="3">
        <v>174</v>
      </c>
      <c r="B176">
        <v>79</v>
      </c>
      <c r="C176" t="s">
        <v>8</v>
      </c>
      <c r="D176" t="s">
        <v>8</v>
      </c>
      <c r="E176">
        <v>13423</v>
      </c>
      <c r="F176">
        <v>13659</v>
      </c>
      <c r="G176">
        <v>1</v>
      </c>
      <c r="H176">
        <v>1</v>
      </c>
      <c r="I176">
        <v>90.476858615875244</v>
      </c>
      <c r="J176">
        <f>ConfigSheet!$I$2</f>
        <v>3349.0920000000001</v>
      </c>
      <c r="K176">
        <f>IF(D176="",_xlfn.XLOOKUP(C176,ConfigSheet!$A$1:$H$1,ConfigSheet!$A$2:$H$2),_xlfn.XLOOKUP(D176,ConfigSheet!$A$1:$H$1,ConfigSheet!$A$2:$H$2))</f>
        <v>0</v>
      </c>
      <c r="L176">
        <f>_xlfn.XLOOKUP(B176,CoinPixels_Config3!A:A,CoinPixels_Config3!I:I)</f>
        <v>0.98272201478878396</v>
      </c>
      <c r="M176">
        <f t="shared" si="17"/>
        <v>13191.077604509846</v>
      </c>
      <c r="N176">
        <f t="shared" si="18"/>
        <v>13423</v>
      </c>
      <c r="O176">
        <f t="shared" si="19"/>
        <v>0</v>
      </c>
      <c r="P176">
        <f t="shared" si="20"/>
        <v>0</v>
      </c>
      <c r="Q176" s="9" cm="1">
        <f t="array" ref="Q176">IF(D176="",_xlfn.XLOOKUP(C176,ConfigSheet!$B$5:$H$5,_xlfn.XLOOKUP(G176,ConfigSheet!$A$6:$A$8,ConfigSheet!$B$6:$H$8)),_xlfn.XLOOKUP(D176,ConfigSheet!$B$5:$H$5,_xlfn.XLOOKUP(H176,ConfigSheet!$A$6:$A$8,ConfigSheet!$B$6:$H$8)))</f>
        <v>0</v>
      </c>
      <c r="R176">
        <f t="shared" si="21"/>
        <v>0</v>
      </c>
      <c r="S176" s="9">
        <f t="shared" si="22"/>
        <v>0</v>
      </c>
      <c r="W176">
        <f t="shared" si="23"/>
        <v>0</v>
      </c>
      <c r="X176">
        <f t="shared" si="16"/>
        <v>0</v>
      </c>
    </row>
    <row r="177" spans="1:24" x14ac:dyDescent="0.3">
      <c r="A177" s="3">
        <v>175</v>
      </c>
      <c r="B177">
        <v>79</v>
      </c>
      <c r="C177" t="s">
        <v>12</v>
      </c>
      <c r="D177" t="s">
        <v>12</v>
      </c>
      <c r="E177">
        <v>341474</v>
      </c>
      <c r="F177">
        <v>307865</v>
      </c>
      <c r="G177">
        <v>2</v>
      </c>
      <c r="H177">
        <v>2</v>
      </c>
      <c r="I177">
        <v>87.737557291984558</v>
      </c>
      <c r="J177">
        <f>ConfigSheet!$I$2</f>
        <v>3349.0920000000001</v>
      </c>
      <c r="K177">
        <f>IF(D177="",_xlfn.XLOOKUP(C177,ConfigSheet!$A$1:$H$1,ConfigSheet!$A$2:$H$2),_xlfn.XLOOKUP(D177,ConfigSheet!$A$1:$H$1,ConfigSheet!$A$2:$H$2))</f>
        <v>4.4826302470744004</v>
      </c>
      <c r="L177">
        <f>_xlfn.XLOOKUP(B177,CoinPixels_Config3!A:A,CoinPixels_Config3!I:I)</f>
        <v>0.98272201478878396</v>
      </c>
      <c r="M177">
        <f t="shared" si="17"/>
        <v>335574.01727798523</v>
      </c>
      <c r="N177">
        <f t="shared" si="18"/>
        <v>302545.71308294899</v>
      </c>
      <c r="O177">
        <f t="shared" si="19"/>
        <v>449.15285694826065</v>
      </c>
      <c r="P177">
        <f t="shared" si="20"/>
        <v>404.94574785891825</v>
      </c>
      <c r="Q177" s="9" cm="1">
        <f t="array" ref="Q177">IF(D177="",_xlfn.XLOOKUP(C177,ConfigSheet!$B$5:$H$5,_xlfn.XLOOKUP(G177,ConfigSheet!$A$6:$A$8,ConfigSheet!$B$6:$H$8)),_xlfn.XLOOKUP(D177,ConfigSheet!$B$5:$H$5,_xlfn.XLOOKUP(H177,ConfigSheet!$A$6:$A$8,ConfigSheet!$B$6:$H$8)))</f>
        <v>472.59999999999997</v>
      </c>
      <c r="R177">
        <f t="shared" si="21"/>
        <v>44.207109089342396</v>
      </c>
      <c r="S177" s="9">
        <f t="shared" si="22"/>
        <v>1954.2684940370191</v>
      </c>
      <c r="W177">
        <f t="shared" si="23"/>
        <v>67.654252141081713</v>
      </c>
      <c r="X177">
        <f t="shared" si="16"/>
        <v>4577.09783276906</v>
      </c>
    </row>
    <row r="178" spans="1:24" x14ac:dyDescent="0.3">
      <c r="A178" s="3">
        <v>176</v>
      </c>
      <c r="B178">
        <v>80</v>
      </c>
      <c r="C178" t="s">
        <v>8</v>
      </c>
      <c r="D178" t="s">
        <v>8</v>
      </c>
      <c r="E178">
        <v>14721</v>
      </c>
      <c r="F178">
        <v>15276</v>
      </c>
      <c r="G178">
        <v>1</v>
      </c>
      <c r="H178">
        <v>1</v>
      </c>
      <c r="I178">
        <v>92.8447425365448</v>
      </c>
      <c r="J178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_xlfn.XLOOKUP(B178,CoinPixels_Config3!A:A,CoinPixels_Config3!I:I)</f>
        <v>0.963668499607227</v>
      </c>
      <c r="M178">
        <f t="shared" si="17"/>
        <v>14186.163982717988</v>
      </c>
      <c r="N178">
        <f t="shared" si="18"/>
        <v>14721</v>
      </c>
      <c r="O178">
        <f t="shared" si="19"/>
        <v>0</v>
      </c>
      <c r="P178">
        <f t="shared" si="20"/>
        <v>0</v>
      </c>
      <c r="Q178" s="9" cm="1">
        <f t="array" ref="Q178">IF(D178="",_xlfn.XLOOKUP(C178,ConfigSheet!$B$5:$H$5,_xlfn.XLOOKUP(G178,ConfigSheet!$A$6:$A$8,ConfigSheet!$B$6:$H$8)),_xlfn.XLOOKUP(D178,ConfigSheet!$B$5:$H$5,_xlfn.XLOOKUP(H178,ConfigSheet!$A$6:$A$8,ConfigSheet!$B$6:$H$8)))</f>
        <v>0</v>
      </c>
      <c r="R178">
        <f t="shared" si="21"/>
        <v>0</v>
      </c>
      <c r="S178" s="9">
        <f t="shared" si="22"/>
        <v>0</v>
      </c>
      <c r="W178">
        <f t="shared" si="23"/>
        <v>0</v>
      </c>
      <c r="X178">
        <f t="shared" si="16"/>
        <v>0</v>
      </c>
    </row>
    <row r="179" spans="1:24" x14ac:dyDescent="0.3">
      <c r="A179" s="3">
        <v>177</v>
      </c>
      <c r="B179">
        <v>80</v>
      </c>
      <c r="C179" t="s">
        <v>12</v>
      </c>
      <c r="D179" t="s">
        <v>12</v>
      </c>
      <c r="E179">
        <v>377936</v>
      </c>
      <c r="F179">
        <v>346309</v>
      </c>
      <c r="G179">
        <v>2</v>
      </c>
      <c r="H179">
        <v>2</v>
      </c>
      <c r="I179">
        <v>90.067562460899353</v>
      </c>
      <c r="J179">
        <f>ConfigSheet!$I$2</f>
        <v>3349.0920000000001</v>
      </c>
      <c r="K179">
        <f>IF(D179="",_xlfn.XLOOKUP(C179,ConfigSheet!$A$1:$H$1,ConfigSheet!$A$2:$H$2),_xlfn.XLOOKUP(D179,ConfigSheet!$A$1:$H$1,ConfigSheet!$A$2:$H$2))</f>
        <v>4.4826302470744004</v>
      </c>
      <c r="L179">
        <f>_xlfn.XLOOKUP(B179,CoinPixels_Config3!A:A,CoinPixels_Config3!I:I)</f>
        <v>0.963668499607227</v>
      </c>
      <c r="M179">
        <f t="shared" si="17"/>
        <v>364205.01806755696</v>
      </c>
      <c r="N179">
        <f t="shared" si="18"/>
        <v>333727.0744304792</v>
      </c>
      <c r="O179">
        <f t="shared" si="19"/>
        <v>487.4743453228246</v>
      </c>
      <c r="P179">
        <f t="shared" si="20"/>
        <v>446.6807953050307</v>
      </c>
      <c r="Q179" s="9" cm="1">
        <f t="array" ref="Q179">IF(D179="",_xlfn.XLOOKUP(C179,ConfigSheet!$B$5:$H$5,_xlfn.XLOOKUP(G179,ConfigSheet!$A$6:$A$8,ConfigSheet!$B$6:$H$8)),_xlfn.XLOOKUP(D179,ConfigSheet!$B$5:$H$5,_xlfn.XLOOKUP(H179,ConfigSheet!$A$6:$A$8,ConfigSheet!$B$6:$H$8)))</f>
        <v>472.59999999999997</v>
      </c>
      <c r="R179">
        <f t="shared" si="21"/>
        <v>40.793550017793905</v>
      </c>
      <c r="S179" s="9">
        <f t="shared" si="22"/>
        <v>1664.1137230542531</v>
      </c>
      <c r="W179">
        <f t="shared" si="23"/>
        <v>25.919204694969267</v>
      </c>
      <c r="X179">
        <f t="shared" si="16"/>
        <v>671.80517201971691</v>
      </c>
    </row>
    <row r="180" spans="1:24" x14ac:dyDescent="0.3">
      <c r="A180" s="3">
        <v>178</v>
      </c>
      <c r="B180">
        <v>81</v>
      </c>
      <c r="C180" t="s">
        <v>8</v>
      </c>
      <c r="D180" t="s">
        <v>8</v>
      </c>
      <c r="E180">
        <v>18603</v>
      </c>
      <c r="F180">
        <v>17053</v>
      </c>
      <c r="G180">
        <v>1</v>
      </c>
      <c r="H180">
        <v>1</v>
      </c>
      <c r="I180">
        <v>91.123497486114502</v>
      </c>
      <c r="J180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_xlfn.XLOOKUP(B180,CoinPixels_Config3!A:A,CoinPixels_Config3!I:I)</f>
        <v>1.0908930979886238</v>
      </c>
      <c r="M180">
        <f t="shared" si="17"/>
        <v>20293.884301882368</v>
      </c>
      <c r="N180">
        <f t="shared" si="18"/>
        <v>18603</v>
      </c>
      <c r="O180">
        <f t="shared" si="19"/>
        <v>0</v>
      </c>
      <c r="P180">
        <f t="shared" si="20"/>
        <v>0</v>
      </c>
      <c r="Q180" s="9" cm="1">
        <f t="array" ref="Q180">IF(D180="",_xlfn.XLOOKUP(C180,ConfigSheet!$B$5:$H$5,_xlfn.XLOOKUP(G180,ConfigSheet!$A$6:$A$8,ConfigSheet!$B$6:$H$8)),_xlfn.XLOOKUP(D180,ConfigSheet!$B$5:$H$5,_xlfn.XLOOKUP(H180,ConfigSheet!$A$6:$A$8,ConfigSheet!$B$6:$H$8)))</f>
        <v>0</v>
      </c>
      <c r="R180">
        <f t="shared" si="21"/>
        <v>0</v>
      </c>
      <c r="S180" s="9">
        <f t="shared" si="22"/>
        <v>0</v>
      </c>
      <c r="W180">
        <f t="shared" si="23"/>
        <v>0</v>
      </c>
      <c r="X180">
        <f t="shared" si="16"/>
        <v>0</v>
      </c>
    </row>
    <row r="181" spans="1:24" x14ac:dyDescent="0.3">
      <c r="A181" s="3">
        <v>179</v>
      </c>
      <c r="B181">
        <v>81</v>
      </c>
      <c r="C181" t="s">
        <v>14</v>
      </c>
      <c r="D181" t="s">
        <v>14</v>
      </c>
      <c r="E181">
        <v>204419</v>
      </c>
      <c r="F181">
        <v>188241</v>
      </c>
      <c r="G181">
        <v>2</v>
      </c>
      <c r="H181">
        <v>2</v>
      </c>
      <c r="I181">
        <v>90.912649035453796</v>
      </c>
      <c r="J181">
        <f>ConfigSheet!$I$2</f>
        <v>3349.0920000000001</v>
      </c>
      <c r="K181">
        <f>IF(D181="",_xlfn.XLOOKUP(C181,ConfigSheet!$A$1:$H$1,ConfigSheet!$A$2:$H$2),_xlfn.XLOOKUP(D181,ConfigSheet!$A$1:$H$1,ConfigSheet!$A$2:$H$2))</f>
        <v>8.5265588246234003</v>
      </c>
      <c r="L181">
        <f>_xlfn.XLOOKUP(B181,CoinPixels_Config3!A:A,CoinPixels_Config3!I:I)</f>
        <v>1.0908930979886238</v>
      </c>
      <c r="M181">
        <f t="shared" si="17"/>
        <v>222999.27619773647</v>
      </c>
      <c r="N181">
        <f t="shared" si="18"/>
        <v>205350.80765847652</v>
      </c>
      <c r="O181">
        <f t="shared" si="19"/>
        <v>567.74088211026776</v>
      </c>
      <c r="P181">
        <f t="shared" si="20"/>
        <v>522.809090100817</v>
      </c>
      <c r="Q181" s="9" cm="1">
        <f t="array" ref="Q181">IF(D181="",_xlfn.XLOOKUP(C181,ConfigSheet!$B$5:$H$5,_xlfn.XLOOKUP(G181,ConfigSheet!$A$6:$A$8,ConfigSheet!$B$6:$H$8)),_xlfn.XLOOKUP(D181,ConfigSheet!$B$5:$H$5,_xlfn.XLOOKUP(H181,ConfigSheet!$A$6:$A$8,ConfigSheet!$B$6:$H$8)))</f>
        <v>320.88</v>
      </c>
      <c r="R181">
        <f t="shared" si="21"/>
        <v>44.93179200945076</v>
      </c>
      <c r="S181" s="9">
        <f t="shared" si="22"/>
        <v>2018.8659331805432</v>
      </c>
      <c r="W181">
        <f t="shared" si="23"/>
        <v>-201.92909010081701</v>
      </c>
      <c r="X181">
        <f t="shared" si="16"/>
        <v>40775.357428943869</v>
      </c>
    </row>
    <row r="182" spans="1:24" x14ac:dyDescent="0.3">
      <c r="A182" s="3">
        <v>180</v>
      </c>
      <c r="B182">
        <v>82</v>
      </c>
      <c r="C182" t="s">
        <v>8</v>
      </c>
      <c r="D182" t="s">
        <v>8</v>
      </c>
      <c r="E182">
        <v>16648</v>
      </c>
      <c r="F182">
        <v>16604</v>
      </c>
      <c r="G182">
        <v>1</v>
      </c>
      <c r="H182">
        <v>1</v>
      </c>
      <c r="I182">
        <v>87.843179702758789</v>
      </c>
      <c r="J182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_xlfn.XLOOKUP(B182,CoinPixels_Config3!A:A,CoinPixels_Config3!I:I)</f>
        <v>1.0026499638641291</v>
      </c>
      <c r="M182">
        <f t="shared" si="17"/>
        <v>16692.116598410023</v>
      </c>
      <c r="N182">
        <f t="shared" si="18"/>
        <v>16648</v>
      </c>
      <c r="O182">
        <f t="shared" si="19"/>
        <v>0</v>
      </c>
      <c r="P182">
        <f t="shared" si="20"/>
        <v>0</v>
      </c>
      <c r="Q182" s="9" cm="1">
        <f t="array" ref="Q182">IF(D182="",_xlfn.XLOOKUP(C182,ConfigSheet!$B$5:$H$5,_xlfn.XLOOKUP(G182,ConfigSheet!$A$6:$A$8,ConfigSheet!$B$6:$H$8)),_xlfn.XLOOKUP(D182,ConfigSheet!$B$5:$H$5,_xlfn.XLOOKUP(H182,ConfigSheet!$A$6:$A$8,ConfigSheet!$B$6:$H$8)))</f>
        <v>0</v>
      </c>
      <c r="R182">
        <f t="shared" si="21"/>
        <v>0</v>
      </c>
      <c r="S182" s="9">
        <f t="shared" si="22"/>
        <v>0</v>
      </c>
      <c r="W182">
        <f t="shared" si="23"/>
        <v>0</v>
      </c>
      <c r="X182">
        <f t="shared" si="16"/>
        <v>0</v>
      </c>
    </row>
    <row r="183" spans="1:24" x14ac:dyDescent="0.3">
      <c r="A183" s="3">
        <v>181</v>
      </c>
      <c r="B183">
        <v>82</v>
      </c>
      <c r="C183" t="s">
        <v>13</v>
      </c>
      <c r="D183" t="s">
        <v>13</v>
      </c>
      <c r="E183">
        <v>150549</v>
      </c>
      <c r="F183">
        <v>140990</v>
      </c>
      <c r="G183">
        <v>1</v>
      </c>
      <c r="H183">
        <v>1</v>
      </c>
      <c r="I183">
        <v>77.423655986785889</v>
      </c>
      <c r="J183">
        <f>ConfigSheet!$I$2</f>
        <v>3349.0920000000001</v>
      </c>
      <c r="K183">
        <f>IF(D183="",_xlfn.XLOOKUP(C183,ConfigSheet!$A$1:$H$1,ConfigSheet!$A$2:$H$2),_xlfn.XLOOKUP(D183,ConfigSheet!$A$1:$H$1,ConfigSheet!$A$2:$H$2))</f>
        <v>6.6983512218829002</v>
      </c>
      <c r="L183">
        <f>_xlfn.XLOOKUP(B183,CoinPixels_Config3!A:A,CoinPixels_Config3!I:I)</f>
        <v>1.0026499638641291</v>
      </c>
      <c r="M183">
        <f t="shared" si="17"/>
        <v>150947.94940978076</v>
      </c>
      <c r="N183">
        <f t="shared" si="18"/>
        <v>141363.61840520357</v>
      </c>
      <c r="O183">
        <f t="shared" si="19"/>
        <v>301.90343572816846</v>
      </c>
      <c r="P183">
        <f t="shared" si="20"/>
        <v>282.73429516844664</v>
      </c>
      <c r="Q183" s="9" cm="1">
        <f t="array" ref="Q183">IF(D183="",_xlfn.XLOOKUP(C183,ConfigSheet!$B$5:$H$5,_xlfn.XLOOKUP(G183,ConfigSheet!$A$6:$A$8,ConfigSheet!$B$6:$H$8)),_xlfn.XLOOKUP(D183,ConfigSheet!$B$5:$H$5,_xlfn.XLOOKUP(H183,ConfigSheet!$A$6:$A$8,ConfigSheet!$B$6:$H$8)))</f>
        <v>207.95500000000001</v>
      </c>
      <c r="R183">
        <f t="shared" si="21"/>
        <v>19.169140559721825</v>
      </c>
      <c r="S183" s="9">
        <f t="shared" si="22"/>
        <v>367.45594979837239</v>
      </c>
      <c r="W183">
        <f t="shared" si="23"/>
        <v>-74.779295168446623</v>
      </c>
      <c r="X183">
        <f t="shared" si="16"/>
        <v>5591.9429858896647</v>
      </c>
    </row>
    <row r="184" spans="1:24" x14ac:dyDescent="0.3">
      <c r="A184" s="3">
        <v>182</v>
      </c>
      <c r="B184">
        <v>83</v>
      </c>
      <c r="C184" t="s">
        <v>8</v>
      </c>
      <c r="D184" t="s">
        <v>8</v>
      </c>
      <c r="E184">
        <v>20567</v>
      </c>
      <c r="F184">
        <v>18587</v>
      </c>
      <c r="G184">
        <v>1</v>
      </c>
      <c r="H184">
        <v>1</v>
      </c>
      <c r="I184">
        <v>90.252673625946045</v>
      </c>
      <c r="J18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_xlfn.XLOOKUP(B184,CoinPixels_Config3!A:A,CoinPixels_Config3!I:I)</f>
        <v>1.1065260666056922</v>
      </c>
      <c r="M184">
        <f t="shared" si="17"/>
        <v>22757.921611879272</v>
      </c>
      <c r="N184">
        <f t="shared" si="18"/>
        <v>20567</v>
      </c>
      <c r="O184">
        <f t="shared" si="19"/>
        <v>0</v>
      </c>
      <c r="P184">
        <f t="shared" si="20"/>
        <v>0</v>
      </c>
      <c r="Q184" s="9" cm="1">
        <f t="array" ref="Q184">IF(D184="",_xlfn.XLOOKUP(C184,ConfigSheet!$B$5:$H$5,_xlfn.XLOOKUP(G184,ConfigSheet!$A$6:$A$8,ConfigSheet!$B$6:$H$8)),_xlfn.XLOOKUP(D184,ConfigSheet!$B$5:$H$5,_xlfn.XLOOKUP(H184,ConfigSheet!$A$6:$A$8,ConfigSheet!$B$6:$H$8)))</f>
        <v>0</v>
      </c>
      <c r="R184">
        <f t="shared" si="21"/>
        <v>0</v>
      </c>
      <c r="S184" s="9">
        <f t="shared" si="22"/>
        <v>0</v>
      </c>
      <c r="W184">
        <f t="shared" si="23"/>
        <v>0</v>
      </c>
      <c r="X184">
        <f t="shared" si="16"/>
        <v>0</v>
      </c>
    </row>
    <row r="185" spans="1:24" x14ac:dyDescent="0.3">
      <c r="A185" s="3">
        <v>183</v>
      </c>
      <c r="B185">
        <v>83</v>
      </c>
      <c r="C185" t="s">
        <v>13</v>
      </c>
      <c r="D185" t="s">
        <v>13</v>
      </c>
      <c r="E185">
        <v>310353</v>
      </c>
      <c r="F185">
        <v>220952</v>
      </c>
      <c r="G185">
        <v>2</v>
      </c>
      <c r="H185">
        <v>2</v>
      </c>
      <c r="I185">
        <v>61.114680767059333</v>
      </c>
      <c r="J185">
        <f>ConfigSheet!$I$2</f>
        <v>3349.0920000000001</v>
      </c>
      <c r="K185">
        <f>IF(D185="",_xlfn.XLOOKUP(C185,ConfigSheet!$A$1:$H$1,ConfigSheet!$A$2:$H$2),_xlfn.XLOOKUP(D185,ConfigSheet!$A$1:$H$1,ConfigSheet!$A$2:$H$2))</f>
        <v>6.6983512218829002</v>
      </c>
      <c r="L185">
        <f>_xlfn.XLOOKUP(B185,CoinPixels_Config3!A:A,CoinPixels_Config3!I:I)</f>
        <v>1.1065260666056922</v>
      </c>
      <c r="M185">
        <f t="shared" si="17"/>
        <v>343413.68434927642</v>
      </c>
      <c r="N185">
        <f t="shared" si="18"/>
        <v>244489.1474686609</v>
      </c>
      <c r="O185">
        <f t="shared" si="19"/>
        <v>686.8445155201124</v>
      </c>
      <c r="P185">
        <f t="shared" si="20"/>
        <v>488.99050240596955</v>
      </c>
      <c r="Q185" s="9" cm="1">
        <f t="array" ref="Q185">IF(D185="",_xlfn.XLOOKUP(C185,ConfigSheet!$B$5:$H$5,_xlfn.XLOOKUP(G185,ConfigSheet!$A$6:$A$8,ConfigSheet!$B$6:$H$8)),_xlfn.XLOOKUP(D185,ConfigSheet!$B$5:$H$5,_xlfn.XLOOKUP(H185,ConfigSheet!$A$6:$A$8,ConfigSheet!$B$6:$H$8)))</f>
        <v>415.91</v>
      </c>
      <c r="R185">
        <f t="shared" si="21"/>
        <v>197.85401311414284</v>
      </c>
      <c r="S185" s="9">
        <f t="shared" si="22"/>
        <v>39146.210505371411</v>
      </c>
      <c r="W185">
        <f t="shared" si="23"/>
        <v>-73.080502405969526</v>
      </c>
      <c r="X185">
        <f t="shared" si="16"/>
        <v>5340.7598319089175</v>
      </c>
    </row>
    <row r="186" spans="1:24" x14ac:dyDescent="0.3">
      <c r="A186" s="3">
        <v>184</v>
      </c>
      <c r="B186">
        <v>84</v>
      </c>
      <c r="C186" t="s">
        <v>8</v>
      </c>
      <c r="D186" t="s">
        <v>8</v>
      </c>
      <c r="E186">
        <v>16654</v>
      </c>
      <c r="F186">
        <v>16851</v>
      </c>
      <c r="G186">
        <v>1</v>
      </c>
      <c r="H186">
        <v>1</v>
      </c>
      <c r="I186">
        <v>95.718204975128174</v>
      </c>
      <c r="J186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_xlfn.XLOOKUP(B186,CoinPixels_Config3!A:A,CoinPixels_Config3!I:I)</f>
        <v>0.98830929915138566</v>
      </c>
      <c r="M186">
        <f t="shared" si="17"/>
        <v>16459.303068067176</v>
      </c>
      <c r="N186">
        <f t="shared" si="18"/>
        <v>16654</v>
      </c>
      <c r="O186">
        <f t="shared" si="19"/>
        <v>0</v>
      </c>
      <c r="P186">
        <f t="shared" si="20"/>
        <v>0</v>
      </c>
      <c r="Q186" s="9" cm="1">
        <f t="array" ref="Q186">IF(D186="",_xlfn.XLOOKUP(C186,ConfigSheet!$B$5:$H$5,_xlfn.XLOOKUP(G186,ConfigSheet!$A$6:$A$8,ConfigSheet!$B$6:$H$8)),_xlfn.XLOOKUP(D186,ConfigSheet!$B$5:$H$5,_xlfn.XLOOKUP(H186,ConfigSheet!$A$6:$A$8,ConfigSheet!$B$6:$H$8)))</f>
        <v>0</v>
      </c>
      <c r="R186">
        <f t="shared" si="21"/>
        <v>0</v>
      </c>
      <c r="S186" s="9">
        <f t="shared" si="22"/>
        <v>0</v>
      </c>
      <c r="W186">
        <f t="shared" si="23"/>
        <v>0</v>
      </c>
      <c r="X186">
        <f t="shared" si="16"/>
        <v>0</v>
      </c>
    </row>
    <row r="187" spans="1:24" x14ac:dyDescent="0.3">
      <c r="A187" s="3">
        <v>185</v>
      </c>
      <c r="B187">
        <v>84</v>
      </c>
      <c r="C187" t="s">
        <v>13</v>
      </c>
      <c r="D187" t="s">
        <v>13</v>
      </c>
      <c r="E187">
        <v>285947</v>
      </c>
      <c r="F187">
        <v>237161</v>
      </c>
      <c r="G187">
        <v>2</v>
      </c>
      <c r="H187">
        <v>2</v>
      </c>
      <c r="I187">
        <v>65.26467502117157</v>
      </c>
      <c r="J187">
        <f>ConfigSheet!$I$2</f>
        <v>3349.0920000000001</v>
      </c>
      <c r="K187">
        <f>IF(D187="",_xlfn.XLOOKUP(C187,ConfigSheet!$A$1:$H$1,ConfigSheet!$A$2:$H$2),_xlfn.XLOOKUP(D187,ConfigSheet!$A$1:$H$1,ConfigSheet!$A$2:$H$2))</f>
        <v>6.6983512218829002</v>
      </c>
      <c r="L187">
        <f>_xlfn.XLOOKUP(B187,CoinPixels_Config3!A:A,CoinPixels_Config3!I:I)</f>
        <v>0.98830929915138566</v>
      </c>
      <c r="M187">
        <f t="shared" si="17"/>
        <v>282604.07916444127</v>
      </c>
      <c r="N187">
        <f t="shared" si="18"/>
        <v>234388.42169604177</v>
      </c>
      <c r="O187">
        <f t="shared" si="19"/>
        <v>565.22226889563706</v>
      </c>
      <c r="P187">
        <f t="shared" si="20"/>
        <v>468.78854652630798</v>
      </c>
      <c r="Q187" s="9" cm="1">
        <f t="array" ref="Q187">IF(D187="",_xlfn.XLOOKUP(C187,ConfigSheet!$B$5:$H$5,_xlfn.XLOOKUP(G187,ConfigSheet!$A$6:$A$8,ConfigSheet!$B$6:$H$8)),_xlfn.XLOOKUP(D187,ConfigSheet!$B$5:$H$5,_xlfn.XLOOKUP(H187,ConfigSheet!$A$6:$A$8,ConfigSheet!$B$6:$H$8)))</f>
        <v>415.91</v>
      </c>
      <c r="R187">
        <f t="shared" si="21"/>
        <v>96.433722369329075</v>
      </c>
      <c r="S187" s="9">
        <f t="shared" si="22"/>
        <v>9299.4628100048394</v>
      </c>
      <c r="W187">
        <f t="shared" si="23"/>
        <v>-52.878546526307957</v>
      </c>
      <c r="X187">
        <f t="shared" si="16"/>
        <v>2796.1406827349151</v>
      </c>
    </row>
    <row r="188" spans="1:24" x14ac:dyDescent="0.3">
      <c r="A188" s="3">
        <v>186</v>
      </c>
      <c r="B188">
        <v>85</v>
      </c>
      <c r="C188" t="s">
        <v>8</v>
      </c>
      <c r="D188" t="s">
        <v>8</v>
      </c>
      <c r="E188">
        <v>18673</v>
      </c>
      <c r="F188">
        <v>16588</v>
      </c>
      <c r="G188">
        <v>1</v>
      </c>
      <c r="H188">
        <v>1</v>
      </c>
      <c r="I188">
        <v>88.793700933456421</v>
      </c>
      <c r="J188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_xlfn.XLOOKUP(B188,CoinPixels_Config3!A:A,CoinPixels_Config3!I:I)</f>
        <v>1.1256932722449964</v>
      </c>
      <c r="M188">
        <f t="shared" si="17"/>
        <v>21020.070472630818</v>
      </c>
      <c r="N188">
        <f t="shared" si="18"/>
        <v>18673</v>
      </c>
      <c r="O188">
        <f t="shared" si="19"/>
        <v>0</v>
      </c>
      <c r="P188">
        <f t="shared" si="20"/>
        <v>0</v>
      </c>
      <c r="Q188" s="9" cm="1">
        <f t="array" ref="Q188">IF(D188="",_xlfn.XLOOKUP(C188,ConfigSheet!$B$5:$H$5,_xlfn.XLOOKUP(G188,ConfigSheet!$A$6:$A$8,ConfigSheet!$B$6:$H$8)),_xlfn.XLOOKUP(D188,ConfigSheet!$B$5:$H$5,_xlfn.XLOOKUP(H188,ConfigSheet!$A$6:$A$8,ConfigSheet!$B$6:$H$8)))</f>
        <v>0</v>
      </c>
      <c r="R188">
        <f t="shared" si="21"/>
        <v>0</v>
      </c>
      <c r="S188" s="9">
        <f t="shared" si="22"/>
        <v>0</v>
      </c>
      <c r="W188">
        <f t="shared" si="23"/>
        <v>0</v>
      </c>
      <c r="X188">
        <f t="shared" si="16"/>
        <v>0</v>
      </c>
    </row>
    <row r="189" spans="1:24" x14ac:dyDescent="0.3">
      <c r="A189" s="3">
        <v>187</v>
      </c>
      <c r="B189">
        <v>85</v>
      </c>
      <c r="C189" t="s">
        <v>13</v>
      </c>
      <c r="D189" t="s">
        <v>13</v>
      </c>
      <c r="E189">
        <v>130618</v>
      </c>
      <c r="F189">
        <v>126727</v>
      </c>
      <c r="G189">
        <v>1</v>
      </c>
      <c r="H189">
        <v>1</v>
      </c>
      <c r="I189">
        <v>76.320457458496094</v>
      </c>
      <c r="J189">
        <f>ConfigSheet!$I$2</f>
        <v>3349.0920000000001</v>
      </c>
      <c r="K189">
        <f>IF(D189="",_xlfn.XLOOKUP(C189,ConfigSheet!$A$1:$H$1,ConfigSheet!$A$2:$H$2),_xlfn.XLOOKUP(D189,ConfigSheet!$A$1:$H$1,ConfigSheet!$A$2:$H$2))</f>
        <v>6.6983512218829002</v>
      </c>
      <c r="L189">
        <f>_xlfn.XLOOKUP(B189,CoinPixels_Config3!A:A,CoinPixels_Config3!I:I)</f>
        <v>1.1256932722449964</v>
      </c>
      <c r="M189">
        <f t="shared" si="17"/>
        <v>147035.80383409694</v>
      </c>
      <c r="N189">
        <f t="shared" si="18"/>
        <v>142655.73131179166</v>
      </c>
      <c r="O189">
        <f t="shared" si="19"/>
        <v>294.07894924136383</v>
      </c>
      <c r="P189">
        <f t="shared" si="20"/>
        <v>285.31858549748358</v>
      </c>
      <c r="Q189" s="9" cm="1">
        <f t="array" ref="Q189">IF(D189="",_xlfn.XLOOKUP(C189,ConfigSheet!$B$5:$H$5,_xlfn.XLOOKUP(G189,ConfigSheet!$A$6:$A$8,ConfigSheet!$B$6:$H$8)),_xlfn.XLOOKUP(D189,ConfigSheet!$B$5:$H$5,_xlfn.XLOOKUP(H189,ConfigSheet!$A$6:$A$8,ConfigSheet!$B$6:$H$8)))</f>
        <v>207.95500000000001</v>
      </c>
      <c r="R189">
        <f t="shared" si="21"/>
        <v>8.760363743880248</v>
      </c>
      <c r="S189" s="9">
        <f t="shared" si="22"/>
        <v>76.743972925091555</v>
      </c>
      <c r="W189">
        <f t="shared" si="23"/>
        <v>-77.363585497483569</v>
      </c>
      <c r="X189">
        <f t="shared" si="16"/>
        <v>5985.1243610264501</v>
      </c>
    </row>
    <row r="190" spans="1:24" x14ac:dyDescent="0.3">
      <c r="A190" s="3">
        <v>188</v>
      </c>
      <c r="B190">
        <v>86</v>
      </c>
      <c r="C190" t="s">
        <v>8</v>
      </c>
      <c r="D190" t="s">
        <v>8</v>
      </c>
      <c r="E190">
        <v>15409</v>
      </c>
      <c r="F190">
        <v>15706</v>
      </c>
      <c r="G190">
        <v>1</v>
      </c>
      <c r="H190">
        <v>1</v>
      </c>
      <c r="I190">
        <v>95.017236471176147</v>
      </c>
      <c r="J190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_xlfn.XLOOKUP(B190,CoinPixels_Config3!A:A,CoinPixels_Config3!I:I)</f>
        <v>0.98109002928817013</v>
      </c>
      <c r="M190">
        <f t="shared" si="17"/>
        <v>15117.616261301413</v>
      </c>
      <c r="N190">
        <f t="shared" si="18"/>
        <v>15409</v>
      </c>
      <c r="O190">
        <f t="shared" si="19"/>
        <v>0</v>
      </c>
      <c r="P190">
        <f t="shared" si="20"/>
        <v>0</v>
      </c>
      <c r="Q190" s="9" cm="1">
        <f t="array" ref="Q190">IF(D190="",_xlfn.XLOOKUP(C190,ConfigSheet!$B$5:$H$5,_xlfn.XLOOKUP(G190,ConfigSheet!$A$6:$A$8,ConfigSheet!$B$6:$H$8)),_xlfn.XLOOKUP(D190,ConfigSheet!$B$5:$H$5,_xlfn.XLOOKUP(H190,ConfigSheet!$A$6:$A$8,ConfigSheet!$B$6:$H$8)))</f>
        <v>0</v>
      </c>
      <c r="R190">
        <f t="shared" si="21"/>
        <v>0</v>
      </c>
      <c r="S190" s="9">
        <f t="shared" si="22"/>
        <v>0</v>
      </c>
      <c r="W190">
        <f t="shared" si="23"/>
        <v>0</v>
      </c>
      <c r="X190">
        <f t="shared" si="16"/>
        <v>0</v>
      </c>
    </row>
    <row r="191" spans="1:24" x14ac:dyDescent="0.3">
      <c r="A191" s="3">
        <v>189</v>
      </c>
      <c r="B191">
        <v>86</v>
      </c>
      <c r="C191" t="s">
        <v>12</v>
      </c>
      <c r="D191" t="s">
        <v>12</v>
      </c>
      <c r="E191">
        <v>205133</v>
      </c>
      <c r="F191">
        <v>276036</v>
      </c>
      <c r="G191">
        <v>1</v>
      </c>
      <c r="H191">
        <v>2</v>
      </c>
      <c r="I191">
        <v>44.837811589241028</v>
      </c>
      <c r="J191">
        <f>ConfigSheet!$I$2</f>
        <v>3349.0920000000001</v>
      </c>
      <c r="K191">
        <f>IF(D191="",_xlfn.XLOOKUP(C191,ConfigSheet!$A$1:$H$1,ConfigSheet!$A$2:$H$2),_xlfn.XLOOKUP(D191,ConfigSheet!$A$1:$H$1,ConfigSheet!$A$2:$H$2))</f>
        <v>4.4826302470744004</v>
      </c>
      <c r="L191">
        <f>_xlfn.XLOOKUP(B191,CoinPixels_Config3!A:A,CoinPixels_Config3!I:I)</f>
        <v>0.98109002928817013</v>
      </c>
      <c r="M191">
        <f t="shared" si="17"/>
        <v>201253.9409779702</v>
      </c>
      <c r="N191">
        <f t="shared" si="18"/>
        <v>270816.16732458933</v>
      </c>
      <c r="O191">
        <f t="shared" si="19"/>
        <v>269.37062438737883</v>
      </c>
      <c r="P191">
        <f t="shared" si="20"/>
        <v>362.47697675846649</v>
      </c>
      <c r="Q191" s="9" cm="1">
        <f t="array" ref="Q191">IF(D191="",_xlfn.XLOOKUP(C191,ConfigSheet!$B$5:$H$5,_xlfn.XLOOKUP(G191,ConfigSheet!$A$6:$A$8,ConfigSheet!$B$6:$H$8)),_xlfn.XLOOKUP(D191,ConfigSheet!$B$5:$H$5,_xlfn.XLOOKUP(H191,ConfigSheet!$A$6:$A$8,ConfigSheet!$B$6:$H$8)))</f>
        <v>472.59999999999997</v>
      </c>
      <c r="R191">
        <f t="shared" si="21"/>
        <v>-93.106352371087667</v>
      </c>
      <c r="S191" s="9">
        <f t="shared" si="22"/>
        <v>8668.7928518491426</v>
      </c>
      <c r="W191">
        <f t="shared" si="23"/>
        <v>110.12302324153347</v>
      </c>
      <c r="X191">
        <f t="shared" si="16"/>
        <v>12127.080247855321</v>
      </c>
    </row>
    <row r="192" spans="1:24" x14ac:dyDescent="0.3">
      <c r="A192" s="3">
        <v>190</v>
      </c>
      <c r="B192">
        <v>86</v>
      </c>
      <c r="C192" t="s">
        <v>13</v>
      </c>
      <c r="D192" t="s">
        <v>13</v>
      </c>
      <c r="E192">
        <v>128210</v>
      </c>
      <c r="F192">
        <v>117971</v>
      </c>
      <c r="G192">
        <v>1</v>
      </c>
      <c r="H192">
        <v>1</v>
      </c>
      <c r="I192">
        <v>59.591460227966309</v>
      </c>
      <c r="J192">
        <f>ConfigSheet!$I$2</f>
        <v>3349.0920000000001</v>
      </c>
      <c r="K192">
        <f>IF(D192="",_xlfn.XLOOKUP(C192,ConfigSheet!$A$1:$H$1,ConfigSheet!$A$2:$H$2),_xlfn.XLOOKUP(D192,ConfigSheet!$A$1:$H$1,ConfigSheet!$A$2:$H$2))</f>
        <v>6.6983512218829002</v>
      </c>
      <c r="L192">
        <f>_xlfn.XLOOKUP(B192,CoinPixels_Config3!A:A,CoinPixels_Config3!I:I)</f>
        <v>0.98109002928817013</v>
      </c>
      <c r="M192">
        <f t="shared" si="17"/>
        <v>125785.5526550363</v>
      </c>
      <c r="N192">
        <f t="shared" si="18"/>
        <v>115740.17184515472</v>
      </c>
      <c r="O192">
        <f t="shared" si="19"/>
        <v>251.57738584729179</v>
      </c>
      <c r="P192">
        <f t="shared" si="20"/>
        <v>231.48612265650775</v>
      </c>
      <c r="Q192" s="9" cm="1">
        <f t="array" ref="Q192">IF(D192="",_xlfn.XLOOKUP(C192,ConfigSheet!$B$5:$H$5,_xlfn.XLOOKUP(G192,ConfigSheet!$A$6:$A$8,ConfigSheet!$B$6:$H$8)),_xlfn.XLOOKUP(D192,ConfigSheet!$B$5:$H$5,_xlfn.XLOOKUP(H192,ConfigSheet!$A$6:$A$8,ConfigSheet!$B$6:$H$8)))</f>
        <v>207.95500000000001</v>
      </c>
      <c r="R192">
        <f t="shared" si="21"/>
        <v>20.091263190784048</v>
      </c>
      <c r="S192" s="9">
        <f t="shared" si="22"/>
        <v>403.65885660135399</v>
      </c>
      <c r="W192">
        <f t="shared" si="23"/>
        <v>-23.531122656507733</v>
      </c>
      <c r="X192">
        <f t="shared" si="16"/>
        <v>553.71373347561155</v>
      </c>
    </row>
    <row r="193" spans="1:24" x14ac:dyDescent="0.3">
      <c r="A193" s="3">
        <v>191</v>
      </c>
      <c r="B193">
        <v>87</v>
      </c>
      <c r="C193" t="s">
        <v>8</v>
      </c>
      <c r="D193" t="s">
        <v>8</v>
      </c>
      <c r="E193">
        <v>14529</v>
      </c>
      <c r="F193">
        <v>14348</v>
      </c>
      <c r="G193">
        <v>1</v>
      </c>
      <c r="H193">
        <v>1</v>
      </c>
      <c r="I193">
        <v>94.864702224731445</v>
      </c>
      <c r="J193">
        <f>ConfigSheet!$I$2</f>
        <v>3349.0920000000001</v>
      </c>
      <c r="K193">
        <f>IF(D193="",_xlfn.XLOOKUP(C193,ConfigSheet!$A$1:$H$1,ConfigSheet!$A$2:$H$2),_xlfn.XLOOKUP(D193,ConfigSheet!$A$1:$H$1,ConfigSheet!$A$2:$H$2))</f>
        <v>0</v>
      </c>
      <c r="L193">
        <f>_xlfn.XLOOKUP(B193,CoinPixels_Config3!A:A,CoinPixels_Config3!I:I)</f>
        <v>1.0126149986060775</v>
      </c>
      <c r="M193">
        <f t="shared" si="17"/>
        <v>14712.283314747699</v>
      </c>
      <c r="N193">
        <f t="shared" si="18"/>
        <v>14529</v>
      </c>
      <c r="O193">
        <f t="shared" si="19"/>
        <v>0</v>
      </c>
      <c r="P193">
        <f t="shared" si="20"/>
        <v>0</v>
      </c>
      <c r="Q193" s="9" cm="1">
        <f t="array" ref="Q193">IF(D193="",_xlfn.XLOOKUP(C193,ConfigSheet!$B$5:$H$5,_xlfn.XLOOKUP(G193,ConfigSheet!$A$6:$A$8,ConfigSheet!$B$6:$H$8)),_xlfn.XLOOKUP(D193,ConfigSheet!$B$5:$H$5,_xlfn.XLOOKUP(H193,ConfigSheet!$A$6:$A$8,ConfigSheet!$B$6:$H$8)))</f>
        <v>0</v>
      </c>
      <c r="R193">
        <f t="shared" si="21"/>
        <v>0</v>
      </c>
      <c r="S193" s="9">
        <f t="shared" si="22"/>
        <v>0</v>
      </c>
      <c r="W193">
        <f t="shared" si="23"/>
        <v>0</v>
      </c>
      <c r="X193">
        <f t="shared" si="16"/>
        <v>0</v>
      </c>
    </row>
    <row r="194" spans="1:24" x14ac:dyDescent="0.3">
      <c r="A194" s="3">
        <v>192</v>
      </c>
      <c r="B194">
        <v>87</v>
      </c>
      <c r="C194" t="s">
        <v>14</v>
      </c>
      <c r="D194" t="s">
        <v>14</v>
      </c>
      <c r="E194">
        <v>90836</v>
      </c>
      <c r="F194">
        <v>86591</v>
      </c>
      <c r="G194">
        <v>1</v>
      </c>
      <c r="H194">
        <v>1</v>
      </c>
      <c r="I194">
        <v>91.242349147796631</v>
      </c>
      <c r="J194">
        <f>ConfigSheet!$I$2</f>
        <v>3349.0920000000001</v>
      </c>
      <c r="K194">
        <f>IF(D194="",_xlfn.XLOOKUP(C194,ConfigSheet!$A$1:$H$1,ConfigSheet!$A$2:$H$2),_xlfn.XLOOKUP(D194,ConfigSheet!$A$1:$H$1,ConfigSheet!$A$2:$H$2))</f>
        <v>8.5265588246234003</v>
      </c>
      <c r="L194">
        <f>_xlfn.XLOOKUP(B194,CoinPixels_Config3!A:A,CoinPixels_Config3!I:I)</f>
        <v>1.0126149986060775</v>
      </c>
      <c r="M194">
        <f t="shared" si="17"/>
        <v>91981.896013381658</v>
      </c>
      <c r="N194">
        <f t="shared" si="18"/>
        <v>87683.345344298854</v>
      </c>
      <c r="O194">
        <f t="shared" si="19"/>
        <v>234.17960663919993</v>
      </c>
      <c r="P194">
        <f t="shared" si="20"/>
        <v>223.23579107947242</v>
      </c>
      <c r="Q194" s="9" cm="1">
        <f t="array" ref="Q194">IF(D194="",_xlfn.XLOOKUP(C194,ConfigSheet!$B$5:$H$5,_xlfn.XLOOKUP(G194,ConfigSheet!$A$6:$A$8,ConfigSheet!$B$6:$H$8)),_xlfn.XLOOKUP(D194,ConfigSheet!$B$5:$H$5,_xlfn.XLOOKUP(H194,ConfigSheet!$A$6:$A$8,ConfigSheet!$B$6:$H$8)))</f>
        <v>160.44</v>
      </c>
      <c r="R194">
        <f t="shared" si="21"/>
        <v>10.943815559727511</v>
      </c>
      <c r="S194" s="9">
        <f t="shared" si="22"/>
        <v>119.76709900533398</v>
      </c>
      <c r="W194">
        <f t="shared" si="23"/>
        <v>-62.795791079472423</v>
      </c>
      <c r="X194">
        <f t="shared" ref="X194:X257" si="24">W194*W194</f>
        <v>3943.3113772967481</v>
      </c>
    </row>
    <row r="195" spans="1:24" x14ac:dyDescent="0.3">
      <c r="A195" s="3">
        <v>193</v>
      </c>
      <c r="B195">
        <v>87</v>
      </c>
      <c r="C195" t="s">
        <v>9</v>
      </c>
      <c r="D195" t="s">
        <v>9</v>
      </c>
      <c r="E195">
        <v>451500</v>
      </c>
      <c r="F195">
        <v>408993</v>
      </c>
      <c r="G195">
        <v>1</v>
      </c>
      <c r="H195">
        <v>1</v>
      </c>
      <c r="I195">
        <v>89.128899574279785</v>
      </c>
      <c r="J195">
        <f>ConfigSheet!$I$2</f>
        <v>3349.0920000000001</v>
      </c>
      <c r="K195">
        <f>IF(D195="",_xlfn.XLOOKUP(C195,ConfigSheet!$A$1:$H$1,ConfigSheet!$A$2:$H$2),_xlfn.XLOOKUP(D195,ConfigSheet!$A$1:$H$1,ConfigSheet!$A$2:$H$2))</f>
        <v>2.6304883652667002</v>
      </c>
      <c r="L195">
        <f>_xlfn.XLOOKUP(B195,CoinPixels_Config3!A:A,CoinPixels_Config3!I:I)</f>
        <v>1.0126149986060775</v>
      </c>
      <c r="M195">
        <f t="shared" ref="M195:M258" si="25">E195*L195</f>
        <v>457195.67187064397</v>
      </c>
      <c r="N195">
        <f t="shared" ref="N195:N258" si="26">L195*F195</f>
        <v>414152.44612489548</v>
      </c>
      <c r="O195">
        <f t="shared" ref="O195:O258" si="27">(M195/J195)*K195</f>
        <v>359.09670307833312</v>
      </c>
      <c r="P195">
        <f t="shared" ref="P195:P258" si="28">(N195/J195)*K195</f>
        <v>325.2891204476561</v>
      </c>
      <c r="Q195" s="9" cm="1">
        <f t="array" ref="Q195">IF(D195="",_xlfn.XLOOKUP(C195,ConfigSheet!$B$5:$H$5,_xlfn.XLOOKUP(G195,ConfigSheet!$A$6:$A$8,ConfigSheet!$B$6:$H$8)),_xlfn.XLOOKUP(D195,ConfigSheet!$B$5:$H$5,_xlfn.XLOOKUP(H195,ConfigSheet!$A$6:$A$8,ConfigSheet!$B$6:$H$8)))</f>
        <v>468.8</v>
      </c>
      <c r="R195">
        <f t="shared" ref="R195:R258" si="29">O195-P195</f>
        <v>33.807582630677018</v>
      </c>
      <c r="S195" s="9">
        <f t="shared" ref="S195:S258" si="30">R195*R195</f>
        <v>1142.9526433300543</v>
      </c>
      <c r="W195">
        <f t="shared" ref="W195:W258" si="31">Q195-P195</f>
        <v>143.51087955234391</v>
      </c>
      <c r="X195">
        <f t="shared" si="24"/>
        <v>20595.372549887361</v>
      </c>
    </row>
    <row r="196" spans="1:24" x14ac:dyDescent="0.3">
      <c r="A196" s="3">
        <v>194</v>
      </c>
      <c r="B196">
        <v>88</v>
      </c>
      <c r="C196" t="s">
        <v>8</v>
      </c>
      <c r="D196" t="s">
        <v>8</v>
      </c>
      <c r="E196">
        <v>17261</v>
      </c>
      <c r="F196">
        <v>16316</v>
      </c>
      <c r="G196">
        <v>1</v>
      </c>
      <c r="H196">
        <v>1</v>
      </c>
      <c r="I196">
        <v>87.696349620819092</v>
      </c>
      <c r="J196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_xlfn.XLOOKUP(B196,CoinPixels_Config3!A:A,CoinPixels_Config3!I:I)</f>
        <v>1.0579186075018387</v>
      </c>
      <c r="M196">
        <f t="shared" si="25"/>
        <v>18260.733084089239</v>
      </c>
      <c r="N196">
        <f t="shared" si="26"/>
        <v>17261</v>
      </c>
      <c r="O196">
        <f t="shared" si="27"/>
        <v>0</v>
      </c>
      <c r="P196">
        <f t="shared" si="28"/>
        <v>0</v>
      </c>
      <c r="Q196" s="9" cm="1">
        <f t="array" ref="Q196">IF(D196="",_xlfn.XLOOKUP(C196,ConfigSheet!$B$5:$H$5,_xlfn.XLOOKUP(G196,ConfigSheet!$A$6:$A$8,ConfigSheet!$B$6:$H$8)),_xlfn.XLOOKUP(D196,ConfigSheet!$B$5:$H$5,_xlfn.XLOOKUP(H196,ConfigSheet!$A$6:$A$8,ConfigSheet!$B$6:$H$8)))</f>
        <v>0</v>
      </c>
      <c r="R196">
        <f t="shared" si="29"/>
        <v>0</v>
      </c>
      <c r="S196" s="9">
        <f t="shared" si="30"/>
        <v>0</v>
      </c>
      <c r="W196">
        <f t="shared" si="31"/>
        <v>0</v>
      </c>
      <c r="X196">
        <f t="shared" si="24"/>
        <v>0</v>
      </c>
    </row>
    <row r="197" spans="1:24" x14ac:dyDescent="0.3">
      <c r="A197" s="3">
        <v>195</v>
      </c>
      <c r="B197">
        <v>88</v>
      </c>
      <c r="C197" t="s">
        <v>14</v>
      </c>
      <c r="D197" t="s">
        <v>14</v>
      </c>
      <c r="E197">
        <v>105878</v>
      </c>
      <c r="F197">
        <v>89812</v>
      </c>
      <c r="G197">
        <v>1</v>
      </c>
      <c r="H197">
        <v>1</v>
      </c>
      <c r="I197">
        <v>84.569674730300903</v>
      </c>
      <c r="J197">
        <f>ConfigSheet!$I$2</f>
        <v>3349.0920000000001</v>
      </c>
      <c r="K197">
        <f>IF(D197="",_xlfn.XLOOKUP(C197,ConfigSheet!$A$1:$H$1,ConfigSheet!$A$2:$H$2),_xlfn.XLOOKUP(D197,ConfigSheet!$A$1:$H$1,ConfigSheet!$A$2:$H$2))</f>
        <v>8.5265588246234003</v>
      </c>
      <c r="L197">
        <f>_xlfn.XLOOKUP(B197,CoinPixels_Config3!A:A,CoinPixels_Config3!I:I)</f>
        <v>1.0579186075018387</v>
      </c>
      <c r="M197">
        <f t="shared" si="25"/>
        <v>112010.30632507968</v>
      </c>
      <c r="N197">
        <f t="shared" si="26"/>
        <v>95013.785976955143</v>
      </c>
      <c r="O197">
        <f t="shared" si="27"/>
        <v>285.17056737912202</v>
      </c>
      <c r="P197">
        <f t="shared" si="28"/>
        <v>241.89859080690704</v>
      </c>
      <c r="Q197" s="9" cm="1">
        <f t="array" ref="Q197">IF(D197="",_xlfn.XLOOKUP(C197,ConfigSheet!$B$5:$H$5,_xlfn.XLOOKUP(G197,ConfigSheet!$A$6:$A$8,ConfigSheet!$B$6:$H$8)),_xlfn.XLOOKUP(D197,ConfigSheet!$B$5:$H$5,_xlfn.XLOOKUP(H197,ConfigSheet!$A$6:$A$8,ConfigSheet!$B$6:$H$8)))</f>
        <v>160.44</v>
      </c>
      <c r="R197">
        <f t="shared" si="29"/>
        <v>43.271976572214982</v>
      </c>
      <c r="S197" s="9">
        <f t="shared" si="30"/>
        <v>1872.4639564663223</v>
      </c>
      <c r="W197">
        <f t="shared" si="31"/>
        <v>-81.45859080690704</v>
      </c>
      <c r="X197">
        <f t="shared" si="24"/>
        <v>6635.5020162471201</v>
      </c>
    </row>
    <row r="198" spans="1:24" x14ac:dyDescent="0.3">
      <c r="A198" s="3">
        <v>196</v>
      </c>
      <c r="B198">
        <v>88</v>
      </c>
      <c r="C198" t="s">
        <v>9</v>
      </c>
      <c r="D198" t="s">
        <v>9</v>
      </c>
      <c r="E198">
        <v>494378</v>
      </c>
      <c r="F198">
        <v>430508</v>
      </c>
      <c r="G198">
        <v>1</v>
      </c>
      <c r="H198">
        <v>1</v>
      </c>
      <c r="I198">
        <v>84.603559970855713</v>
      </c>
      <c r="J198">
        <f>ConfigSheet!$I$2</f>
        <v>3349.0920000000001</v>
      </c>
      <c r="K198">
        <f>IF(D198="",_xlfn.XLOOKUP(C198,ConfigSheet!$A$1:$H$1,ConfigSheet!$A$2:$H$2),_xlfn.XLOOKUP(D198,ConfigSheet!$A$1:$H$1,ConfigSheet!$A$2:$H$2))</f>
        <v>2.6304883652667002</v>
      </c>
      <c r="L198">
        <f>_xlfn.XLOOKUP(B198,CoinPixels_Config3!A:A,CoinPixels_Config3!I:I)</f>
        <v>1.0579186075018387</v>
      </c>
      <c r="M198">
        <f t="shared" si="25"/>
        <v>523011.68533954403</v>
      </c>
      <c r="N198">
        <f t="shared" si="26"/>
        <v>455442.42387840158</v>
      </c>
      <c r="O198">
        <f t="shared" si="27"/>
        <v>410.79079140979076</v>
      </c>
      <c r="P198">
        <f t="shared" si="28"/>
        <v>357.71964373059922</v>
      </c>
      <c r="Q198" s="9" cm="1">
        <f t="array" ref="Q198">IF(D198="",_xlfn.XLOOKUP(C198,ConfigSheet!$B$5:$H$5,_xlfn.XLOOKUP(G198,ConfigSheet!$A$6:$A$8,ConfigSheet!$B$6:$H$8)),_xlfn.XLOOKUP(D198,ConfigSheet!$B$5:$H$5,_xlfn.XLOOKUP(H198,ConfigSheet!$A$6:$A$8,ConfigSheet!$B$6:$H$8)))</f>
        <v>468.8</v>
      </c>
      <c r="R198">
        <f t="shared" si="29"/>
        <v>53.07114767919154</v>
      </c>
      <c r="S198" s="9">
        <f t="shared" si="30"/>
        <v>2816.5467159865575</v>
      </c>
      <c r="W198">
        <f t="shared" si="31"/>
        <v>111.0803562694008</v>
      </c>
      <c r="X198">
        <f t="shared" si="24"/>
        <v>12338.845548937008</v>
      </c>
    </row>
    <row r="199" spans="1:24" x14ac:dyDescent="0.3">
      <c r="A199" s="3">
        <v>197</v>
      </c>
      <c r="B199">
        <v>89</v>
      </c>
      <c r="C199" t="s">
        <v>8</v>
      </c>
      <c r="D199" t="s">
        <v>8</v>
      </c>
      <c r="E199">
        <v>15656</v>
      </c>
      <c r="F199">
        <v>15420</v>
      </c>
      <c r="G199">
        <v>1</v>
      </c>
      <c r="H199">
        <v>1</v>
      </c>
      <c r="I199">
        <v>92.040538787841797</v>
      </c>
      <c r="J199">
        <f>ConfigSheet!$I$2</f>
        <v>3349.0920000000001</v>
      </c>
      <c r="K199">
        <f>IF(D199="",_xlfn.XLOOKUP(C199,ConfigSheet!$A$1:$H$1,ConfigSheet!$A$2:$H$2),_xlfn.XLOOKUP(D199,ConfigSheet!$A$1:$H$1,ConfigSheet!$A$2:$H$2))</f>
        <v>0</v>
      </c>
      <c r="L199">
        <f>_xlfn.XLOOKUP(B199,CoinPixels_Config3!A:A,CoinPixels_Config3!I:I)</f>
        <v>1.0153047989623865</v>
      </c>
      <c r="M199">
        <f t="shared" si="25"/>
        <v>15895.611932555123</v>
      </c>
      <c r="N199">
        <f t="shared" si="26"/>
        <v>15656</v>
      </c>
      <c r="O199">
        <f t="shared" si="27"/>
        <v>0</v>
      </c>
      <c r="P199">
        <f t="shared" si="28"/>
        <v>0</v>
      </c>
      <c r="Q199" s="9" cm="1">
        <f t="array" ref="Q199">IF(D199="",_xlfn.XLOOKUP(C199,ConfigSheet!$B$5:$H$5,_xlfn.XLOOKUP(G199,ConfigSheet!$A$6:$A$8,ConfigSheet!$B$6:$H$8)),_xlfn.XLOOKUP(D199,ConfigSheet!$B$5:$H$5,_xlfn.XLOOKUP(H199,ConfigSheet!$A$6:$A$8,ConfigSheet!$B$6:$H$8)))</f>
        <v>0</v>
      </c>
      <c r="R199">
        <f t="shared" si="29"/>
        <v>0</v>
      </c>
      <c r="S199" s="9">
        <f t="shared" si="30"/>
        <v>0</v>
      </c>
      <c r="W199">
        <f t="shared" si="31"/>
        <v>0</v>
      </c>
      <c r="X199">
        <f t="shared" si="24"/>
        <v>0</v>
      </c>
    </row>
    <row r="200" spans="1:24" x14ac:dyDescent="0.3">
      <c r="A200" s="3">
        <v>198</v>
      </c>
      <c r="B200">
        <v>89</v>
      </c>
      <c r="C200" t="s">
        <v>12</v>
      </c>
      <c r="D200" t="s">
        <v>12</v>
      </c>
      <c r="E200">
        <v>199745</v>
      </c>
      <c r="F200">
        <v>327032</v>
      </c>
      <c r="G200">
        <v>1</v>
      </c>
      <c r="H200">
        <v>2</v>
      </c>
      <c r="I200">
        <v>40.987816452980042</v>
      </c>
      <c r="J200">
        <f>ConfigSheet!$I$2</f>
        <v>3349.0920000000001</v>
      </c>
      <c r="K200">
        <f>IF(D200="",_xlfn.XLOOKUP(C200,ConfigSheet!$A$1:$H$1,ConfigSheet!$A$2:$H$2),_xlfn.XLOOKUP(D200,ConfigSheet!$A$1:$H$1,ConfigSheet!$A$2:$H$2))</f>
        <v>4.4826302470744004</v>
      </c>
      <c r="L200">
        <f>_xlfn.XLOOKUP(B200,CoinPixels_Config3!A:A,CoinPixels_Config3!I:I)</f>
        <v>1.0153047989623865</v>
      </c>
      <c r="M200">
        <f t="shared" si="25"/>
        <v>202802.05706874188</v>
      </c>
      <c r="N200">
        <f t="shared" si="26"/>
        <v>332037.15901426715</v>
      </c>
      <c r="O200">
        <f t="shared" si="27"/>
        <v>271.44271796213752</v>
      </c>
      <c r="P200">
        <f t="shared" si="28"/>
        <v>444.41890881170366</v>
      </c>
      <c r="Q200" s="9" cm="1">
        <f t="array" ref="Q200">IF(D200="",_xlfn.XLOOKUP(C200,ConfigSheet!$B$5:$H$5,_xlfn.XLOOKUP(G200,ConfigSheet!$A$6:$A$8,ConfigSheet!$B$6:$H$8)),_xlfn.XLOOKUP(D200,ConfigSheet!$B$5:$H$5,_xlfn.XLOOKUP(H200,ConfigSheet!$A$6:$A$8,ConfigSheet!$B$6:$H$8)))</f>
        <v>472.59999999999997</v>
      </c>
      <c r="R200">
        <f t="shared" si="29"/>
        <v>-172.97619084956614</v>
      </c>
      <c r="S200" s="9">
        <f t="shared" si="30"/>
        <v>29920.762600825528</v>
      </c>
      <c r="W200">
        <f t="shared" si="31"/>
        <v>28.181091188296307</v>
      </c>
      <c r="X200">
        <f t="shared" si="24"/>
        <v>794.1739005630717</v>
      </c>
    </row>
    <row r="201" spans="1:24" x14ac:dyDescent="0.3">
      <c r="A201" s="3">
        <v>199</v>
      </c>
      <c r="B201">
        <v>89</v>
      </c>
      <c r="C201" t="s">
        <v>11</v>
      </c>
      <c r="D201" t="s">
        <v>11</v>
      </c>
      <c r="E201">
        <v>232402</v>
      </c>
      <c r="F201">
        <v>221563</v>
      </c>
      <c r="G201">
        <v>1</v>
      </c>
      <c r="H201">
        <v>1</v>
      </c>
      <c r="I201">
        <v>89.729177951812744</v>
      </c>
      <c r="J201">
        <f>ConfigSheet!$I$2</f>
        <v>3349.0920000000001</v>
      </c>
      <c r="K201">
        <f>IF(D201="",_xlfn.XLOOKUP(C201,ConfigSheet!$A$1:$H$1,ConfigSheet!$A$2:$H$2),_xlfn.XLOOKUP(D201,ConfigSheet!$A$1:$H$1,ConfigSheet!$A$2:$H$2))</f>
        <v>5.6936084651916001</v>
      </c>
      <c r="L201">
        <f>_xlfn.XLOOKUP(B201,CoinPixels_Config3!A:A,CoinPixels_Config3!I:I)</f>
        <v>1.0153047989623865</v>
      </c>
      <c r="M201">
        <f t="shared" si="25"/>
        <v>235958.86588845652</v>
      </c>
      <c r="N201">
        <f t="shared" si="26"/>
        <v>224953.97717250322</v>
      </c>
      <c r="O201">
        <f t="shared" si="27"/>
        <v>401.14078569938528</v>
      </c>
      <c r="P201">
        <f t="shared" si="28"/>
        <v>382.43197520637898</v>
      </c>
      <c r="Q201" s="9" cm="1">
        <f t="array" ref="Q201">IF(D201="",_xlfn.XLOOKUP(C201,ConfigSheet!$B$5:$H$5,_xlfn.XLOOKUP(G201,ConfigSheet!$A$6:$A$8,ConfigSheet!$B$6:$H$8)),_xlfn.XLOOKUP(D201,ConfigSheet!$B$5:$H$5,_xlfn.XLOOKUP(H201,ConfigSheet!$A$6:$A$8,ConfigSheet!$B$6:$H$8)))</f>
        <v>369.42666666666668</v>
      </c>
      <c r="R201">
        <f t="shared" si="29"/>
        <v>18.708810493006297</v>
      </c>
      <c r="S201" s="9">
        <f t="shared" si="30"/>
        <v>350.01959006322249</v>
      </c>
      <c r="W201">
        <f t="shared" si="31"/>
        <v>-13.005308539712303</v>
      </c>
      <c r="X201">
        <f t="shared" si="24"/>
        <v>169.13805021311376</v>
      </c>
    </row>
    <row r="202" spans="1:24" x14ac:dyDescent="0.3">
      <c r="A202" s="3">
        <v>200</v>
      </c>
      <c r="B202">
        <v>90</v>
      </c>
      <c r="C202" t="s">
        <v>8</v>
      </c>
      <c r="D202" t="s">
        <v>8</v>
      </c>
      <c r="E202">
        <v>20334</v>
      </c>
      <c r="F202">
        <v>18900</v>
      </c>
      <c r="G202">
        <v>1</v>
      </c>
      <c r="H202">
        <v>1</v>
      </c>
      <c r="I202">
        <v>90.548807382583618</v>
      </c>
      <c r="J202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_xlfn.XLOOKUP(B202,CoinPixels_Config3!A:A,CoinPixels_Config3!I:I)</f>
        <v>1.0758730158730159</v>
      </c>
      <c r="M202">
        <f t="shared" si="25"/>
        <v>21876.801904761905</v>
      </c>
      <c r="N202">
        <f t="shared" si="26"/>
        <v>20334</v>
      </c>
      <c r="O202">
        <f t="shared" si="27"/>
        <v>0</v>
      </c>
      <c r="P202">
        <f t="shared" si="28"/>
        <v>0</v>
      </c>
      <c r="Q202" s="9" cm="1">
        <f t="array" ref="Q202">IF(D202="",_xlfn.XLOOKUP(C202,ConfigSheet!$B$5:$H$5,_xlfn.XLOOKUP(G202,ConfigSheet!$A$6:$A$8,ConfigSheet!$B$6:$H$8)),_xlfn.XLOOKUP(D202,ConfigSheet!$B$5:$H$5,_xlfn.XLOOKUP(H202,ConfigSheet!$A$6:$A$8,ConfigSheet!$B$6:$H$8)))</f>
        <v>0</v>
      </c>
      <c r="R202">
        <f t="shared" si="29"/>
        <v>0</v>
      </c>
      <c r="S202" s="9">
        <f t="shared" si="30"/>
        <v>0</v>
      </c>
      <c r="W202">
        <f t="shared" si="31"/>
        <v>0</v>
      </c>
      <c r="X202">
        <f t="shared" si="24"/>
        <v>0</v>
      </c>
    </row>
    <row r="203" spans="1:24" x14ac:dyDescent="0.3">
      <c r="A203" s="3">
        <v>201</v>
      </c>
      <c r="B203">
        <v>90</v>
      </c>
      <c r="C203" t="s">
        <v>9</v>
      </c>
      <c r="D203" t="s">
        <v>9</v>
      </c>
      <c r="E203">
        <v>606517</v>
      </c>
      <c r="F203">
        <v>538770</v>
      </c>
      <c r="G203">
        <v>1</v>
      </c>
      <c r="H203">
        <v>1</v>
      </c>
      <c r="I203">
        <v>87.254971265792847</v>
      </c>
      <c r="J203">
        <f>ConfigSheet!$I$2</f>
        <v>3349.0920000000001</v>
      </c>
      <c r="K203">
        <f>IF(D203="",_xlfn.XLOOKUP(C203,ConfigSheet!$A$1:$H$1,ConfigSheet!$A$2:$H$2),_xlfn.XLOOKUP(D203,ConfigSheet!$A$1:$H$1,ConfigSheet!$A$2:$H$2))</f>
        <v>2.6304883652667002</v>
      </c>
      <c r="L203">
        <f>_xlfn.XLOOKUP(B203,CoinPixels_Config3!A:A,CoinPixels_Config3!I:I)</f>
        <v>1.0758730158730159</v>
      </c>
      <c r="M203">
        <f t="shared" si="25"/>
        <v>652535.27396825398</v>
      </c>
      <c r="N203">
        <f t="shared" si="26"/>
        <v>579648.1047619048</v>
      </c>
      <c r="O203">
        <f t="shared" si="27"/>
        <v>512.52293042401061</v>
      </c>
      <c r="P203">
        <f t="shared" si="28"/>
        <v>455.27492094128314</v>
      </c>
      <c r="Q203" s="9" cm="1">
        <f t="array" ref="Q203">IF(D203="",_xlfn.XLOOKUP(C203,ConfigSheet!$B$5:$H$5,_xlfn.XLOOKUP(G203,ConfigSheet!$A$6:$A$8,ConfigSheet!$B$6:$H$8)),_xlfn.XLOOKUP(D203,ConfigSheet!$B$5:$H$5,_xlfn.XLOOKUP(H203,ConfigSheet!$A$6:$A$8,ConfigSheet!$B$6:$H$8)))</f>
        <v>468.8</v>
      </c>
      <c r="R203">
        <f t="shared" si="29"/>
        <v>57.248009482727468</v>
      </c>
      <c r="S203" s="9">
        <f t="shared" si="30"/>
        <v>3277.3345897344543</v>
      </c>
      <c r="W203">
        <f t="shared" si="31"/>
        <v>13.525079058716869</v>
      </c>
      <c r="X203">
        <f t="shared" si="24"/>
        <v>182.92776354454159</v>
      </c>
    </row>
    <row r="204" spans="1:24" x14ac:dyDescent="0.3">
      <c r="A204" s="3">
        <v>202</v>
      </c>
      <c r="B204">
        <v>91</v>
      </c>
      <c r="C204" t="s">
        <v>8</v>
      </c>
      <c r="D204" t="s">
        <v>8</v>
      </c>
      <c r="E204">
        <v>19186</v>
      </c>
      <c r="F204">
        <v>19025</v>
      </c>
      <c r="G204">
        <v>1</v>
      </c>
      <c r="H204">
        <v>1</v>
      </c>
      <c r="I204">
        <v>94.507509469985962</v>
      </c>
      <c r="J204">
        <f>ConfigSheet!$I$2</f>
        <v>3349.0920000000001</v>
      </c>
      <c r="K204">
        <f>IF(D204="",_xlfn.XLOOKUP(C204,ConfigSheet!$A$1:$H$1,ConfigSheet!$A$2:$H$2),_xlfn.XLOOKUP(D204,ConfigSheet!$A$1:$H$1,ConfigSheet!$A$2:$H$2))</f>
        <v>0</v>
      </c>
      <c r="L204">
        <f>_xlfn.XLOOKUP(B204,CoinPixels_Config3!A:A,CoinPixels_Config3!I:I)</f>
        <v>1.0084625492772668</v>
      </c>
      <c r="M204">
        <f t="shared" si="25"/>
        <v>19348.36247043364</v>
      </c>
      <c r="N204">
        <f t="shared" si="26"/>
        <v>19186</v>
      </c>
      <c r="O204">
        <f t="shared" si="27"/>
        <v>0</v>
      </c>
      <c r="P204">
        <f t="shared" si="28"/>
        <v>0</v>
      </c>
      <c r="Q204" s="9" cm="1">
        <f t="array" ref="Q204">IF(D204="",_xlfn.XLOOKUP(C204,ConfigSheet!$B$5:$H$5,_xlfn.XLOOKUP(G204,ConfigSheet!$A$6:$A$8,ConfigSheet!$B$6:$H$8)),_xlfn.XLOOKUP(D204,ConfigSheet!$B$5:$H$5,_xlfn.XLOOKUP(H204,ConfigSheet!$A$6:$A$8,ConfigSheet!$B$6:$H$8)))</f>
        <v>0</v>
      </c>
      <c r="R204">
        <f t="shared" si="29"/>
        <v>0</v>
      </c>
      <c r="S204" s="9">
        <f t="shared" si="30"/>
        <v>0</v>
      </c>
      <c r="W204">
        <f t="shared" si="31"/>
        <v>0</v>
      </c>
      <c r="X204">
        <f t="shared" si="24"/>
        <v>0</v>
      </c>
    </row>
    <row r="205" spans="1:24" x14ac:dyDescent="0.3">
      <c r="A205" s="3">
        <v>203</v>
      </c>
      <c r="B205">
        <v>91</v>
      </c>
      <c r="C205" t="s">
        <v>9</v>
      </c>
      <c r="D205" t="s">
        <v>9</v>
      </c>
      <c r="E205">
        <v>596870</v>
      </c>
      <c r="F205">
        <v>512270</v>
      </c>
      <c r="G205">
        <v>1</v>
      </c>
      <c r="H205">
        <v>1</v>
      </c>
      <c r="I205">
        <v>85.311609506607056</v>
      </c>
      <c r="J205">
        <f>ConfigSheet!$I$2</f>
        <v>3349.0920000000001</v>
      </c>
      <c r="K205">
        <f>IF(D205="",_xlfn.XLOOKUP(C205,ConfigSheet!$A$1:$H$1,ConfigSheet!$A$2:$H$2),_xlfn.XLOOKUP(D205,ConfigSheet!$A$1:$H$1,ConfigSheet!$A$2:$H$2))</f>
        <v>2.6304883652667002</v>
      </c>
      <c r="L205">
        <f>_xlfn.XLOOKUP(B205,CoinPixels_Config3!A:A,CoinPixels_Config3!I:I)</f>
        <v>1.0084625492772668</v>
      </c>
      <c r="M205">
        <f t="shared" si="25"/>
        <v>601921.04178712226</v>
      </c>
      <c r="N205">
        <f t="shared" si="26"/>
        <v>516605.11011826544</v>
      </c>
      <c r="O205">
        <f t="shared" si="27"/>
        <v>472.76882726131032</v>
      </c>
      <c r="P205">
        <f t="shared" si="28"/>
        <v>405.75885392321845</v>
      </c>
      <c r="Q205" s="9" cm="1">
        <f t="array" ref="Q205">IF(D205="",_xlfn.XLOOKUP(C205,ConfigSheet!$B$5:$H$5,_xlfn.XLOOKUP(G205,ConfigSheet!$A$6:$A$8,ConfigSheet!$B$6:$H$8)),_xlfn.XLOOKUP(D205,ConfigSheet!$B$5:$H$5,_xlfn.XLOOKUP(H205,ConfigSheet!$A$6:$A$8,ConfigSheet!$B$6:$H$8)))</f>
        <v>468.8</v>
      </c>
      <c r="R205">
        <f t="shared" si="29"/>
        <v>67.009973338091868</v>
      </c>
      <c r="S205" s="9">
        <f t="shared" si="30"/>
        <v>4490.3365267717827</v>
      </c>
      <c r="W205">
        <f t="shared" si="31"/>
        <v>63.041146076781558</v>
      </c>
      <c r="X205">
        <f t="shared" si="24"/>
        <v>3974.1860986741108</v>
      </c>
    </row>
    <row r="206" spans="1:24" x14ac:dyDescent="0.3">
      <c r="A206" s="3">
        <v>204</v>
      </c>
      <c r="B206">
        <v>92</v>
      </c>
      <c r="C206" t="s">
        <v>8</v>
      </c>
      <c r="D206" t="s">
        <v>8</v>
      </c>
      <c r="E206">
        <v>14814</v>
      </c>
      <c r="F206">
        <v>14321</v>
      </c>
      <c r="G206">
        <v>1</v>
      </c>
      <c r="H206">
        <v>1</v>
      </c>
      <c r="I206">
        <v>84.597349166870117</v>
      </c>
      <c r="J206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_xlfn.XLOOKUP(B206,CoinPixels_Config3!A:A,CoinPixels_Config3!I:I)</f>
        <v>1.0344249703233015</v>
      </c>
      <c r="M206">
        <f t="shared" si="25"/>
        <v>15323.971510369389</v>
      </c>
      <c r="N206">
        <f t="shared" si="26"/>
        <v>14814</v>
      </c>
      <c r="O206">
        <f t="shared" si="27"/>
        <v>0</v>
      </c>
      <c r="P206">
        <f t="shared" si="28"/>
        <v>0</v>
      </c>
      <c r="Q206" s="9" cm="1">
        <f t="array" ref="Q206">IF(D206="",_xlfn.XLOOKUP(C206,ConfigSheet!$B$5:$H$5,_xlfn.XLOOKUP(G206,ConfigSheet!$A$6:$A$8,ConfigSheet!$B$6:$H$8)),_xlfn.XLOOKUP(D206,ConfigSheet!$B$5:$H$5,_xlfn.XLOOKUP(H206,ConfigSheet!$A$6:$A$8,ConfigSheet!$B$6:$H$8)))</f>
        <v>0</v>
      </c>
      <c r="R206">
        <f t="shared" si="29"/>
        <v>0</v>
      </c>
      <c r="S206" s="9">
        <f t="shared" si="30"/>
        <v>0</v>
      </c>
      <c r="W206">
        <f t="shared" si="31"/>
        <v>0</v>
      </c>
      <c r="X206">
        <f t="shared" si="24"/>
        <v>0</v>
      </c>
    </row>
    <row r="207" spans="1:24" x14ac:dyDescent="0.3">
      <c r="A207" s="3">
        <v>205</v>
      </c>
      <c r="B207">
        <v>92</v>
      </c>
      <c r="C207" t="s">
        <v>10</v>
      </c>
      <c r="D207" t="s">
        <v>10</v>
      </c>
      <c r="E207">
        <v>88405</v>
      </c>
      <c r="F207">
        <v>85814</v>
      </c>
      <c r="G207">
        <v>1</v>
      </c>
      <c r="H207">
        <v>1</v>
      </c>
      <c r="I207">
        <v>95.369726419448853</v>
      </c>
      <c r="J207">
        <f>ConfigSheet!$I$2</f>
        <v>3349.0920000000001</v>
      </c>
      <c r="K207">
        <f>IF(D207="",_xlfn.XLOOKUP(C207,ConfigSheet!$A$1:$H$1,ConfigSheet!$A$2:$H$2),_xlfn.XLOOKUP(D207,ConfigSheet!$A$1:$H$1,ConfigSheet!$A$2:$H$2))</f>
        <v>3.5680999999999998</v>
      </c>
      <c r="L207">
        <f>_xlfn.XLOOKUP(B207,CoinPixels_Config3!A:A,CoinPixels_Config3!I:I)</f>
        <v>1.0344249703233015</v>
      </c>
      <c r="M207">
        <f t="shared" si="25"/>
        <v>91448.339501431474</v>
      </c>
      <c r="N207">
        <f t="shared" si="26"/>
        <v>88768.144403323793</v>
      </c>
      <c r="O207">
        <f t="shared" si="27"/>
        <v>97.428443343765309</v>
      </c>
      <c r="P207">
        <f t="shared" si="28"/>
        <v>94.572981585904358</v>
      </c>
      <c r="Q207" s="9" cm="1">
        <f t="array" ref="Q207">IF(D207="",_xlfn.XLOOKUP(C207,ConfigSheet!$B$5:$H$5,_xlfn.XLOOKUP(G207,ConfigSheet!$A$6:$A$8,ConfigSheet!$B$6:$H$8)),_xlfn.XLOOKUP(D207,ConfigSheet!$B$5:$H$5,_xlfn.XLOOKUP(H207,ConfigSheet!$A$6:$A$8,ConfigSheet!$B$6:$H$8)))</f>
        <v>96.64</v>
      </c>
      <c r="R207">
        <f t="shared" si="29"/>
        <v>2.8554617578609509</v>
      </c>
      <c r="S207" s="9">
        <f t="shared" si="30"/>
        <v>8.1536618506063512</v>
      </c>
      <c r="W207">
        <f t="shared" si="31"/>
        <v>2.0670184140956422</v>
      </c>
      <c r="X207">
        <f t="shared" si="24"/>
        <v>4.2725651242104643</v>
      </c>
    </row>
    <row r="208" spans="1:24" x14ac:dyDescent="0.3">
      <c r="A208" s="3">
        <v>206</v>
      </c>
      <c r="B208">
        <v>93</v>
      </c>
      <c r="C208" t="s">
        <v>8</v>
      </c>
      <c r="D208" t="s">
        <v>8</v>
      </c>
      <c r="E208">
        <v>14116</v>
      </c>
      <c r="F208">
        <v>13309</v>
      </c>
      <c r="G208">
        <v>1</v>
      </c>
      <c r="H208">
        <v>1</v>
      </c>
      <c r="I208">
        <v>87.996983528137207</v>
      </c>
      <c r="J208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_xlfn.XLOOKUP(B208,CoinPixels_Config3!A:A,CoinPixels_Config3!I:I)</f>
        <v>1.0606356600796454</v>
      </c>
      <c r="M208">
        <f t="shared" si="25"/>
        <v>14971.932977684275</v>
      </c>
      <c r="N208">
        <f t="shared" si="26"/>
        <v>14116</v>
      </c>
      <c r="O208">
        <f t="shared" si="27"/>
        <v>0</v>
      </c>
      <c r="P208">
        <f t="shared" si="28"/>
        <v>0</v>
      </c>
      <c r="Q208" s="9" cm="1">
        <f t="array" ref="Q208">IF(D208="",_xlfn.XLOOKUP(C208,ConfigSheet!$B$5:$H$5,_xlfn.XLOOKUP(G208,ConfigSheet!$A$6:$A$8,ConfigSheet!$B$6:$H$8)),_xlfn.XLOOKUP(D208,ConfigSheet!$B$5:$H$5,_xlfn.XLOOKUP(H208,ConfigSheet!$A$6:$A$8,ConfigSheet!$B$6:$H$8)))</f>
        <v>0</v>
      </c>
      <c r="R208">
        <f t="shared" si="29"/>
        <v>0</v>
      </c>
      <c r="S208" s="9">
        <f t="shared" si="30"/>
        <v>0</v>
      </c>
      <c r="W208">
        <f t="shared" si="31"/>
        <v>0</v>
      </c>
      <c r="X208">
        <f t="shared" si="24"/>
        <v>0</v>
      </c>
    </row>
    <row r="209" spans="1:24" x14ac:dyDescent="0.3">
      <c r="A209" s="3">
        <v>207</v>
      </c>
      <c r="B209">
        <v>93</v>
      </c>
      <c r="C209" t="s">
        <v>10</v>
      </c>
      <c r="D209" t="s">
        <v>10</v>
      </c>
      <c r="E209">
        <v>262010</v>
      </c>
      <c r="F209">
        <v>258257</v>
      </c>
      <c r="G209">
        <v>3</v>
      </c>
      <c r="H209">
        <v>3</v>
      </c>
      <c r="I209">
        <v>94.309306144714355</v>
      </c>
      <c r="J209">
        <f>ConfigSheet!$I$2</f>
        <v>3349.0920000000001</v>
      </c>
      <c r="K209">
        <f>IF(D209="",_xlfn.XLOOKUP(C209,ConfigSheet!$A$1:$H$1,ConfigSheet!$A$2:$H$2),_xlfn.XLOOKUP(D209,ConfigSheet!$A$1:$H$1,ConfigSheet!$A$2:$H$2))</f>
        <v>3.5680999999999998</v>
      </c>
      <c r="L209">
        <f>_xlfn.XLOOKUP(B209,CoinPixels_Config3!A:A,CoinPixels_Config3!I:I)</f>
        <v>1.0606356600796454</v>
      </c>
      <c r="M209">
        <f t="shared" si="25"/>
        <v>277897.1492974679</v>
      </c>
      <c r="N209">
        <f t="shared" si="26"/>
        <v>273916.58366518898</v>
      </c>
      <c r="O209">
        <f t="shared" si="27"/>
        <v>296.06974619039886</v>
      </c>
      <c r="P209">
        <f t="shared" si="28"/>
        <v>291.82887844698223</v>
      </c>
      <c r="Q209" s="9" cm="1">
        <f t="array" ref="Q209">IF(D209="",_xlfn.XLOOKUP(C209,ConfigSheet!$B$5:$H$5,_xlfn.XLOOKUP(G209,ConfigSheet!$A$6:$A$8,ConfigSheet!$B$6:$H$8)),_xlfn.XLOOKUP(D209,ConfigSheet!$B$5:$H$5,_xlfn.XLOOKUP(H209,ConfigSheet!$A$6:$A$8,ConfigSheet!$B$6:$H$8)))</f>
        <v>289.92</v>
      </c>
      <c r="R209">
        <f t="shared" si="29"/>
        <v>4.2408677434166293</v>
      </c>
      <c r="S209" s="9">
        <f t="shared" si="30"/>
        <v>17.984959217151655</v>
      </c>
      <c r="W209">
        <f t="shared" si="31"/>
        <v>-1.9088784469822144</v>
      </c>
      <c r="X209">
        <f t="shared" si="24"/>
        <v>3.6438169253532307</v>
      </c>
    </row>
    <row r="210" spans="1:24" x14ac:dyDescent="0.3">
      <c r="A210" s="3">
        <v>208</v>
      </c>
      <c r="B210">
        <v>94</v>
      </c>
      <c r="C210" t="s">
        <v>8</v>
      </c>
      <c r="D210" t="s">
        <v>8</v>
      </c>
      <c r="E210">
        <v>10266</v>
      </c>
      <c r="F210">
        <v>10610</v>
      </c>
      <c r="G210">
        <v>1</v>
      </c>
      <c r="H210">
        <v>1</v>
      </c>
      <c r="I210">
        <v>89.712834358215332</v>
      </c>
      <c r="J210">
        <f>ConfigSheet!$I$2</f>
        <v>3349.0920000000001</v>
      </c>
      <c r="K210">
        <f>IF(D210="",_xlfn.XLOOKUP(C210,ConfigSheet!$A$1:$H$1,ConfigSheet!$A$2:$H$2),_xlfn.XLOOKUP(D210,ConfigSheet!$A$1:$H$1,ConfigSheet!$A$2:$H$2))</f>
        <v>0</v>
      </c>
      <c r="L210">
        <f>_xlfn.XLOOKUP(B210,CoinPixels_Config3!A:A,CoinPixels_Config3!I:I)</f>
        <v>0.96757775683317626</v>
      </c>
      <c r="M210">
        <f t="shared" si="25"/>
        <v>9933.153251649388</v>
      </c>
      <c r="N210">
        <f t="shared" si="26"/>
        <v>10266</v>
      </c>
      <c r="O210">
        <f t="shared" si="27"/>
        <v>0</v>
      </c>
      <c r="P210">
        <f t="shared" si="28"/>
        <v>0</v>
      </c>
      <c r="Q210" s="9" cm="1">
        <f t="array" ref="Q210">IF(D210="",_xlfn.XLOOKUP(C210,ConfigSheet!$B$5:$H$5,_xlfn.XLOOKUP(G210,ConfigSheet!$A$6:$A$8,ConfigSheet!$B$6:$H$8)),_xlfn.XLOOKUP(D210,ConfigSheet!$B$5:$H$5,_xlfn.XLOOKUP(H210,ConfigSheet!$A$6:$A$8,ConfigSheet!$B$6:$H$8)))</f>
        <v>0</v>
      </c>
      <c r="R210">
        <f t="shared" si="29"/>
        <v>0</v>
      </c>
      <c r="S210" s="9">
        <f t="shared" si="30"/>
        <v>0</v>
      </c>
      <c r="W210">
        <f t="shared" si="31"/>
        <v>0</v>
      </c>
      <c r="X210">
        <f t="shared" si="24"/>
        <v>0</v>
      </c>
    </row>
    <row r="211" spans="1:24" x14ac:dyDescent="0.3">
      <c r="A211" s="3">
        <v>209</v>
      </c>
      <c r="B211">
        <v>94</v>
      </c>
      <c r="C211" t="s">
        <v>11</v>
      </c>
      <c r="D211" t="s">
        <v>11</v>
      </c>
      <c r="E211">
        <v>145195</v>
      </c>
      <c r="F211">
        <v>172489</v>
      </c>
      <c r="G211">
        <v>1</v>
      </c>
      <c r="H211">
        <v>1</v>
      </c>
      <c r="I211">
        <v>82.283681631088257</v>
      </c>
      <c r="J211">
        <f>ConfigSheet!$I$2</f>
        <v>3349.0920000000001</v>
      </c>
      <c r="K211">
        <f>IF(D211="",_xlfn.XLOOKUP(C211,ConfigSheet!$A$1:$H$1,ConfigSheet!$A$2:$H$2),_xlfn.XLOOKUP(D211,ConfigSheet!$A$1:$H$1,ConfigSheet!$A$2:$H$2))</f>
        <v>5.6936084651916001</v>
      </c>
      <c r="L211">
        <f>_xlfn.XLOOKUP(B211,CoinPixels_Config3!A:A,CoinPixels_Config3!I:I)</f>
        <v>0.96757775683317626</v>
      </c>
      <c r="M211">
        <f t="shared" si="25"/>
        <v>140487.45240339302</v>
      </c>
      <c r="N211">
        <f t="shared" si="26"/>
        <v>166896.51969839775</v>
      </c>
      <c r="O211">
        <f t="shared" si="27"/>
        <v>238.83504790467398</v>
      </c>
      <c r="P211">
        <f t="shared" si="28"/>
        <v>283.73166140727517</v>
      </c>
      <c r="Q211" s="9" cm="1">
        <f t="array" ref="Q211">IF(D211="",_xlfn.XLOOKUP(C211,ConfigSheet!$B$5:$H$5,_xlfn.XLOOKUP(G211,ConfigSheet!$A$6:$A$8,ConfigSheet!$B$6:$H$8)),_xlfn.XLOOKUP(D211,ConfigSheet!$B$5:$H$5,_xlfn.XLOOKUP(H211,ConfigSheet!$A$6:$A$8,ConfigSheet!$B$6:$H$8)))</f>
        <v>369.42666666666668</v>
      </c>
      <c r="R211">
        <f t="shared" si="29"/>
        <v>-44.896613502601184</v>
      </c>
      <c r="S211" s="9">
        <f t="shared" si="30"/>
        <v>2015.705904001951</v>
      </c>
      <c r="W211">
        <f t="shared" si="31"/>
        <v>85.695005259391507</v>
      </c>
      <c r="X211">
        <f t="shared" si="24"/>
        <v>7343.6339264071385</v>
      </c>
    </row>
    <row r="212" spans="1:24" x14ac:dyDescent="0.3">
      <c r="A212" s="3">
        <v>210</v>
      </c>
      <c r="B212">
        <v>95</v>
      </c>
      <c r="C212" t="s">
        <v>8</v>
      </c>
      <c r="D212" t="s">
        <v>8</v>
      </c>
      <c r="E212">
        <v>13447</v>
      </c>
      <c r="F212">
        <v>11670</v>
      </c>
      <c r="G212">
        <v>1</v>
      </c>
      <c r="H212">
        <v>1</v>
      </c>
      <c r="I212">
        <v>83.603799343109131</v>
      </c>
      <c r="J212">
        <f>ConfigSheet!$I$2</f>
        <v>3349.0920000000001</v>
      </c>
      <c r="K212">
        <f>IF(D212="",_xlfn.XLOOKUP(C212,ConfigSheet!$A$1:$H$1,ConfigSheet!$A$2:$H$2),_xlfn.XLOOKUP(D212,ConfigSheet!$A$1:$H$1,ConfigSheet!$A$2:$H$2))</f>
        <v>0</v>
      </c>
      <c r="L212">
        <f>_xlfn.XLOOKUP(B212,CoinPixels_Config3!A:A,CoinPixels_Config3!I:I)</f>
        <v>1.1522707797772065</v>
      </c>
      <c r="M212">
        <f t="shared" si="25"/>
        <v>15494.585175664095</v>
      </c>
      <c r="N212">
        <f t="shared" si="26"/>
        <v>13447</v>
      </c>
      <c r="O212">
        <f t="shared" si="27"/>
        <v>0</v>
      </c>
      <c r="P212">
        <f t="shared" si="28"/>
        <v>0</v>
      </c>
      <c r="Q212" s="9" cm="1">
        <f t="array" ref="Q212">IF(D212="",_xlfn.XLOOKUP(C212,ConfigSheet!$B$5:$H$5,_xlfn.XLOOKUP(G212,ConfigSheet!$A$6:$A$8,ConfigSheet!$B$6:$H$8)),_xlfn.XLOOKUP(D212,ConfigSheet!$B$5:$H$5,_xlfn.XLOOKUP(H212,ConfigSheet!$A$6:$A$8,ConfigSheet!$B$6:$H$8)))</f>
        <v>0</v>
      </c>
      <c r="R212">
        <f t="shared" si="29"/>
        <v>0</v>
      </c>
      <c r="S212" s="9">
        <f t="shared" si="30"/>
        <v>0</v>
      </c>
      <c r="W212">
        <f t="shared" si="31"/>
        <v>0</v>
      </c>
      <c r="X212">
        <f t="shared" si="24"/>
        <v>0</v>
      </c>
    </row>
    <row r="213" spans="1:24" x14ac:dyDescent="0.3">
      <c r="A213" s="3">
        <v>211</v>
      </c>
      <c r="B213">
        <v>95</v>
      </c>
      <c r="C213" t="s">
        <v>11</v>
      </c>
      <c r="D213" t="s">
        <v>11</v>
      </c>
      <c r="E213">
        <v>331149</v>
      </c>
      <c r="F213">
        <v>363870</v>
      </c>
      <c r="G213">
        <v>2</v>
      </c>
      <c r="H213">
        <v>2</v>
      </c>
      <c r="I213">
        <v>79.00715172290802</v>
      </c>
      <c r="J213">
        <f>ConfigSheet!$I$2</f>
        <v>3349.0920000000001</v>
      </c>
      <c r="K213">
        <f>IF(D213="",_xlfn.XLOOKUP(C213,ConfigSheet!$A$1:$H$1,ConfigSheet!$A$2:$H$2),_xlfn.XLOOKUP(D213,ConfigSheet!$A$1:$H$1,ConfigSheet!$A$2:$H$2))</f>
        <v>5.6936084651916001</v>
      </c>
      <c r="L213">
        <f>_xlfn.XLOOKUP(B213,CoinPixels_Config3!A:A,CoinPixels_Config3!I:I)</f>
        <v>1.1522707797772065</v>
      </c>
      <c r="M213">
        <f t="shared" si="25"/>
        <v>381573.31645244214</v>
      </c>
      <c r="N213">
        <f t="shared" si="26"/>
        <v>419276.76863753214</v>
      </c>
      <c r="O213">
        <f t="shared" si="27"/>
        <v>648.691963267912</v>
      </c>
      <c r="P213">
        <f t="shared" si="28"/>
        <v>712.78954390408887</v>
      </c>
      <c r="Q213" s="9" cm="1">
        <f t="array" ref="Q213">IF(D213="",_xlfn.XLOOKUP(C213,ConfigSheet!$B$5:$H$5,_xlfn.XLOOKUP(G213,ConfigSheet!$A$6:$A$8,ConfigSheet!$B$6:$H$8)),_xlfn.XLOOKUP(D213,ConfigSheet!$B$5:$H$5,_xlfn.XLOOKUP(H213,ConfigSheet!$A$6:$A$8,ConfigSheet!$B$6:$H$8)))</f>
        <v>738.85333333333335</v>
      </c>
      <c r="R213">
        <f t="shared" si="29"/>
        <v>-64.097580636176872</v>
      </c>
      <c r="S213" s="9">
        <f t="shared" si="30"/>
        <v>4108.4998434111967</v>
      </c>
      <c r="W213">
        <f t="shared" si="31"/>
        <v>26.06378942924448</v>
      </c>
      <c r="X213">
        <f t="shared" si="24"/>
        <v>679.32111941199628</v>
      </c>
    </row>
    <row r="214" spans="1:24" x14ac:dyDescent="0.3">
      <c r="A214" s="3">
        <v>212</v>
      </c>
      <c r="B214">
        <v>96</v>
      </c>
      <c r="C214" t="s">
        <v>8</v>
      </c>
      <c r="D214" t="s">
        <v>8</v>
      </c>
      <c r="E214">
        <v>13445</v>
      </c>
      <c r="F214">
        <v>12995</v>
      </c>
      <c r="G214">
        <v>1</v>
      </c>
      <c r="H214">
        <v>1</v>
      </c>
      <c r="I214">
        <v>91.081881523132324</v>
      </c>
      <c r="J214">
        <f>ConfigSheet!$I$2</f>
        <v>3349.0920000000001</v>
      </c>
      <c r="K214">
        <f>IF(D214="",_xlfn.XLOOKUP(C214,ConfigSheet!$A$1:$H$1,ConfigSheet!$A$2:$H$2),_xlfn.XLOOKUP(D214,ConfigSheet!$A$1:$H$1,ConfigSheet!$A$2:$H$2))</f>
        <v>0</v>
      </c>
      <c r="L214">
        <f>_xlfn.XLOOKUP(B214,CoinPixels_Config3!A:A,CoinPixels_Config3!I:I)</f>
        <v>1.0346287033474413</v>
      </c>
      <c r="M214">
        <f t="shared" si="25"/>
        <v>13910.582916506348</v>
      </c>
      <c r="N214">
        <f t="shared" si="26"/>
        <v>13445</v>
      </c>
      <c r="O214">
        <f t="shared" si="27"/>
        <v>0</v>
      </c>
      <c r="P214">
        <f t="shared" si="28"/>
        <v>0</v>
      </c>
      <c r="Q214" s="9" cm="1">
        <f t="array" ref="Q214">IF(D214="",_xlfn.XLOOKUP(C214,ConfigSheet!$B$5:$H$5,_xlfn.XLOOKUP(G214,ConfigSheet!$A$6:$A$8,ConfigSheet!$B$6:$H$8)),_xlfn.XLOOKUP(D214,ConfigSheet!$B$5:$H$5,_xlfn.XLOOKUP(H214,ConfigSheet!$A$6:$A$8,ConfigSheet!$B$6:$H$8)))</f>
        <v>0</v>
      </c>
      <c r="R214">
        <f t="shared" si="29"/>
        <v>0</v>
      </c>
      <c r="S214" s="9">
        <f t="shared" si="30"/>
        <v>0</v>
      </c>
      <c r="W214">
        <f t="shared" si="31"/>
        <v>0</v>
      </c>
      <c r="X214">
        <f t="shared" si="24"/>
        <v>0</v>
      </c>
    </row>
    <row r="215" spans="1:24" x14ac:dyDescent="0.3">
      <c r="A215" s="3">
        <v>213</v>
      </c>
      <c r="B215">
        <v>96</v>
      </c>
      <c r="C215" t="s">
        <v>11</v>
      </c>
      <c r="D215" t="s">
        <v>11</v>
      </c>
      <c r="E215">
        <v>355382</v>
      </c>
      <c r="F215">
        <v>378344</v>
      </c>
      <c r="G215">
        <v>2</v>
      </c>
      <c r="H215">
        <v>2</v>
      </c>
      <c r="I215">
        <v>84.488973021507263</v>
      </c>
      <c r="J215">
        <f>ConfigSheet!$I$2</f>
        <v>3349.0920000000001</v>
      </c>
      <c r="K215">
        <f>IF(D215="",_xlfn.XLOOKUP(C215,ConfigSheet!$A$1:$H$1,ConfigSheet!$A$2:$H$2),_xlfn.XLOOKUP(D215,ConfigSheet!$A$1:$H$1,ConfigSheet!$A$2:$H$2))</f>
        <v>5.6936084651916001</v>
      </c>
      <c r="L215">
        <f>_xlfn.XLOOKUP(B215,CoinPixels_Config3!A:A,CoinPixels_Config3!I:I)</f>
        <v>1.0346287033474413</v>
      </c>
      <c r="M215">
        <f t="shared" si="25"/>
        <v>367688.41785302036</v>
      </c>
      <c r="N215">
        <f t="shared" si="26"/>
        <v>391445.56213928433</v>
      </c>
      <c r="O215">
        <f t="shared" si="27"/>
        <v>625.08700520644481</v>
      </c>
      <c r="P215">
        <f t="shared" si="28"/>
        <v>665.47522918388438</v>
      </c>
      <c r="Q215" s="9" cm="1">
        <f t="array" ref="Q215">IF(D215="",_xlfn.XLOOKUP(C215,ConfigSheet!$B$5:$H$5,_xlfn.XLOOKUP(G215,ConfigSheet!$A$6:$A$8,ConfigSheet!$B$6:$H$8)),_xlfn.XLOOKUP(D215,ConfigSheet!$B$5:$H$5,_xlfn.XLOOKUP(H215,ConfigSheet!$A$6:$A$8,ConfigSheet!$B$6:$H$8)))</f>
        <v>738.85333333333335</v>
      </c>
      <c r="R215">
        <f t="shared" si="29"/>
        <v>-40.388223977439566</v>
      </c>
      <c r="S215" s="9">
        <f t="shared" si="30"/>
        <v>1631.2086360518242</v>
      </c>
      <c r="W215">
        <f t="shared" si="31"/>
        <v>73.378104149448973</v>
      </c>
      <c r="X215">
        <f t="shared" si="24"/>
        <v>5384.3461685673801</v>
      </c>
    </row>
    <row r="216" spans="1:24" x14ac:dyDescent="0.3">
      <c r="A216" s="3">
        <v>214</v>
      </c>
      <c r="B216">
        <v>97</v>
      </c>
      <c r="C216" t="s">
        <v>8</v>
      </c>
      <c r="D216" t="s">
        <v>8</v>
      </c>
      <c r="E216">
        <v>13367</v>
      </c>
      <c r="F216">
        <v>13240</v>
      </c>
      <c r="G216">
        <v>1</v>
      </c>
      <c r="H216">
        <v>1</v>
      </c>
      <c r="I216">
        <v>89.657139778137207</v>
      </c>
      <c r="J216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_xlfn.XLOOKUP(B216,CoinPixels_Config3!A:A,CoinPixels_Config3!I:I)</f>
        <v>1.0095921450151057</v>
      </c>
      <c r="M216">
        <f t="shared" si="25"/>
        <v>13495.218202416918</v>
      </c>
      <c r="N216">
        <f t="shared" si="26"/>
        <v>13367</v>
      </c>
      <c r="O216">
        <f t="shared" si="27"/>
        <v>0</v>
      </c>
      <c r="P216">
        <f t="shared" si="28"/>
        <v>0</v>
      </c>
      <c r="Q216" s="9" cm="1">
        <f t="array" ref="Q216">IF(D216="",_xlfn.XLOOKUP(C216,ConfigSheet!$B$5:$H$5,_xlfn.XLOOKUP(G216,ConfigSheet!$A$6:$A$8,ConfigSheet!$B$6:$H$8)),_xlfn.XLOOKUP(D216,ConfigSheet!$B$5:$H$5,_xlfn.XLOOKUP(H216,ConfigSheet!$A$6:$A$8,ConfigSheet!$B$6:$H$8)))</f>
        <v>0</v>
      </c>
      <c r="R216">
        <f t="shared" si="29"/>
        <v>0</v>
      </c>
      <c r="S216" s="9">
        <f t="shared" si="30"/>
        <v>0</v>
      </c>
      <c r="W216">
        <f t="shared" si="31"/>
        <v>0</v>
      </c>
      <c r="X216">
        <f t="shared" si="24"/>
        <v>0</v>
      </c>
    </row>
    <row r="217" spans="1:24" x14ac:dyDescent="0.3">
      <c r="A217" s="3">
        <v>215</v>
      </c>
      <c r="B217">
        <v>97</v>
      </c>
      <c r="C217" t="s">
        <v>12</v>
      </c>
      <c r="D217" t="s">
        <v>12</v>
      </c>
      <c r="E217">
        <v>341381</v>
      </c>
      <c r="F217">
        <v>343715</v>
      </c>
      <c r="G217">
        <v>2</v>
      </c>
      <c r="H217">
        <v>2</v>
      </c>
      <c r="I217">
        <v>88.514140248298645</v>
      </c>
      <c r="J217">
        <f>ConfigSheet!$I$2</f>
        <v>3349.0920000000001</v>
      </c>
      <c r="K217">
        <f>IF(D217="",_xlfn.XLOOKUP(C217,ConfigSheet!$A$1:$H$1,ConfigSheet!$A$2:$H$2),_xlfn.XLOOKUP(D217,ConfigSheet!$A$1:$H$1,ConfigSheet!$A$2:$H$2))</f>
        <v>4.4826302470744004</v>
      </c>
      <c r="L217">
        <f>_xlfn.XLOOKUP(B217,CoinPixels_Config3!A:A,CoinPixels_Config3!I:I)</f>
        <v>1.0095921450151057</v>
      </c>
      <c r="M217">
        <f t="shared" si="25"/>
        <v>344655.57605740183</v>
      </c>
      <c r="N217">
        <f t="shared" si="26"/>
        <v>347011.96412386704</v>
      </c>
      <c r="O217">
        <f t="shared" si="27"/>
        <v>461.30817250101251</v>
      </c>
      <c r="P217">
        <f t="shared" si="28"/>
        <v>464.46210688698397</v>
      </c>
      <c r="Q217" s="9" cm="1">
        <f t="array" ref="Q217">IF(D217="",_xlfn.XLOOKUP(C217,ConfigSheet!$B$5:$H$5,_xlfn.XLOOKUP(G217,ConfigSheet!$A$6:$A$8,ConfigSheet!$B$6:$H$8)),_xlfn.XLOOKUP(D217,ConfigSheet!$B$5:$H$5,_xlfn.XLOOKUP(H217,ConfigSheet!$A$6:$A$8,ConfigSheet!$B$6:$H$8)))</f>
        <v>472.59999999999997</v>
      </c>
      <c r="R217">
        <f t="shared" si="29"/>
        <v>-3.1539343859714677</v>
      </c>
      <c r="S217" s="9">
        <f t="shared" si="30"/>
        <v>9.9473021110132187</v>
      </c>
      <c r="W217">
        <f t="shared" si="31"/>
        <v>8.1378931130159913</v>
      </c>
      <c r="X217">
        <f t="shared" si="24"/>
        <v>66.2253043188731</v>
      </c>
    </row>
    <row r="218" spans="1:24" x14ac:dyDescent="0.3">
      <c r="A218" s="3">
        <v>216</v>
      </c>
      <c r="B218">
        <v>98</v>
      </c>
      <c r="C218" t="s">
        <v>8</v>
      </c>
      <c r="D218" t="s">
        <v>8</v>
      </c>
      <c r="E218">
        <v>14793</v>
      </c>
      <c r="F218">
        <v>15374</v>
      </c>
      <c r="G218">
        <v>1</v>
      </c>
      <c r="H218">
        <v>1</v>
      </c>
      <c r="I218">
        <v>89.396029710769653</v>
      </c>
      <c r="J218">
        <f>ConfigSheet!$I$2</f>
        <v>3349.0920000000001</v>
      </c>
      <c r="K218">
        <f>IF(D218="",_xlfn.XLOOKUP(C218,ConfigSheet!$A$1:$H$1,ConfigSheet!$A$2:$H$2),_xlfn.XLOOKUP(D218,ConfigSheet!$A$1:$H$1,ConfigSheet!$A$2:$H$2))</f>
        <v>0</v>
      </c>
      <c r="L218">
        <f>_xlfn.XLOOKUP(B218,CoinPixels_Config3!A:A,CoinPixels_Config3!I:I)</f>
        <v>0.96220892415766879</v>
      </c>
      <c r="M218">
        <f t="shared" si="25"/>
        <v>14233.956615064395</v>
      </c>
      <c r="N218">
        <f t="shared" si="26"/>
        <v>14793</v>
      </c>
      <c r="O218">
        <f t="shared" si="27"/>
        <v>0</v>
      </c>
      <c r="P218">
        <f t="shared" si="28"/>
        <v>0</v>
      </c>
      <c r="Q218" s="9" cm="1">
        <f t="array" ref="Q218">IF(D218="",_xlfn.XLOOKUP(C218,ConfigSheet!$B$5:$H$5,_xlfn.XLOOKUP(G218,ConfigSheet!$A$6:$A$8,ConfigSheet!$B$6:$H$8)),_xlfn.XLOOKUP(D218,ConfigSheet!$B$5:$H$5,_xlfn.XLOOKUP(H218,ConfigSheet!$A$6:$A$8,ConfigSheet!$B$6:$H$8)))</f>
        <v>0</v>
      </c>
      <c r="R218">
        <f t="shared" si="29"/>
        <v>0</v>
      </c>
      <c r="S218" s="9">
        <f t="shared" si="30"/>
        <v>0</v>
      </c>
      <c r="W218">
        <f t="shared" si="31"/>
        <v>0</v>
      </c>
      <c r="X218">
        <f t="shared" si="24"/>
        <v>0</v>
      </c>
    </row>
    <row r="219" spans="1:24" x14ac:dyDescent="0.3">
      <c r="A219" s="3">
        <v>217</v>
      </c>
      <c r="B219">
        <v>98</v>
      </c>
      <c r="C219" t="s">
        <v>12</v>
      </c>
      <c r="D219" t="s">
        <v>12</v>
      </c>
      <c r="E219">
        <v>377961</v>
      </c>
      <c r="F219">
        <v>381538</v>
      </c>
      <c r="G219">
        <v>2</v>
      </c>
      <c r="H219">
        <v>2</v>
      </c>
      <c r="I219">
        <v>84.901493787765503</v>
      </c>
      <c r="J219">
        <f>ConfigSheet!$I$2</f>
        <v>3349.0920000000001</v>
      </c>
      <c r="K219">
        <f>IF(D219="",_xlfn.XLOOKUP(C219,ConfigSheet!$A$1:$H$1,ConfigSheet!$A$2:$H$2),_xlfn.XLOOKUP(D219,ConfigSheet!$A$1:$H$1,ConfigSheet!$A$2:$H$2))</f>
        <v>4.4826302470744004</v>
      </c>
      <c r="L219">
        <f>_xlfn.XLOOKUP(B219,CoinPixels_Config3!A:A,CoinPixels_Config3!I:I)</f>
        <v>0.96220892415766879</v>
      </c>
      <c r="M219">
        <f t="shared" si="25"/>
        <v>363677.44718355668</v>
      </c>
      <c r="N219">
        <f t="shared" si="26"/>
        <v>367119.26850526861</v>
      </c>
      <c r="O219">
        <f t="shared" si="27"/>
        <v>486.76821207772548</v>
      </c>
      <c r="P219">
        <f t="shared" si="28"/>
        <v>491.37495693923768</v>
      </c>
      <c r="Q219" s="9" cm="1">
        <f t="array" ref="Q219">IF(D219="",_xlfn.XLOOKUP(C219,ConfigSheet!$B$5:$H$5,_xlfn.XLOOKUP(G219,ConfigSheet!$A$6:$A$8,ConfigSheet!$B$6:$H$8)),_xlfn.XLOOKUP(D219,ConfigSheet!$B$5:$H$5,_xlfn.XLOOKUP(H219,ConfigSheet!$A$6:$A$8,ConfigSheet!$B$6:$H$8)))</f>
        <v>472.59999999999997</v>
      </c>
      <c r="R219">
        <f t="shared" si="29"/>
        <v>-4.6067448615121975</v>
      </c>
      <c r="S219" s="9">
        <f t="shared" si="30"/>
        <v>21.222098219069036</v>
      </c>
      <c r="W219">
        <f t="shared" si="31"/>
        <v>-18.774956939237711</v>
      </c>
      <c r="X219">
        <f t="shared" si="24"/>
        <v>352.49900807023027</v>
      </c>
    </row>
    <row r="220" spans="1:24" x14ac:dyDescent="0.3">
      <c r="A220" s="3">
        <v>218</v>
      </c>
      <c r="B220">
        <v>99</v>
      </c>
      <c r="C220" t="s">
        <v>8</v>
      </c>
      <c r="D220" t="s">
        <v>8</v>
      </c>
      <c r="E220">
        <v>18606</v>
      </c>
      <c r="F220">
        <v>17144</v>
      </c>
      <c r="G220">
        <v>1</v>
      </c>
      <c r="H220">
        <v>1</v>
      </c>
      <c r="I220">
        <v>90.270900726318359</v>
      </c>
      <c r="J220">
        <f>ConfigSheet!$I$2</f>
        <v>3349.0920000000001</v>
      </c>
      <c r="K220">
        <f>IF(D220="",_xlfn.XLOOKUP(C220,ConfigSheet!$A$1:$H$1,ConfigSheet!$A$2:$H$2),_xlfn.XLOOKUP(D220,ConfigSheet!$A$1:$H$1,ConfigSheet!$A$2:$H$2))</f>
        <v>0</v>
      </c>
      <c r="L220">
        <f>_xlfn.XLOOKUP(B220,CoinPixels_Config3!A:A,CoinPixels_Config3!I:I)</f>
        <v>1.0852776481567896</v>
      </c>
      <c r="M220">
        <f t="shared" si="25"/>
        <v>20192.675921605227</v>
      </c>
      <c r="N220">
        <f t="shared" si="26"/>
        <v>18606</v>
      </c>
      <c r="O220">
        <f t="shared" si="27"/>
        <v>0</v>
      </c>
      <c r="P220">
        <f t="shared" si="28"/>
        <v>0</v>
      </c>
      <c r="Q220" s="9" cm="1">
        <f t="array" ref="Q220">IF(D220="",_xlfn.XLOOKUP(C220,ConfigSheet!$B$5:$H$5,_xlfn.XLOOKUP(G220,ConfigSheet!$A$6:$A$8,ConfigSheet!$B$6:$H$8)),_xlfn.XLOOKUP(D220,ConfigSheet!$B$5:$H$5,_xlfn.XLOOKUP(H220,ConfigSheet!$A$6:$A$8,ConfigSheet!$B$6:$H$8)))</f>
        <v>0</v>
      </c>
      <c r="R220">
        <f t="shared" si="29"/>
        <v>0</v>
      </c>
      <c r="S220" s="9">
        <f t="shared" si="30"/>
        <v>0</v>
      </c>
      <c r="W220">
        <f t="shared" si="31"/>
        <v>0</v>
      </c>
      <c r="X220">
        <f t="shared" si="24"/>
        <v>0</v>
      </c>
    </row>
    <row r="221" spans="1:24" x14ac:dyDescent="0.3">
      <c r="A221" s="3">
        <v>219</v>
      </c>
      <c r="B221">
        <v>99</v>
      </c>
      <c r="C221" t="s">
        <v>14</v>
      </c>
      <c r="D221" t="s">
        <v>14</v>
      </c>
      <c r="E221">
        <v>204365</v>
      </c>
      <c r="F221">
        <v>193737</v>
      </c>
      <c r="G221">
        <v>2</v>
      </c>
      <c r="H221">
        <v>2</v>
      </c>
      <c r="I221">
        <v>92.748180031776428</v>
      </c>
      <c r="J221">
        <f>ConfigSheet!$I$2</f>
        <v>3349.0920000000001</v>
      </c>
      <c r="K221">
        <f>IF(D221="",_xlfn.XLOOKUP(C221,ConfigSheet!$A$1:$H$1,ConfigSheet!$A$2:$H$2),_xlfn.XLOOKUP(D221,ConfigSheet!$A$1:$H$1,ConfigSheet!$A$2:$H$2))</f>
        <v>8.5265588246234003</v>
      </c>
      <c r="L221">
        <f>_xlfn.XLOOKUP(B221,CoinPixels_Config3!A:A,CoinPixels_Config3!I:I)</f>
        <v>1.0852776481567896</v>
      </c>
      <c r="M221">
        <f t="shared" si="25"/>
        <v>221792.76656556231</v>
      </c>
      <c r="N221">
        <f t="shared" si="26"/>
        <v>210258.43572095194</v>
      </c>
      <c r="O221">
        <f t="shared" si="27"/>
        <v>564.66919123070761</v>
      </c>
      <c r="P221">
        <f t="shared" si="28"/>
        <v>535.30357498330727</v>
      </c>
      <c r="Q221" s="9" cm="1">
        <f t="array" ref="Q221">IF(D221="",_xlfn.XLOOKUP(C221,ConfigSheet!$B$5:$H$5,_xlfn.XLOOKUP(G221,ConfigSheet!$A$6:$A$8,ConfigSheet!$B$6:$H$8)),_xlfn.XLOOKUP(D221,ConfigSheet!$B$5:$H$5,_xlfn.XLOOKUP(H221,ConfigSheet!$A$6:$A$8,ConfigSheet!$B$6:$H$8)))</f>
        <v>320.88</v>
      </c>
      <c r="R221">
        <f t="shared" si="29"/>
        <v>29.365616247400339</v>
      </c>
      <c r="S221" s="9">
        <f t="shared" si="30"/>
        <v>862.33941758958281</v>
      </c>
      <c r="W221">
        <f t="shared" si="31"/>
        <v>-214.42357498330728</v>
      </c>
      <c r="X221">
        <f t="shared" si="24"/>
        <v>45977.469508621994</v>
      </c>
    </row>
    <row r="222" spans="1:24" x14ac:dyDescent="0.3">
      <c r="A222" s="3">
        <v>220</v>
      </c>
      <c r="B222">
        <v>100</v>
      </c>
      <c r="C222" t="s">
        <v>8</v>
      </c>
      <c r="D222" t="s">
        <v>8</v>
      </c>
      <c r="E222">
        <v>16692</v>
      </c>
      <c r="F222">
        <v>15549</v>
      </c>
      <c r="G222">
        <v>1</v>
      </c>
      <c r="H222">
        <v>1</v>
      </c>
      <c r="I222">
        <v>83.824616670608521</v>
      </c>
      <c r="J222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_xlfn.XLOOKUP(B222,CoinPixels_Config3!A:A,CoinPixels_Config3!I:I)</f>
        <v>1.0735095504534053</v>
      </c>
      <c r="M222">
        <f t="shared" si="25"/>
        <v>17919.021416168242</v>
      </c>
      <c r="N222">
        <f t="shared" si="26"/>
        <v>16692</v>
      </c>
      <c r="O222">
        <f t="shared" si="27"/>
        <v>0</v>
      </c>
      <c r="P222">
        <f t="shared" si="28"/>
        <v>0</v>
      </c>
      <c r="Q222" s="9" cm="1">
        <f t="array" ref="Q222">IF(D222="",_xlfn.XLOOKUP(C222,ConfigSheet!$B$5:$H$5,_xlfn.XLOOKUP(G222,ConfigSheet!$A$6:$A$8,ConfigSheet!$B$6:$H$8)),_xlfn.XLOOKUP(D222,ConfigSheet!$B$5:$H$5,_xlfn.XLOOKUP(H222,ConfigSheet!$A$6:$A$8,ConfigSheet!$B$6:$H$8)))</f>
        <v>0</v>
      </c>
      <c r="R222">
        <f t="shared" si="29"/>
        <v>0</v>
      </c>
      <c r="S222" s="9">
        <f t="shared" si="30"/>
        <v>0</v>
      </c>
      <c r="W222">
        <f t="shared" si="31"/>
        <v>0</v>
      </c>
      <c r="X222">
        <f t="shared" si="24"/>
        <v>0</v>
      </c>
    </row>
    <row r="223" spans="1:24" x14ac:dyDescent="0.3">
      <c r="A223" s="3">
        <v>221</v>
      </c>
      <c r="B223">
        <v>100</v>
      </c>
      <c r="C223" t="s">
        <v>13</v>
      </c>
      <c r="D223" t="s">
        <v>13</v>
      </c>
      <c r="E223">
        <v>150652</v>
      </c>
      <c r="F223">
        <v>143724</v>
      </c>
      <c r="G223">
        <v>1</v>
      </c>
      <c r="H223">
        <v>1</v>
      </c>
      <c r="I223">
        <v>59.558576345443733</v>
      </c>
      <c r="J223">
        <f>ConfigSheet!$I$2</f>
        <v>3349.0920000000001</v>
      </c>
      <c r="K223">
        <f>IF(D223="",_xlfn.XLOOKUP(C223,ConfigSheet!$A$1:$H$1,ConfigSheet!$A$2:$H$2),_xlfn.XLOOKUP(D223,ConfigSheet!$A$1:$H$1,ConfigSheet!$A$2:$H$2))</f>
        <v>6.6983512218829002</v>
      </c>
      <c r="L223">
        <f>_xlfn.XLOOKUP(B223,CoinPixels_Config3!A:A,CoinPixels_Config3!I:I)</f>
        <v>1.0735095504534053</v>
      </c>
      <c r="M223">
        <f t="shared" si="25"/>
        <v>161726.36079490642</v>
      </c>
      <c r="N223">
        <f t="shared" si="26"/>
        <v>154289.08662936522</v>
      </c>
      <c r="O223">
        <f t="shared" si="27"/>
        <v>323.46079667003357</v>
      </c>
      <c r="P223">
        <f t="shared" si="28"/>
        <v>308.585876992034</v>
      </c>
      <c r="Q223" s="9" cm="1">
        <f t="array" ref="Q223">IF(D223="",_xlfn.XLOOKUP(C223,ConfigSheet!$B$5:$H$5,_xlfn.XLOOKUP(G223,ConfigSheet!$A$6:$A$8,ConfigSheet!$B$6:$H$8)),_xlfn.XLOOKUP(D223,ConfigSheet!$B$5:$H$5,_xlfn.XLOOKUP(H223,ConfigSheet!$A$6:$A$8,ConfigSheet!$B$6:$H$8)))</f>
        <v>207.95500000000001</v>
      </c>
      <c r="R223">
        <f t="shared" si="29"/>
        <v>14.874919677999571</v>
      </c>
      <c r="S223" s="9">
        <f t="shared" si="30"/>
        <v>221.26323542693888</v>
      </c>
      <c r="W223">
        <f t="shared" si="31"/>
        <v>-100.63087699203399</v>
      </c>
      <c r="X223">
        <f t="shared" si="24"/>
        <v>10126.573404185876</v>
      </c>
    </row>
    <row r="224" spans="1:24" x14ac:dyDescent="0.3">
      <c r="A224" s="3">
        <v>222</v>
      </c>
      <c r="B224">
        <v>101</v>
      </c>
      <c r="C224" t="s">
        <v>8</v>
      </c>
      <c r="D224" t="s">
        <v>8</v>
      </c>
      <c r="E224">
        <v>20565</v>
      </c>
      <c r="F224">
        <v>18520</v>
      </c>
      <c r="G224">
        <v>1</v>
      </c>
      <c r="H224">
        <v>1</v>
      </c>
      <c r="I224">
        <v>90.028196573257446</v>
      </c>
      <c r="J22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_xlfn.XLOOKUP(B224,CoinPixels_Config3!A:A,CoinPixels_Config3!I:I)</f>
        <v>1.1104211663066954</v>
      </c>
      <c r="M224">
        <f t="shared" si="25"/>
        <v>22835.811285097192</v>
      </c>
      <c r="N224">
        <f t="shared" si="26"/>
        <v>20565</v>
      </c>
      <c r="O224">
        <f t="shared" si="27"/>
        <v>0</v>
      </c>
      <c r="P224">
        <f t="shared" si="28"/>
        <v>0</v>
      </c>
      <c r="Q224" s="9" cm="1">
        <f t="array" ref="Q224">IF(D224="",_xlfn.XLOOKUP(C224,ConfigSheet!$B$5:$H$5,_xlfn.XLOOKUP(G224,ConfigSheet!$A$6:$A$8,ConfigSheet!$B$6:$H$8)),_xlfn.XLOOKUP(D224,ConfigSheet!$B$5:$H$5,_xlfn.XLOOKUP(H224,ConfigSheet!$A$6:$A$8,ConfigSheet!$B$6:$H$8)))</f>
        <v>0</v>
      </c>
      <c r="R224">
        <f t="shared" si="29"/>
        <v>0</v>
      </c>
      <c r="S224" s="9">
        <f t="shared" si="30"/>
        <v>0</v>
      </c>
      <c r="W224">
        <f t="shared" si="31"/>
        <v>0</v>
      </c>
      <c r="X224">
        <f t="shared" si="24"/>
        <v>0</v>
      </c>
    </row>
    <row r="225" spans="1:24" x14ac:dyDescent="0.3">
      <c r="A225" s="3">
        <v>223</v>
      </c>
      <c r="B225">
        <v>101</v>
      </c>
      <c r="C225" t="s">
        <v>13</v>
      </c>
      <c r="D225" t="s">
        <v>13</v>
      </c>
      <c r="E225">
        <v>310384</v>
      </c>
      <c r="F225">
        <v>198655</v>
      </c>
      <c r="G225">
        <v>2</v>
      </c>
      <c r="H225">
        <v>2</v>
      </c>
      <c r="I225">
        <v>49.74815845489502</v>
      </c>
      <c r="J225">
        <f>ConfigSheet!$I$2</f>
        <v>3349.0920000000001</v>
      </c>
      <c r="K225">
        <f>IF(D225="",_xlfn.XLOOKUP(C225,ConfigSheet!$A$1:$H$1,ConfigSheet!$A$2:$H$2),_xlfn.XLOOKUP(D225,ConfigSheet!$A$1:$H$1,ConfigSheet!$A$2:$H$2))</f>
        <v>6.6983512218829002</v>
      </c>
      <c r="L225">
        <f>_xlfn.XLOOKUP(B225,CoinPixels_Config3!A:A,CoinPixels_Config3!I:I)</f>
        <v>1.1104211663066954</v>
      </c>
      <c r="M225">
        <f t="shared" si="25"/>
        <v>344656.96328293736</v>
      </c>
      <c r="N225">
        <f t="shared" si="26"/>
        <v>220590.71679265657</v>
      </c>
      <c r="O225">
        <f t="shared" si="27"/>
        <v>689.33113546498976</v>
      </c>
      <c r="P225">
        <f t="shared" si="28"/>
        <v>441.19244779304836</v>
      </c>
      <c r="Q225" s="9" cm="1">
        <f t="array" ref="Q225">IF(D225="",_xlfn.XLOOKUP(C225,ConfigSheet!$B$5:$H$5,_xlfn.XLOOKUP(G225,ConfigSheet!$A$6:$A$8,ConfigSheet!$B$6:$H$8)),_xlfn.XLOOKUP(D225,ConfigSheet!$B$5:$H$5,_xlfn.XLOOKUP(H225,ConfigSheet!$A$6:$A$8,ConfigSheet!$B$6:$H$8)))</f>
        <v>415.91</v>
      </c>
      <c r="R225">
        <f t="shared" si="29"/>
        <v>248.1386876719414</v>
      </c>
      <c r="S225" s="9">
        <f t="shared" si="30"/>
        <v>61572.808319553282</v>
      </c>
      <c r="W225">
        <f t="shared" si="31"/>
        <v>-25.282447793048334</v>
      </c>
      <c r="X225">
        <f t="shared" si="24"/>
        <v>639.20216640821457</v>
      </c>
    </row>
    <row r="226" spans="1:24" x14ac:dyDescent="0.3">
      <c r="A226" s="3">
        <v>224</v>
      </c>
      <c r="B226">
        <v>102</v>
      </c>
      <c r="C226" t="s">
        <v>8</v>
      </c>
      <c r="D226" t="s">
        <v>8</v>
      </c>
      <c r="E226">
        <v>16676</v>
      </c>
      <c r="F226">
        <v>16570</v>
      </c>
      <c r="G226">
        <v>1</v>
      </c>
      <c r="H226">
        <v>1</v>
      </c>
      <c r="I226">
        <v>93.786430358886719</v>
      </c>
      <c r="J226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_xlfn.XLOOKUP(B226,CoinPixels_Config3!A:A,CoinPixels_Config3!I:I)</f>
        <v>1.0063971031985517</v>
      </c>
      <c r="M226">
        <f t="shared" si="25"/>
        <v>16782.678092939048</v>
      </c>
      <c r="N226">
        <f t="shared" si="26"/>
        <v>16676</v>
      </c>
      <c r="O226">
        <f t="shared" si="27"/>
        <v>0</v>
      </c>
      <c r="P226">
        <f t="shared" si="28"/>
        <v>0</v>
      </c>
      <c r="Q226" s="9" cm="1">
        <f t="array" ref="Q226">IF(D226="",_xlfn.XLOOKUP(C226,ConfigSheet!$B$5:$H$5,_xlfn.XLOOKUP(G226,ConfigSheet!$A$6:$A$8,ConfigSheet!$B$6:$H$8)),_xlfn.XLOOKUP(D226,ConfigSheet!$B$5:$H$5,_xlfn.XLOOKUP(H226,ConfigSheet!$A$6:$A$8,ConfigSheet!$B$6:$H$8)))</f>
        <v>0</v>
      </c>
      <c r="R226">
        <f t="shared" si="29"/>
        <v>0</v>
      </c>
      <c r="S226" s="9">
        <f t="shared" si="30"/>
        <v>0</v>
      </c>
      <c r="W226">
        <f t="shared" si="31"/>
        <v>0</v>
      </c>
      <c r="X226">
        <f t="shared" si="24"/>
        <v>0</v>
      </c>
    </row>
    <row r="227" spans="1:24" x14ac:dyDescent="0.3">
      <c r="A227" s="3">
        <v>225</v>
      </c>
      <c r="B227">
        <v>102</v>
      </c>
      <c r="C227" t="s">
        <v>13</v>
      </c>
      <c r="D227" t="s">
        <v>13</v>
      </c>
      <c r="E227">
        <v>286236</v>
      </c>
      <c r="F227">
        <v>215274</v>
      </c>
      <c r="G227">
        <v>2</v>
      </c>
      <c r="H227">
        <v>2</v>
      </c>
      <c r="I227">
        <v>50.495500862598419</v>
      </c>
      <c r="J227">
        <f>ConfigSheet!$I$2</f>
        <v>3349.0920000000001</v>
      </c>
      <c r="K227">
        <f>IF(D227="",_xlfn.XLOOKUP(C227,ConfigSheet!$A$1:$H$1,ConfigSheet!$A$2:$H$2),_xlfn.XLOOKUP(D227,ConfigSheet!$A$1:$H$1,ConfigSheet!$A$2:$H$2))</f>
        <v>6.6983512218829002</v>
      </c>
      <c r="L227">
        <f>_xlfn.XLOOKUP(B227,CoinPixels_Config3!A:A,CoinPixels_Config3!I:I)</f>
        <v>1.0063971031985517</v>
      </c>
      <c r="M227">
        <f t="shared" si="25"/>
        <v>288067.08123114065</v>
      </c>
      <c r="N227">
        <f t="shared" si="26"/>
        <v>216651.12999396501</v>
      </c>
      <c r="O227">
        <f t="shared" si="27"/>
        <v>576.14854579953362</v>
      </c>
      <c r="P227">
        <f t="shared" si="28"/>
        <v>433.31307749007385</v>
      </c>
      <c r="Q227" s="9" cm="1">
        <f t="array" ref="Q227">IF(D227="",_xlfn.XLOOKUP(C227,ConfigSheet!$B$5:$H$5,_xlfn.XLOOKUP(G227,ConfigSheet!$A$6:$A$8,ConfigSheet!$B$6:$H$8)),_xlfn.XLOOKUP(D227,ConfigSheet!$B$5:$H$5,_xlfn.XLOOKUP(H227,ConfigSheet!$A$6:$A$8,ConfigSheet!$B$6:$H$8)))</f>
        <v>415.91</v>
      </c>
      <c r="R227">
        <f t="shared" si="29"/>
        <v>142.83546830945977</v>
      </c>
      <c r="S227" s="9">
        <f t="shared" si="30"/>
        <v>20401.971007182685</v>
      </c>
      <c r="W227">
        <f t="shared" si="31"/>
        <v>-17.403077490073827</v>
      </c>
      <c r="X227">
        <f t="shared" si="24"/>
        <v>302.86710612551434</v>
      </c>
    </row>
    <row r="228" spans="1:24" x14ac:dyDescent="0.3">
      <c r="A228" s="3">
        <v>226</v>
      </c>
      <c r="B228">
        <v>103</v>
      </c>
      <c r="C228" t="s">
        <v>8</v>
      </c>
      <c r="D228" t="s">
        <v>8</v>
      </c>
      <c r="E228">
        <v>18654</v>
      </c>
      <c r="F228">
        <v>17308</v>
      </c>
      <c r="G228">
        <v>1</v>
      </c>
      <c r="H228">
        <v>1</v>
      </c>
      <c r="I228">
        <v>91.236370801925659</v>
      </c>
      <c r="J228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_xlfn.XLOOKUP(B228,CoinPixels_Config3!A:A,CoinPixels_Config3!I:I)</f>
        <v>1.0777675063554426</v>
      </c>
      <c r="M228">
        <f t="shared" si="25"/>
        <v>20104.675063554427</v>
      </c>
      <c r="N228">
        <f t="shared" si="26"/>
        <v>18654</v>
      </c>
      <c r="O228">
        <f t="shared" si="27"/>
        <v>0</v>
      </c>
      <c r="P228">
        <f t="shared" si="28"/>
        <v>0</v>
      </c>
      <c r="Q228" s="9" cm="1">
        <f t="array" ref="Q228">IF(D228="",_xlfn.XLOOKUP(C228,ConfigSheet!$B$5:$H$5,_xlfn.XLOOKUP(G228,ConfigSheet!$A$6:$A$8,ConfigSheet!$B$6:$H$8)),_xlfn.XLOOKUP(D228,ConfigSheet!$B$5:$H$5,_xlfn.XLOOKUP(H228,ConfigSheet!$A$6:$A$8,ConfigSheet!$B$6:$H$8)))</f>
        <v>0</v>
      </c>
      <c r="R228">
        <f t="shared" si="29"/>
        <v>0</v>
      </c>
      <c r="S228" s="9">
        <f t="shared" si="30"/>
        <v>0</v>
      </c>
      <c r="W228">
        <f t="shared" si="31"/>
        <v>0</v>
      </c>
      <c r="X228">
        <f t="shared" si="24"/>
        <v>0</v>
      </c>
    </row>
    <row r="229" spans="1:24" x14ac:dyDescent="0.3">
      <c r="A229" s="3">
        <v>227</v>
      </c>
      <c r="B229">
        <v>103</v>
      </c>
      <c r="C229" t="s">
        <v>13</v>
      </c>
      <c r="D229" t="s">
        <v>13</v>
      </c>
      <c r="E229">
        <v>130706</v>
      </c>
      <c r="F229">
        <v>95921</v>
      </c>
      <c r="G229">
        <v>1</v>
      </c>
      <c r="H229">
        <v>1</v>
      </c>
      <c r="I229">
        <v>55.995404720306396</v>
      </c>
      <c r="J229">
        <f>ConfigSheet!$I$2</f>
        <v>3349.0920000000001</v>
      </c>
      <c r="K229">
        <f>IF(D229="",_xlfn.XLOOKUP(C229,ConfigSheet!$A$1:$H$1,ConfigSheet!$A$2:$H$2),_xlfn.XLOOKUP(D229,ConfigSheet!$A$1:$H$1,ConfigSheet!$A$2:$H$2))</f>
        <v>6.6983512218829002</v>
      </c>
      <c r="L229">
        <f>_xlfn.XLOOKUP(B229,CoinPixels_Config3!A:A,CoinPixels_Config3!I:I)</f>
        <v>1.0777675063554426</v>
      </c>
      <c r="M229">
        <f t="shared" si="25"/>
        <v>140870.67968569449</v>
      </c>
      <c r="N229">
        <f t="shared" si="26"/>
        <v>103380.53697712041</v>
      </c>
      <c r="O229">
        <f t="shared" si="27"/>
        <v>281.74839311674515</v>
      </c>
      <c r="P229">
        <f t="shared" si="28"/>
        <v>206.7662357975251</v>
      </c>
      <c r="Q229" s="9" cm="1">
        <f t="array" ref="Q229">IF(D229="",_xlfn.XLOOKUP(C229,ConfigSheet!$B$5:$H$5,_xlfn.XLOOKUP(G229,ConfigSheet!$A$6:$A$8,ConfigSheet!$B$6:$H$8)),_xlfn.XLOOKUP(D229,ConfigSheet!$B$5:$H$5,_xlfn.XLOOKUP(H229,ConfigSheet!$A$6:$A$8,ConfigSheet!$B$6:$H$8)))</f>
        <v>207.95500000000001</v>
      </c>
      <c r="R229">
        <f t="shared" si="29"/>
        <v>74.98215731922005</v>
      </c>
      <c r="S229" s="9">
        <f t="shared" si="30"/>
        <v>5622.3239162442651</v>
      </c>
      <c r="W229">
        <f t="shared" si="31"/>
        <v>1.1887642024749141</v>
      </c>
      <c r="X229">
        <f t="shared" si="24"/>
        <v>1.4131603290858186</v>
      </c>
    </row>
    <row r="230" spans="1:24" x14ac:dyDescent="0.3">
      <c r="A230" s="3">
        <v>228</v>
      </c>
      <c r="B230">
        <v>104</v>
      </c>
      <c r="C230" t="s">
        <v>8</v>
      </c>
      <c r="D230" t="s">
        <v>8</v>
      </c>
      <c r="E230">
        <v>15422</v>
      </c>
      <c r="F230">
        <v>15576</v>
      </c>
      <c r="G230">
        <v>1</v>
      </c>
      <c r="H230">
        <v>1</v>
      </c>
      <c r="I230">
        <v>92.510247230529785</v>
      </c>
      <c r="J230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_xlfn.XLOOKUP(B230,CoinPixels_Config3!A:A,CoinPixels_Config3!I:I)</f>
        <v>0.99011299435028244</v>
      </c>
      <c r="M230">
        <f t="shared" si="25"/>
        <v>15269.522598870055</v>
      </c>
      <c r="N230">
        <f t="shared" si="26"/>
        <v>15422</v>
      </c>
      <c r="O230">
        <f t="shared" si="27"/>
        <v>0</v>
      </c>
      <c r="P230">
        <f t="shared" si="28"/>
        <v>0</v>
      </c>
      <c r="Q230" s="9" cm="1">
        <f t="array" ref="Q230">IF(D230="",_xlfn.XLOOKUP(C230,ConfigSheet!$B$5:$H$5,_xlfn.XLOOKUP(G230,ConfigSheet!$A$6:$A$8,ConfigSheet!$B$6:$H$8)),_xlfn.XLOOKUP(D230,ConfigSheet!$B$5:$H$5,_xlfn.XLOOKUP(H230,ConfigSheet!$A$6:$A$8,ConfigSheet!$B$6:$H$8)))</f>
        <v>0</v>
      </c>
      <c r="R230">
        <f t="shared" si="29"/>
        <v>0</v>
      </c>
      <c r="S230" s="9">
        <f t="shared" si="30"/>
        <v>0</v>
      </c>
      <c r="W230">
        <f t="shared" si="31"/>
        <v>0</v>
      </c>
      <c r="X230">
        <f t="shared" si="24"/>
        <v>0</v>
      </c>
    </row>
    <row r="231" spans="1:24" x14ac:dyDescent="0.3">
      <c r="A231" s="3">
        <v>229</v>
      </c>
      <c r="B231">
        <v>104</v>
      </c>
      <c r="C231" t="s">
        <v>12</v>
      </c>
      <c r="D231" t="s">
        <v>12</v>
      </c>
      <c r="E231">
        <v>204979</v>
      </c>
      <c r="F231">
        <v>271469</v>
      </c>
      <c r="G231">
        <v>1</v>
      </c>
      <c r="H231">
        <v>2</v>
      </c>
      <c r="I231">
        <v>42.368882663140539</v>
      </c>
      <c r="J231">
        <f>ConfigSheet!$I$2</f>
        <v>3349.0920000000001</v>
      </c>
      <c r="K231">
        <f>IF(D231="",_xlfn.XLOOKUP(C231,ConfigSheet!$A$1:$H$1,ConfigSheet!$A$2:$H$2),_xlfn.XLOOKUP(D231,ConfigSheet!$A$1:$H$1,ConfigSheet!$A$2:$H$2))</f>
        <v>4.4826302470744004</v>
      </c>
      <c r="L231">
        <f>_xlfn.XLOOKUP(B231,CoinPixels_Config3!A:A,CoinPixels_Config3!I:I)</f>
        <v>0.99011299435028244</v>
      </c>
      <c r="M231">
        <f t="shared" si="25"/>
        <v>202952.37146892655</v>
      </c>
      <c r="N231">
        <f t="shared" si="26"/>
        <v>268784.98446327681</v>
      </c>
      <c r="O231">
        <f t="shared" si="27"/>
        <v>271.6439079792641</v>
      </c>
      <c r="P231">
        <f t="shared" si="28"/>
        <v>359.75831697502105</v>
      </c>
      <c r="Q231" s="9" cm="1">
        <f t="array" ref="Q231">IF(D231="",_xlfn.XLOOKUP(C231,ConfigSheet!$B$5:$H$5,_xlfn.XLOOKUP(G231,ConfigSheet!$A$6:$A$8,ConfigSheet!$B$6:$H$8)),_xlfn.XLOOKUP(D231,ConfigSheet!$B$5:$H$5,_xlfn.XLOOKUP(H231,ConfigSheet!$A$6:$A$8,ConfigSheet!$B$6:$H$8)))</f>
        <v>472.59999999999997</v>
      </c>
      <c r="R231">
        <f t="shared" si="29"/>
        <v>-88.114408995756946</v>
      </c>
      <c r="S231" s="9">
        <f t="shared" si="30"/>
        <v>7764.1490726715328</v>
      </c>
      <c r="W231">
        <f t="shared" si="31"/>
        <v>112.84168302497892</v>
      </c>
      <c r="X231">
        <f t="shared" si="24"/>
        <v>12733.245427909816</v>
      </c>
    </row>
    <row r="232" spans="1:24" x14ac:dyDescent="0.3">
      <c r="A232" s="3">
        <v>230</v>
      </c>
      <c r="B232">
        <v>104</v>
      </c>
      <c r="C232" t="s">
        <v>13</v>
      </c>
      <c r="D232" t="s">
        <v>13</v>
      </c>
      <c r="E232">
        <v>128167</v>
      </c>
      <c r="F232">
        <v>107200</v>
      </c>
      <c r="G232">
        <v>1</v>
      </c>
      <c r="H232">
        <v>1</v>
      </c>
      <c r="I232">
        <v>46.733871102333069</v>
      </c>
      <c r="J232">
        <f>ConfigSheet!$I$2</f>
        <v>3349.0920000000001</v>
      </c>
      <c r="K232">
        <f>IF(D232="",_xlfn.XLOOKUP(C232,ConfigSheet!$A$1:$H$1,ConfigSheet!$A$2:$H$2),_xlfn.XLOOKUP(D232,ConfigSheet!$A$1:$H$1,ConfigSheet!$A$2:$H$2))</f>
        <v>6.6983512218829002</v>
      </c>
      <c r="L232">
        <f>_xlfn.XLOOKUP(B232,CoinPixels_Config3!A:A,CoinPixels_Config3!I:I)</f>
        <v>0.99011299435028244</v>
      </c>
      <c r="M232">
        <f t="shared" si="25"/>
        <v>126899.81214689265</v>
      </c>
      <c r="N232">
        <f t="shared" si="26"/>
        <v>106140.11299435027</v>
      </c>
      <c r="O232">
        <f t="shared" si="27"/>
        <v>253.80596046655302</v>
      </c>
      <c r="P232">
        <f t="shared" si="28"/>
        <v>212.28552561903203</v>
      </c>
      <c r="Q232" s="9" cm="1">
        <f t="array" ref="Q232">IF(D232="",_xlfn.XLOOKUP(C232,ConfigSheet!$B$5:$H$5,_xlfn.XLOOKUP(G232,ConfigSheet!$A$6:$A$8,ConfigSheet!$B$6:$H$8)),_xlfn.XLOOKUP(D232,ConfigSheet!$B$5:$H$5,_xlfn.XLOOKUP(H232,ConfigSheet!$A$6:$A$8,ConfigSheet!$B$6:$H$8)))</f>
        <v>207.95500000000001</v>
      </c>
      <c r="R232">
        <f t="shared" si="29"/>
        <v>41.520434847520988</v>
      </c>
      <c r="S232" s="9">
        <f t="shared" si="30"/>
        <v>1723.9465099272352</v>
      </c>
      <c r="W232">
        <f t="shared" si="31"/>
        <v>-4.3305256190320165</v>
      </c>
      <c r="X232">
        <f t="shared" si="24"/>
        <v>18.75345213709263</v>
      </c>
    </row>
    <row r="233" spans="1:24" x14ac:dyDescent="0.3">
      <c r="A233" s="3">
        <v>231</v>
      </c>
      <c r="B233">
        <v>105</v>
      </c>
      <c r="C233" t="s">
        <v>8</v>
      </c>
      <c r="D233" t="s">
        <v>8</v>
      </c>
      <c r="E233">
        <v>14574</v>
      </c>
      <c r="F233">
        <v>14253</v>
      </c>
      <c r="G233">
        <v>1</v>
      </c>
      <c r="H233">
        <v>1</v>
      </c>
      <c r="I233">
        <v>96.115380525588989</v>
      </c>
      <c r="J233">
        <f>ConfigSheet!$I$2</f>
        <v>3349.0920000000001</v>
      </c>
      <c r="K233">
        <f>IF(D233="",_xlfn.XLOOKUP(C233,ConfigSheet!$A$1:$H$1,ConfigSheet!$A$2:$H$2),_xlfn.XLOOKUP(D233,ConfigSheet!$A$1:$H$1,ConfigSheet!$A$2:$H$2))</f>
        <v>0</v>
      </c>
      <c r="L233">
        <f>_xlfn.XLOOKUP(B233,CoinPixels_Config3!A:A,CoinPixels_Config3!I:I)</f>
        <v>1.0225215744053884</v>
      </c>
      <c r="M233">
        <f t="shared" si="25"/>
        <v>14902.22942538413</v>
      </c>
      <c r="N233">
        <f t="shared" si="26"/>
        <v>14574</v>
      </c>
      <c r="O233">
        <f t="shared" si="27"/>
        <v>0</v>
      </c>
      <c r="P233">
        <f t="shared" si="28"/>
        <v>0</v>
      </c>
      <c r="Q233" s="9" cm="1">
        <f t="array" ref="Q233">IF(D233="",_xlfn.XLOOKUP(C233,ConfigSheet!$B$5:$H$5,_xlfn.XLOOKUP(G233,ConfigSheet!$A$6:$A$8,ConfigSheet!$B$6:$H$8)),_xlfn.XLOOKUP(D233,ConfigSheet!$B$5:$H$5,_xlfn.XLOOKUP(H233,ConfigSheet!$A$6:$A$8,ConfigSheet!$B$6:$H$8)))</f>
        <v>0</v>
      </c>
      <c r="R233">
        <f t="shared" si="29"/>
        <v>0</v>
      </c>
      <c r="S233" s="9">
        <f t="shared" si="30"/>
        <v>0</v>
      </c>
      <c r="W233">
        <f t="shared" si="31"/>
        <v>0</v>
      </c>
      <c r="X233">
        <f t="shared" si="24"/>
        <v>0</v>
      </c>
    </row>
    <row r="234" spans="1:24" x14ac:dyDescent="0.3">
      <c r="A234" s="3">
        <v>232</v>
      </c>
      <c r="B234">
        <v>105</v>
      </c>
      <c r="C234" t="s">
        <v>14</v>
      </c>
      <c r="D234" t="s">
        <v>14</v>
      </c>
      <c r="E234">
        <v>90723</v>
      </c>
      <c r="F234">
        <v>87589</v>
      </c>
      <c r="G234">
        <v>1</v>
      </c>
      <c r="H234">
        <v>1</v>
      </c>
      <c r="I234">
        <v>94.750922918319702</v>
      </c>
      <c r="J234">
        <f>ConfigSheet!$I$2</f>
        <v>3349.0920000000001</v>
      </c>
      <c r="K234">
        <f>IF(D234="",_xlfn.XLOOKUP(C234,ConfigSheet!$A$1:$H$1,ConfigSheet!$A$2:$H$2),_xlfn.XLOOKUP(D234,ConfigSheet!$A$1:$H$1,ConfigSheet!$A$2:$H$2))</f>
        <v>8.5265588246234003</v>
      </c>
      <c r="L234">
        <f>_xlfn.XLOOKUP(B234,CoinPixels_Config3!A:A,CoinPixels_Config3!I:I)</f>
        <v>1.0225215744053884</v>
      </c>
      <c r="M234">
        <f t="shared" si="25"/>
        <v>92766.22479478005</v>
      </c>
      <c r="N234">
        <f t="shared" si="26"/>
        <v>89561.642180593568</v>
      </c>
      <c r="O234">
        <f t="shared" si="27"/>
        <v>236.17645399138928</v>
      </c>
      <c r="P234">
        <f t="shared" si="28"/>
        <v>228.01780616438828</v>
      </c>
      <c r="Q234" s="9" cm="1">
        <f t="array" ref="Q234">IF(D234="",_xlfn.XLOOKUP(C234,ConfigSheet!$B$5:$H$5,_xlfn.XLOOKUP(G234,ConfigSheet!$A$6:$A$8,ConfigSheet!$B$6:$H$8)),_xlfn.XLOOKUP(D234,ConfigSheet!$B$5:$H$5,_xlfn.XLOOKUP(H234,ConfigSheet!$A$6:$A$8,ConfigSheet!$B$6:$H$8)))</f>
        <v>160.44</v>
      </c>
      <c r="R234">
        <f t="shared" si="29"/>
        <v>8.1586478270010048</v>
      </c>
      <c r="S234" s="9">
        <f t="shared" si="30"/>
        <v>66.563534365028218</v>
      </c>
      <c r="W234">
        <f t="shared" si="31"/>
        <v>-67.577806164388278</v>
      </c>
      <c r="X234">
        <f t="shared" si="24"/>
        <v>4566.7598859916343</v>
      </c>
    </row>
    <row r="235" spans="1:24" x14ac:dyDescent="0.3">
      <c r="A235" s="3">
        <v>233</v>
      </c>
      <c r="B235">
        <v>105</v>
      </c>
      <c r="C235" t="s">
        <v>9</v>
      </c>
      <c r="D235" t="s">
        <v>9</v>
      </c>
      <c r="E235">
        <v>451624</v>
      </c>
      <c r="F235">
        <v>398690</v>
      </c>
      <c r="G235">
        <v>1</v>
      </c>
      <c r="H235">
        <v>1</v>
      </c>
      <c r="I235">
        <v>87.894350290298462</v>
      </c>
      <c r="J235">
        <f>ConfigSheet!$I$2</f>
        <v>3349.0920000000001</v>
      </c>
      <c r="K235">
        <f>IF(D235="",_xlfn.XLOOKUP(C235,ConfigSheet!$A$1:$H$1,ConfigSheet!$A$2:$H$2),_xlfn.XLOOKUP(D235,ConfigSheet!$A$1:$H$1,ConfigSheet!$A$2:$H$2))</f>
        <v>2.6304883652667002</v>
      </c>
      <c r="L235">
        <f>_xlfn.XLOOKUP(B235,CoinPixels_Config3!A:A,CoinPixels_Config3!I:I)</f>
        <v>1.0225215744053884</v>
      </c>
      <c r="M235">
        <f t="shared" si="25"/>
        <v>461795.28351925913</v>
      </c>
      <c r="N235">
        <f t="shared" si="26"/>
        <v>407669.12649968429</v>
      </c>
      <c r="O235">
        <f t="shared" si="27"/>
        <v>362.70939121184131</v>
      </c>
      <c r="P235">
        <f t="shared" si="28"/>
        <v>320.19690535101995</v>
      </c>
      <c r="Q235" s="9" cm="1">
        <f t="array" ref="Q235">IF(D235="",_xlfn.XLOOKUP(C235,ConfigSheet!$B$5:$H$5,_xlfn.XLOOKUP(G235,ConfigSheet!$A$6:$A$8,ConfigSheet!$B$6:$H$8)),_xlfn.XLOOKUP(D235,ConfigSheet!$B$5:$H$5,_xlfn.XLOOKUP(H235,ConfigSheet!$A$6:$A$8,ConfigSheet!$B$6:$H$8)))</f>
        <v>468.8</v>
      </c>
      <c r="R235">
        <f t="shared" si="29"/>
        <v>42.512485860821357</v>
      </c>
      <c r="S235" s="9">
        <f t="shared" si="30"/>
        <v>1807.3114540665358</v>
      </c>
      <c r="W235">
        <f t="shared" si="31"/>
        <v>148.60309464898006</v>
      </c>
      <c r="X235">
        <f t="shared" si="24"/>
        <v>22082.879739253727</v>
      </c>
    </row>
    <row r="236" spans="1:24" x14ac:dyDescent="0.3">
      <c r="A236" s="3">
        <v>234</v>
      </c>
      <c r="B236">
        <v>106</v>
      </c>
      <c r="C236" t="s">
        <v>8</v>
      </c>
      <c r="D236" t="s">
        <v>8</v>
      </c>
      <c r="E236">
        <v>17243</v>
      </c>
      <c r="F236">
        <v>16226</v>
      </c>
      <c r="G236">
        <v>1</v>
      </c>
      <c r="H236">
        <v>1</v>
      </c>
      <c r="I236">
        <v>83.845096826553345</v>
      </c>
      <c r="J236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_xlfn.XLOOKUP(B236,CoinPixels_Config3!A:A,CoinPixels_Config3!I:I)</f>
        <v>1.0626771847651917</v>
      </c>
      <c r="M236">
        <f t="shared" si="25"/>
        <v>18323.7426969062</v>
      </c>
      <c r="N236">
        <f t="shared" si="26"/>
        <v>17243</v>
      </c>
      <c r="O236">
        <f t="shared" si="27"/>
        <v>0</v>
      </c>
      <c r="P236">
        <f t="shared" si="28"/>
        <v>0</v>
      </c>
      <c r="Q236" s="9" cm="1">
        <f t="array" ref="Q236">IF(D236="",_xlfn.XLOOKUP(C236,ConfigSheet!$B$5:$H$5,_xlfn.XLOOKUP(G236,ConfigSheet!$A$6:$A$8,ConfigSheet!$B$6:$H$8)),_xlfn.XLOOKUP(D236,ConfigSheet!$B$5:$H$5,_xlfn.XLOOKUP(H236,ConfigSheet!$A$6:$A$8,ConfigSheet!$B$6:$H$8)))</f>
        <v>0</v>
      </c>
      <c r="R236">
        <f t="shared" si="29"/>
        <v>0</v>
      </c>
      <c r="S236" s="9">
        <f t="shared" si="30"/>
        <v>0</v>
      </c>
      <c r="W236">
        <f t="shared" si="31"/>
        <v>0</v>
      </c>
      <c r="X236">
        <f t="shared" si="24"/>
        <v>0</v>
      </c>
    </row>
    <row r="237" spans="1:24" x14ac:dyDescent="0.3">
      <c r="A237" s="3">
        <v>235</v>
      </c>
      <c r="B237">
        <v>106</v>
      </c>
      <c r="C237" t="s">
        <v>14</v>
      </c>
      <c r="D237" t="s">
        <v>14</v>
      </c>
      <c r="E237">
        <v>105827</v>
      </c>
      <c r="F237">
        <v>96900</v>
      </c>
      <c r="G237">
        <v>1</v>
      </c>
      <c r="H237">
        <v>1</v>
      </c>
      <c r="I237">
        <v>90.339690446853638</v>
      </c>
      <c r="J237">
        <f>ConfigSheet!$I$2</f>
        <v>3349.0920000000001</v>
      </c>
      <c r="K237">
        <f>IF(D237="",_xlfn.XLOOKUP(C237,ConfigSheet!$A$1:$H$1,ConfigSheet!$A$2:$H$2),_xlfn.XLOOKUP(D237,ConfigSheet!$A$1:$H$1,ConfigSheet!$A$2:$H$2))</f>
        <v>8.5265588246234003</v>
      </c>
      <c r="L237">
        <f>_xlfn.XLOOKUP(B237,CoinPixels_Config3!A:A,CoinPixels_Config3!I:I)</f>
        <v>1.0626771847651917</v>
      </c>
      <c r="M237">
        <f t="shared" si="25"/>
        <v>112459.93843214594</v>
      </c>
      <c r="N237">
        <f t="shared" si="26"/>
        <v>102973.41920374708</v>
      </c>
      <c r="O237">
        <f t="shared" si="27"/>
        <v>286.31529992464169</v>
      </c>
      <c r="P237">
        <f t="shared" si="28"/>
        <v>262.1632717803376</v>
      </c>
      <c r="Q237" s="9" cm="1">
        <f t="array" ref="Q237">IF(D237="",_xlfn.XLOOKUP(C237,ConfigSheet!$B$5:$H$5,_xlfn.XLOOKUP(G237,ConfigSheet!$A$6:$A$8,ConfigSheet!$B$6:$H$8)),_xlfn.XLOOKUP(D237,ConfigSheet!$B$5:$H$5,_xlfn.XLOOKUP(H237,ConfigSheet!$A$6:$A$8,ConfigSheet!$B$6:$H$8)))</f>
        <v>160.44</v>
      </c>
      <c r="R237">
        <f t="shared" si="29"/>
        <v>24.152028144304097</v>
      </c>
      <c r="S237" s="9">
        <f t="shared" si="30"/>
        <v>583.32046348325719</v>
      </c>
      <c r="W237">
        <f t="shared" si="31"/>
        <v>-101.7232717803376</v>
      </c>
      <c r="X237">
        <f t="shared" si="24"/>
        <v>10347.624021696427</v>
      </c>
    </row>
    <row r="238" spans="1:24" x14ac:dyDescent="0.3">
      <c r="A238" s="3">
        <v>236</v>
      </c>
      <c r="B238">
        <v>106</v>
      </c>
      <c r="C238" t="s">
        <v>9</v>
      </c>
      <c r="D238" t="s">
        <v>9</v>
      </c>
      <c r="E238">
        <v>494434</v>
      </c>
      <c r="F238">
        <v>439141</v>
      </c>
      <c r="G238">
        <v>1</v>
      </c>
      <c r="H238">
        <v>1</v>
      </c>
      <c r="I238">
        <v>88.476502895355225</v>
      </c>
      <c r="J238">
        <f>ConfigSheet!$I$2</f>
        <v>3349.0920000000001</v>
      </c>
      <c r="K238">
        <f>IF(D238="",_xlfn.XLOOKUP(C238,ConfigSheet!$A$1:$H$1,ConfigSheet!$A$2:$H$2),_xlfn.XLOOKUP(D238,ConfigSheet!$A$1:$H$1,ConfigSheet!$A$2:$H$2))</f>
        <v>2.6304883652667002</v>
      </c>
      <c r="L238">
        <f>_xlfn.XLOOKUP(B238,CoinPixels_Config3!A:A,CoinPixels_Config3!I:I)</f>
        <v>1.0626771847651917</v>
      </c>
      <c r="M238">
        <f t="shared" si="25"/>
        <v>525423.73117219284</v>
      </c>
      <c r="N238">
        <f t="shared" si="26"/>
        <v>466665.12159497105</v>
      </c>
      <c r="O238">
        <f t="shared" si="27"/>
        <v>412.68529251614217</v>
      </c>
      <c r="P238">
        <f t="shared" si="28"/>
        <v>366.53432417841645</v>
      </c>
      <c r="Q238" s="9" cm="1">
        <f t="array" ref="Q238">IF(D238="",_xlfn.XLOOKUP(C238,ConfigSheet!$B$5:$H$5,_xlfn.XLOOKUP(G238,ConfigSheet!$A$6:$A$8,ConfigSheet!$B$6:$H$8)),_xlfn.XLOOKUP(D238,ConfigSheet!$B$5:$H$5,_xlfn.XLOOKUP(H238,ConfigSheet!$A$6:$A$8,ConfigSheet!$B$6:$H$8)))</f>
        <v>468.8</v>
      </c>
      <c r="R238">
        <f t="shared" si="29"/>
        <v>46.150968337725715</v>
      </c>
      <c r="S238" s="9">
        <f t="shared" si="30"/>
        <v>2129.9118785097612</v>
      </c>
      <c r="W238">
        <f t="shared" si="31"/>
        <v>102.26567582158356</v>
      </c>
      <c r="X238">
        <f t="shared" si="24"/>
        <v>10458.26845124522</v>
      </c>
    </row>
    <row r="239" spans="1:24" x14ac:dyDescent="0.3">
      <c r="A239" s="3">
        <v>237</v>
      </c>
      <c r="B239">
        <v>107</v>
      </c>
      <c r="C239" t="s">
        <v>8</v>
      </c>
      <c r="D239" t="s">
        <v>8</v>
      </c>
      <c r="E239">
        <v>15670</v>
      </c>
      <c r="F239">
        <v>15739</v>
      </c>
      <c r="G239">
        <v>1</v>
      </c>
      <c r="H239">
        <v>1</v>
      </c>
      <c r="I239">
        <v>87.393355369567871</v>
      </c>
      <c r="J239">
        <f>ConfigSheet!$I$2</f>
        <v>3349.0920000000001</v>
      </c>
      <c r="K239">
        <f>IF(D239="",_xlfn.XLOOKUP(C239,ConfigSheet!$A$1:$H$1,ConfigSheet!$A$2:$H$2),_xlfn.XLOOKUP(D239,ConfigSheet!$A$1:$H$1,ConfigSheet!$A$2:$H$2))</f>
        <v>0</v>
      </c>
      <c r="L239">
        <f>_xlfn.XLOOKUP(B239,CoinPixels_Config3!A:A,CoinPixels_Config3!I:I)</f>
        <v>0.99561598576783783</v>
      </c>
      <c r="M239">
        <f t="shared" si="25"/>
        <v>15601.302496982018</v>
      </c>
      <c r="N239">
        <f t="shared" si="26"/>
        <v>15670</v>
      </c>
      <c r="O239">
        <f t="shared" si="27"/>
        <v>0</v>
      </c>
      <c r="P239">
        <f t="shared" si="28"/>
        <v>0</v>
      </c>
      <c r="Q239" s="9" cm="1">
        <f t="array" ref="Q239">IF(D239="",_xlfn.XLOOKUP(C239,ConfigSheet!$B$5:$H$5,_xlfn.XLOOKUP(G239,ConfigSheet!$A$6:$A$8,ConfigSheet!$B$6:$H$8)),_xlfn.XLOOKUP(D239,ConfigSheet!$B$5:$H$5,_xlfn.XLOOKUP(H239,ConfigSheet!$A$6:$A$8,ConfigSheet!$B$6:$H$8)))</f>
        <v>0</v>
      </c>
      <c r="R239">
        <f t="shared" si="29"/>
        <v>0</v>
      </c>
      <c r="S239" s="9">
        <f t="shared" si="30"/>
        <v>0</v>
      </c>
      <c r="W239">
        <f t="shared" si="31"/>
        <v>0</v>
      </c>
      <c r="X239">
        <f t="shared" si="24"/>
        <v>0</v>
      </c>
    </row>
    <row r="240" spans="1:24" x14ac:dyDescent="0.3">
      <c r="A240" s="3">
        <v>238</v>
      </c>
      <c r="B240">
        <v>107</v>
      </c>
      <c r="C240" t="s">
        <v>12</v>
      </c>
      <c r="D240" t="s">
        <v>12</v>
      </c>
      <c r="E240">
        <v>199603</v>
      </c>
      <c r="F240">
        <v>349438</v>
      </c>
      <c r="G240">
        <v>1</v>
      </c>
      <c r="H240">
        <v>2</v>
      </c>
      <c r="I240">
        <v>44.515997171401978</v>
      </c>
      <c r="J240">
        <f>ConfigSheet!$I$2</f>
        <v>3349.0920000000001</v>
      </c>
      <c r="K240">
        <f>IF(D240="",_xlfn.XLOOKUP(C240,ConfigSheet!$A$1:$H$1,ConfigSheet!$A$2:$H$2),_xlfn.XLOOKUP(D240,ConfigSheet!$A$1:$H$1,ConfigSheet!$A$2:$H$2))</f>
        <v>4.4826302470744004</v>
      </c>
      <c r="L240">
        <f>_xlfn.XLOOKUP(B240,CoinPixels_Config3!A:A,CoinPixels_Config3!I:I)</f>
        <v>0.99561598576783783</v>
      </c>
      <c r="M240">
        <f t="shared" si="25"/>
        <v>198727.93760721773</v>
      </c>
      <c r="N240">
        <f t="shared" si="26"/>
        <v>347906.05883474171</v>
      </c>
      <c r="O240">
        <f t="shared" si="27"/>
        <v>265.98966646984564</v>
      </c>
      <c r="P240">
        <f t="shared" si="28"/>
        <v>465.65881811340478</v>
      </c>
      <c r="Q240" s="9" cm="1">
        <f t="array" ref="Q240">IF(D240="",_xlfn.XLOOKUP(C240,ConfigSheet!$B$5:$H$5,_xlfn.XLOOKUP(G240,ConfigSheet!$A$6:$A$8,ConfigSheet!$B$6:$H$8)),_xlfn.XLOOKUP(D240,ConfigSheet!$B$5:$H$5,_xlfn.XLOOKUP(H240,ConfigSheet!$A$6:$A$8,ConfigSheet!$B$6:$H$8)))</f>
        <v>472.59999999999997</v>
      </c>
      <c r="R240">
        <f t="shared" si="29"/>
        <v>-199.66915164355913</v>
      </c>
      <c r="S240" s="9">
        <f t="shared" si="30"/>
        <v>39867.770118058615</v>
      </c>
      <c r="W240">
        <f t="shared" si="31"/>
        <v>6.9411818865951886</v>
      </c>
      <c r="X240">
        <f t="shared" si="24"/>
        <v>48.180005982797141</v>
      </c>
    </row>
    <row r="241" spans="1:24" x14ac:dyDescent="0.3">
      <c r="A241" s="3">
        <v>239</v>
      </c>
      <c r="B241">
        <v>107</v>
      </c>
      <c r="C241" t="s">
        <v>11</v>
      </c>
      <c r="D241" t="s">
        <v>11</v>
      </c>
      <c r="E241">
        <v>232383</v>
      </c>
      <c r="F241">
        <v>222490</v>
      </c>
      <c r="G241">
        <v>1</v>
      </c>
      <c r="H241">
        <v>1</v>
      </c>
      <c r="I241">
        <v>89.134812355041504</v>
      </c>
      <c r="J241">
        <f>ConfigSheet!$I$2</f>
        <v>3349.0920000000001</v>
      </c>
      <c r="K241">
        <f>IF(D241="",_xlfn.XLOOKUP(C241,ConfigSheet!$A$1:$H$1,ConfigSheet!$A$2:$H$2),_xlfn.XLOOKUP(D241,ConfigSheet!$A$1:$H$1,ConfigSheet!$A$2:$H$2))</f>
        <v>5.6936084651916001</v>
      </c>
      <c r="L241">
        <f>_xlfn.XLOOKUP(B241,CoinPixels_Config3!A:A,CoinPixels_Config3!I:I)</f>
        <v>0.99561598576783783</v>
      </c>
      <c r="M241">
        <f t="shared" si="25"/>
        <v>231364.22962068746</v>
      </c>
      <c r="N241">
        <f t="shared" si="26"/>
        <v>221514.60067348625</v>
      </c>
      <c r="O241">
        <f t="shared" si="27"/>
        <v>393.32969542517179</v>
      </c>
      <c r="P241">
        <f t="shared" si="28"/>
        <v>376.58487899349979</v>
      </c>
      <c r="Q241" s="9" cm="1">
        <f t="array" ref="Q241">IF(D241="",_xlfn.XLOOKUP(C241,ConfigSheet!$B$5:$H$5,_xlfn.XLOOKUP(G241,ConfigSheet!$A$6:$A$8,ConfigSheet!$B$6:$H$8)),_xlfn.XLOOKUP(D241,ConfigSheet!$B$5:$H$5,_xlfn.XLOOKUP(H241,ConfigSheet!$A$6:$A$8,ConfigSheet!$B$6:$H$8)))</f>
        <v>369.42666666666668</v>
      </c>
      <c r="R241">
        <f t="shared" si="29"/>
        <v>16.744816431672007</v>
      </c>
      <c r="S241" s="9">
        <f t="shared" si="30"/>
        <v>280.38887733039286</v>
      </c>
      <c r="W241">
        <f t="shared" si="31"/>
        <v>-7.1582123268331088</v>
      </c>
      <c r="X241">
        <f t="shared" si="24"/>
        <v>51.24000371602547</v>
      </c>
    </row>
    <row r="242" spans="1:24" x14ac:dyDescent="0.3">
      <c r="A242" s="3">
        <v>240</v>
      </c>
      <c r="B242">
        <v>108</v>
      </c>
      <c r="C242" t="s">
        <v>8</v>
      </c>
      <c r="D242" t="s">
        <v>8</v>
      </c>
      <c r="E242">
        <v>20356</v>
      </c>
      <c r="F242">
        <v>19972</v>
      </c>
      <c r="G242">
        <v>1</v>
      </c>
      <c r="H242">
        <v>1</v>
      </c>
      <c r="I242">
        <v>92.422938346862793</v>
      </c>
      <c r="J242">
        <f>ConfigSheet!$I$2</f>
        <v>3349.0920000000001</v>
      </c>
      <c r="K242">
        <f>IF(D242="",_xlfn.XLOOKUP(C242,ConfigSheet!$A$1:$H$1,ConfigSheet!$A$2:$H$2),_xlfn.XLOOKUP(D242,ConfigSheet!$A$1:$H$1,ConfigSheet!$A$2:$H$2))</f>
        <v>0</v>
      </c>
      <c r="L242">
        <f>_xlfn.XLOOKUP(B242,CoinPixels_Config3!A:A,CoinPixels_Config3!I:I)</f>
        <v>1.0192269176847586</v>
      </c>
      <c r="M242">
        <f t="shared" si="25"/>
        <v>20747.383136390945</v>
      </c>
      <c r="N242">
        <f t="shared" si="26"/>
        <v>20356</v>
      </c>
      <c r="O242">
        <f t="shared" si="27"/>
        <v>0</v>
      </c>
      <c r="P242">
        <f t="shared" si="28"/>
        <v>0</v>
      </c>
      <c r="Q242" s="9" cm="1">
        <f t="array" ref="Q242">IF(D242="",_xlfn.XLOOKUP(C242,ConfigSheet!$B$5:$H$5,_xlfn.XLOOKUP(G242,ConfigSheet!$A$6:$A$8,ConfigSheet!$B$6:$H$8)),_xlfn.XLOOKUP(D242,ConfigSheet!$B$5:$H$5,_xlfn.XLOOKUP(H242,ConfigSheet!$A$6:$A$8,ConfigSheet!$B$6:$H$8)))</f>
        <v>0</v>
      </c>
      <c r="R242">
        <f t="shared" si="29"/>
        <v>0</v>
      </c>
      <c r="S242" s="9">
        <f t="shared" si="30"/>
        <v>0</v>
      </c>
      <c r="W242">
        <f t="shared" si="31"/>
        <v>0</v>
      </c>
      <c r="X242">
        <f t="shared" si="24"/>
        <v>0</v>
      </c>
    </row>
    <row r="243" spans="1:24" x14ac:dyDescent="0.3">
      <c r="A243" s="3">
        <v>241</v>
      </c>
      <c r="B243">
        <v>108</v>
      </c>
      <c r="C243" t="s">
        <v>9</v>
      </c>
      <c r="D243" t="s">
        <v>9</v>
      </c>
      <c r="E243">
        <v>606549</v>
      </c>
      <c r="F243">
        <v>547341</v>
      </c>
      <c r="G243">
        <v>1</v>
      </c>
      <c r="H243">
        <v>1</v>
      </c>
      <c r="I243">
        <v>88.080674409866333</v>
      </c>
      <c r="J243">
        <f>ConfigSheet!$I$2</f>
        <v>3349.0920000000001</v>
      </c>
      <c r="K243">
        <f>IF(D243="",_xlfn.XLOOKUP(C243,ConfigSheet!$A$1:$H$1,ConfigSheet!$A$2:$H$2),_xlfn.XLOOKUP(D243,ConfigSheet!$A$1:$H$1,ConfigSheet!$A$2:$H$2))</f>
        <v>2.6304883652667002</v>
      </c>
      <c r="L243">
        <f>_xlfn.XLOOKUP(B243,CoinPixels_Config3!A:A,CoinPixels_Config3!I:I)</f>
        <v>1.0192269176847586</v>
      </c>
      <c r="M243">
        <f t="shared" si="25"/>
        <v>618211.06769477262</v>
      </c>
      <c r="N243">
        <f t="shared" si="26"/>
        <v>557864.68035249342</v>
      </c>
      <c r="O243">
        <f t="shared" si="27"/>
        <v>485.56355598777327</v>
      </c>
      <c r="P243">
        <f t="shared" si="28"/>
        <v>438.16549412809815</v>
      </c>
      <c r="Q243" s="9" cm="1">
        <f t="array" ref="Q243">IF(D243="",_xlfn.XLOOKUP(C243,ConfigSheet!$B$5:$H$5,_xlfn.XLOOKUP(G243,ConfigSheet!$A$6:$A$8,ConfigSheet!$B$6:$H$8)),_xlfn.XLOOKUP(D243,ConfigSheet!$B$5:$H$5,_xlfn.XLOOKUP(H243,ConfigSheet!$A$6:$A$8,ConfigSheet!$B$6:$H$8)))</f>
        <v>468.8</v>
      </c>
      <c r="R243">
        <f t="shared" si="29"/>
        <v>47.398061859675124</v>
      </c>
      <c r="S243" s="9">
        <f t="shared" si="30"/>
        <v>2246.5762680535895</v>
      </c>
      <c r="W243">
        <f t="shared" si="31"/>
        <v>30.634505871901865</v>
      </c>
      <c r="X243">
        <f t="shared" si="24"/>
        <v>938.47295001558984</v>
      </c>
    </row>
    <row r="244" spans="1:24" x14ac:dyDescent="0.3">
      <c r="A244" s="3">
        <v>242</v>
      </c>
      <c r="B244">
        <v>109</v>
      </c>
      <c r="C244" t="s">
        <v>8</v>
      </c>
      <c r="D244" t="s">
        <v>8</v>
      </c>
      <c r="E244">
        <v>19165</v>
      </c>
      <c r="F244">
        <v>19070</v>
      </c>
      <c r="G244">
        <v>1</v>
      </c>
      <c r="H244">
        <v>1</v>
      </c>
      <c r="I244">
        <v>93.869787454605103</v>
      </c>
      <c r="J244">
        <f>ConfigSheet!$I$2</f>
        <v>3349.0920000000001</v>
      </c>
      <c r="K244">
        <f>IF(D244="",_xlfn.XLOOKUP(C244,ConfigSheet!$A$1:$H$1,ConfigSheet!$A$2:$H$2),_xlfn.XLOOKUP(D244,ConfigSheet!$A$1:$H$1,ConfigSheet!$A$2:$H$2))</f>
        <v>0</v>
      </c>
      <c r="L244">
        <f>_xlfn.XLOOKUP(B244,CoinPixels_Config3!A:A,CoinPixels_Config3!I:I)</f>
        <v>1.0049816465652859</v>
      </c>
      <c r="M244">
        <f t="shared" si="25"/>
        <v>19260.473256423706</v>
      </c>
      <c r="N244">
        <f t="shared" si="26"/>
        <v>19165</v>
      </c>
      <c r="O244">
        <f t="shared" si="27"/>
        <v>0</v>
      </c>
      <c r="P244">
        <f t="shared" si="28"/>
        <v>0</v>
      </c>
      <c r="Q244" s="9" cm="1">
        <f t="array" ref="Q244">IF(D244="",_xlfn.XLOOKUP(C244,ConfigSheet!$B$5:$H$5,_xlfn.XLOOKUP(G244,ConfigSheet!$A$6:$A$8,ConfigSheet!$B$6:$H$8)),_xlfn.XLOOKUP(D244,ConfigSheet!$B$5:$H$5,_xlfn.XLOOKUP(H244,ConfigSheet!$A$6:$A$8,ConfigSheet!$B$6:$H$8)))</f>
        <v>0</v>
      </c>
      <c r="R244">
        <f t="shared" si="29"/>
        <v>0</v>
      </c>
      <c r="S244" s="9">
        <f t="shared" si="30"/>
        <v>0</v>
      </c>
      <c r="W244">
        <f t="shared" si="31"/>
        <v>0</v>
      </c>
      <c r="X244">
        <f t="shared" si="24"/>
        <v>0</v>
      </c>
    </row>
    <row r="245" spans="1:24" x14ac:dyDescent="0.3">
      <c r="A245" s="3">
        <v>243</v>
      </c>
      <c r="B245">
        <v>109</v>
      </c>
      <c r="C245" t="s">
        <v>9</v>
      </c>
      <c r="D245" t="s">
        <v>9</v>
      </c>
      <c r="E245">
        <v>596669</v>
      </c>
      <c r="F245">
        <v>518684</v>
      </c>
      <c r="G245">
        <v>1</v>
      </c>
      <c r="H245">
        <v>1</v>
      </c>
      <c r="I245">
        <v>84.916728734970093</v>
      </c>
      <c r="J245">
        <f>ConfigSheet!$I$2</f>
        <v>3349.0920000000001</v>
      </c>
      <c r="K245">
        <f>IF(D245="",_xlfn.XLOOKUP(C245,ConfigSheet!$A$1:$H$1,ConfigSheet!$A$2:$H$2),_xlfn.XLOOKUP(D245,ConfigSheet!$A$1:$H$1,ConfigSheet!$A$2:$H$2))</f>
        <v>2.6304883652667002</v>
      </c>
      <c r="L245">
        <f>_xlfn.XLOOKUP(B245,CoinPixels_Config3!A:A,CoinPixels_Config3!I:I)</f>
        <v>1.0049816465652859</v>
      </c>
      <c r="M245">
        <f t="shared" si="25"/>
        <v>599641.39407446259</v>
      </c>
      <c r="N245">
        <f t="shared" si="26"/>
        <v>521267.90036706877</v>
      </c>
      <c r="O245">
        <f t="shared" si="27"/>
        <v>470.9783160466115</v>
      </c>
      <c r="P245">
        <f t="shared" si="28"/>
        <v>409.42116463285447</v>
      </c>
      <c r="Q245" s="9" cm="1">
        <f t="array" ref="Q245">IF(D245="",_xlfn.XLOOKUP(C245,ConfigSheet!$B$5:$H$5,_xlfn.XLOOKUP(G245,ConfigSheet!$A$6:$A$8,ConfigSheet!$B$6:$H$8)),_xlfn.XLOOKUP(D245,ConfigSheet!$B$5:$H$5,_xlfn.XLOOKUP(H245,ConfigSheet!$A$6:$A$8,ConfigSheet!$B$6:$H$8)))</f>
        <v>468.8</v>
      </c>
      <c r="R245">
        <f t="shared" si="29"/>
        <v>61.557151413757026</v>
      </c>
      <c r="S245" s="9">
        <f t="shared" si="30"/>
        <v>3789.2828901762086</v>
      </c>
      <c r="W245">
        <f t="shared" si="31"/>
        <v>59.378835367145541</v>
      </c>
      <c r="X245">
        <f t="shared" si="24"/>
        <v>3525.846089558574</v>
      </c>
    </row>
    <row r="246" spans="1:24" x14ac:dyDescent="0.3">
      <c r="A246" s="3">
        <v>244</v>
      </c>
      <c r="B246">
        <v>110</v>
      </c>
      <c r="C246" t="s">
        <v>8</v>
      </c>
      <c r="D246" t="s">
        <v>8</v>
      </c>
      <c r="E246">
        <v>14744</v>
      </c>
      <c r="F246">
        <v>14096</v>
      </c>
      <c r="G246">
        <v>1</v>
      </c>
      <c r="H246">
        <v>1</v>
      </c>
      <c r="I246">
        <v>84.034204483032227</v>
      </c>
      <c r="J246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_xlfn.XLOOKUP(B246,CoinPixels_Config3!A:A,CoinPixels_Config3!I:I)</f>
        <v>1.0459704880817253</v>
      </c>
      <c r="M246">
        <f t="shared" si="25"/>
        <v>15421.788876276958</v>
      </c>
      <c r="N246">
        <f t="shared" si="26"/>
        <v>14744</v>
      </c>
      <c r="O246">
        <f t="shared" si="27"/>
        <v>0</v>
      </c>
      <c r="P246">
        <f t="shared" si="28"/>
        <v>0</v>
      </c>
      <c r="Q246" s="9" cm="1">
        <f t="array" ref="Q246">IF(D246="",_xlfn.XLOOKUP(C246,ConfigSheet!$B$5:$H$5,_xlfn.XLOOKUP(G246,ConfigSheet!$A$6:$A$8,ConfigSheet!$B$6:$H$8)),_xlfn.XLOOKUP(D246,ConfigSheet!$B$5:$H$5,_xlfn.XLOOKUP(H246,ConfigSheet!$A$6:$A$8,ConfigSheet!$B$6:$H$8)))</f>
        <v>0</v>
      </c>
      <c r="R246">
        <f t="shared" si="29"/>
        <v>0</v>
      </c>
      <c r="S246" s="9">
        <f t="shared" si="30"/>
        <v>0</v>
      </c>
      <c r="W246">
        <f t="shared" si="31"/>
        <v>0</v>
      </c>
      <c r="X246">
        <f t="shared" si="24"/>
        <v>0</v>
      </c>
    </row>
    <row r="247" spans="1:24" x14ac:dyDescent="0.3">
      <c r="A247" s="3">
        <v>245</v>
      </c>
      <c r="B247">
        <v>110</v>
      </c>
      <c r="C247" t="s">
        <v>10</v>
      </c>
      <c r="D247" t="s">
        <v>10</v>
      </c>
      <c r="E247">
        <v>88344</v>
      </c>
      <c r="F247">
        <v>87689</v>
      </c>
      <c r="G247">
        <v>1</v>
      </c>
      <c r="H247">
        <v>1</v>
      </c>
      <c r="I247">
        <v>95.596569776535034</v>
      </c>
      <c r="J247">
        <f>ConfigSheet!$I$2</f>
        <v>3349.0920000000001</v>
      </c>
      <c r="K247">
        <f>IF(D247="",_xlfn.XLOOKUP(C247,ConfigSheet!$A$1:$H$1,ConfigSheet!$A$2:$H$2),_xlfn.XLOOKUP(D247,ConfigSheet!$A$1:$H$1,ConfigSheet!$A$2:$H$2))</f>
        <v>3.5680999999999998</v>
      </c>
      <c r="L247">
        <f>_xlfn.XLOOKUP(B247,CoinPixels_Config3!A:A,CoinPixels_Config3!I:I)</f>
        <v>1.0459704880817253</v>
      </c>
      <c r="M247">
        <f t="shared" si="25"/>
        <v>92405.216799091941</v>
      </c>
      <c r="N247">
        <f t="shared" si="26"/>
        <v>91720.106129398409</v>
      </c>
      <c r="O247">
        <f t="shared" si="27"/>
        <v>98.447893954791297</v>
      </c>
      <c r="P247">
        <f t="shared" si="28"/>
        <v>97.717981673930268</v>
      </c>
      <c r="Q247" s="9" cm="1">
        <f t="array" ref="Q247">IF(D247="",_xlfn.XLOOKUP(C247,ConfigSheet!$B$5:$H$5,_xlfn.XLOOKUP(G247,ConfigSheet!$A$6:$A$8,ConfigSheet!$B$6:$H$8)),_xlfn.XLOOKUP(D247,ConfigSheet!$B$5:$H$5,_xlfn.XLOOKUP(H247,ConfigSheet!$A$6:$A$8,ConfigSheet!$B$6:$H$8)))</f>
        <v>96.64</v>
      </c>
      <c r="R247">
        <f t="shared" si="29"/>
        <v>0.72991228086102922</v>
      </c>
      <c r="S247" s="9">
        <f t="shared" si="30"/>
        <v>0.53277193775175002</v>
      </c>
      <c r="W247">
        <f t="shared" si="31"/>
        <v>-1.0779816739302674</v>
      </c>
      <c r="X247">
        <f t="shared" si="24"/>
        <v>1.1620444893295014</v>
      </c>
    </row>
    <row r="248" spans="1:24" x14ac:dyDescent="0.3">
      <c r="A248" s="3">
        <v>246</v>
      </c>
      <c r="B248">
        <v>111</v>
      </c>
      <c r="C248" t="s">
        <v>8</v>
      </c>
      <c r="D248" t="s">
        <v>8</v>
      </c>
      <c r="E248">
        <v>14105</v>
      </c>
      <c r="F248">
        <v>13158</v>
      </c>
      <c r="G248">
        <v>1</v>
      </c>
      <c r="H248">
        <v>1</v>
      </c>
      <c r="I248">
        <v>85.109996795654297</v>
      </c>
      <c r="J248">
        <f>ConfigSheet!$I$2</f>
        <v>3349.0920000000001</v>
      </c>
      <c r="K248">
        <f>IF(D248="",_xlfn.XLOOKUP(C248,ConfigSheet!$A$1:$H$1,ConfigSheet!$A$2:$H$2),_xlfn.XLOOKUP(D248,ConfigSheet!$A$1:$H$1,ConfigSheet!$A$2:$H$2))</f>
        <v>0</v>
      </c>
      <c r="L248">
        <f>_xlfn.XLOOKUP(B248,CoinPixels_Config3!A:A,CoinPixels_Config3!I:I)</f>
        <v>1.0719714242286063</v>
      </c>
      <c r="M248">
        <f t="shared" si="25"/>
        <v>15120.156938744491</v>
      </c>
      <c r="N248">
        <f t="shared" si="26"/>
        <v>14105.000000000002</v>
      </c>
      <c r="O248">
        <f t="shared" si="27"/>
        <v>0</v>
      </c>
      <c r="P248">
        <f t="shared" si="28"/>
        <v>0</v>
      </c>
      <c r="Q248" s="9" cm="1">
        <f t="array" ref="Q248">IF(D248="",_xlfn.XLOOKUP(C248,ConfigSheet!$B$5:$H$5,_xlfn.XLOOKUP(G248,ConfigSheet!$A$6:$A$8,ConfigSheet!$B$6:$H$8)),_xlfn.XLOOKUP(D248,ConfigSheet!$B$5:$H$5,_xlfn.XLOOKUP(H248,ConfigSheet!$A$6:$A$8,ConfigSheet!$B$6:$H$8)))</f>
        <v>0</v>
      </c>
      <c r="R248">
        <f t="shared" si="29"/>
        <v>0</v>
      </c>
      <c r="S248" s="9">
        <f t="shared" si="30"/>
        <v>0</v>
      </c>
      <c r="W248">
        <f t="shared" si="31"/>
        <v>0</v>
      </c>
      <c r="X248">
        <f t="shared" si="24"/>
        <v>0</v>
      </c>
    </row>
    <row r="249" spans="1:24" x14ac:dyDescent="0.3">
      <c r="A249" s="3">
        <v>247</v>
      </c>
      <c r="B249">
        <v>111</v>
      </c>
      <c r="C249" t="s">
        <v>10</v>
      </c>
      <c r="D249" t="s">
        <v>10</v>
      </c>
      <c r="E249">
        <v>262081</v>
      </c>
      <c r="F249">
        <v>258478</v>
      </c>
      <c r="G249">
        <v>3</v>
      </c>
      <c r="H249">
        <v>3</v>
      </c>
      <c r="I249">
        <v>94.211177031199142</v>
      </c>
      <c r="J249">
        <f>ConfigSheet!$I$2</f>
        <v>3349.0920000000001</v>
      </c>
      <c r="K249">
        <f>IF(D249="",_xlfn.XLOOKUP(C249,ConfigSheet!$A$1:$H$1,ConfigSheet!$A$2:$H$2),_xlfn.XLOOKUP(D249,ConfigSheet!$A$1:$H$1,ConfigSheet!$A$2:$H$2))</f>
        <v>3.5680999999999998</v>
      </c>
      <c r="L249">
        <f>_xlfn.XLOOKUP(B249,CoinPixels_Config3!A:A,CoinPixels_Config3!I:I)</f>
        <v>1.0719714242286063</v>
      </c>
      <c r="M249">
        <f t="shared" si="25"/>
        <v>280943.34283325734</v>
      </c>
      <c r="N249">
        <f t="shared" si="26"/>
        <v>277081.02979176171</v>
      </c>
      <c r="O249">
        <f t="shared" si="27"/>
        <v>299.31514021213673</v>
      </c>
      <c r="P249">
        <f t="shared" si="28"/>
        <v>295.2002579803675</v>
      </c>
      <c r="Q249" s="9" cm="1">
        <f t="array" ref="Q249">IF(D249="",_xlfn.XLOOKUP(C249,ConfigSheet!$B$5:$H$5,_xlfn.XLOOKUP(G249,ConfigSheet!$A$6:$A$8,ConfigSheet!$B$6:$H$8)),_xlfn.XLOOKUP(D249,ConfigSheet!$B$5:$H$5,_xlfn.XLOOKUP(H249,ConfigSheet!$A$6:$A$8,ConfigSheet!$B$6:$H$8)))</f>
        <v>289.92</v>
      </c>
      <c r="R249">
        <f t="shared" si="29"/>
        <v>4.1148822317692293</v>
      </c>
      <c r="S249" s="9">
        <f t="shared" si="30"/>
        <v>16.932255781330113</v>
      </c>
      <c r="W249">
        <f t="shared" si="31"/>
        <v>-5.2802579803674803</v>
      </c>
      <c r="X249">
        <f t="shared" si="24"/>
        <v>27.881124339234461</v>
      </c>
    </row>
    <row r="250" spans="1:24" x14ac:dyDescent="0.3">
      <c r="A250" s="3">
        <v>248</v>
      </c>
      <c r="B250">
        <v>112</v>
      </c>
      <c r="C250" t="s">
        <v>8</v>
      </c>
      <c r="D250" t="s">
        <v>8</v>
      </c>
      <c r="E250">
        <v>10326</v>
      </c>
      <c r="F250">
        <v>11208</v>
      </c>
      <c r="G250">
        <v>1</v>
      </c>
      <c r="H250">
        <v>1</v>
      </c>
      <c r="I250">
        <v>88.23426365852356</v>
      </c>
      <c r="J250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_xlfn.XLOOKUP(B250,CoinPixels_Config3!A:A,CoinPixels_Config3!I:I)</f>
        <v>0.92130620985010703</v>
      </c>
      <c r="M250">
        <f t="shared" si="25"/>
        <v>9513.4079229122053</v>
      </c>
      <c r="N250">
        <f t="shared" si="26"/>
        <v>10326</v>
      </c>
      <c r="O250">
        <f t="shared" si="27"/>
        <v>0</v>
      </c>
      <c r="P250">
        <f t="shared" si="28"/>
        <v>0</v>
      </c>
      <c r="Q250" s="9" cm="1">
        <f t="array" ref="Q250">IF(D250="",_xlfn.XLOOKUP(C250,ConfigSheet!$B$5:$H$5,_xlfn.XLOOKUP(G250,ConfigSheet!$A$6:$A$8,ConfigSheet!$B$6:$H$8)),_xlfn.XLOOKUP(D250,ConfigSheet!$B$5:$H$5,_xlfn.XLOOKUP(H250,ConfigSheet!$A$6:$A$8,ConfigSheet!$B$6:$H$8)))</f>
        <v>0</v>
      </c>
      <c r="R250">
        <f t="shared" si="29"/>
        <v>0</v>
      </c>
      <c r="S250" s="9">
        <f t="shared" si="30"/>
        <v>0</v>
      </c>
      <c r="W250">
        <f t="shared" si="31"/>
        <v>0</v>
      </c>
      <c r="X250">
        <f t="shared" si="24"/>
        <v>0</v>
      </c>
    </row>
    <row r="251" spans="1:24" x14ac:dyDescent="0.3">
      <c r="A251" s="3">
        <v>249</v>
      </c>
      <c r="B251">
        <v>112</v>
      </c>
      <c r="C251" t="s">
        <v>11</v>
      </c>
      <c r="D251" t="s">
        <v>11</v>
      </c>
      <c r="E251">
        <v>145321</v>
      </c>
      <c r="F251">
        <v>163348</v>
      </c>
      <c r="G251">
        <v>1</v>
      </c>
      <c r="H251">
        <v>1</v>
      </c>
      <c r="I251">
        <v>81.03753924369812</v>
      </c>
      <c r="J251">
        <f>ConfigSheet!$I$2</f>
        <v>3349.0920000000001</v>
      </c>
      <c r="K251">
        <f>IF(D251="",_xlfn.XLOOKUP(C251,ConfigSheet!$A$1:$H$1,ConfigSheet!$A$2:$H$2),_xlfn.XLOOKUP(D251,ConfigSheet!$A$1:$H$1,ConfigSheet!$A$2:$H$2))</f>
        <v>5.6936084651916001</v>
      </c>
      <c r="L251">
        <f>_xlfn.XLOOKUP(B251,CoinPixels_Config3!A:A,CoinPixels_Config3!I:I)</f>
        <v>0.92130620985010703</v>
      </c>
      <c r="M251">
        <f t="shared" si="25"/>
        <v>133885.13972162741</v>
      </c>
      <c r="N251">
        <f t="shared" si="26"/>
        <v>150493.52676659529</v>
      </c>
      <c r="O251">
        <f t="shared" si="27"/>
        <v>227.61081656831701</v>
      </c>
      <c r="P251">
        <f t="shared" si="28"/>
        <v>255.84582864693641</v>
      </c>
      <c r="Q251" s="9" cm="1">
        <f t="array" ref="Q251">IF(D251="",_xlfn.XLOOKUP(C251,ConfigSheet!$B$5:$H$5,_xlfn.XLOOKUP(G251,ConfigSheet!$A$6:$A$8,ConfigSheet!$B$6:$H$8)),_xlfn.XLOOKUP(D251,ConfigSheet!$B$5:$H$5,_xlfn.XLOOKUP(H251,ConfigSheet!$A$6:$A$8,ConfigSheet!$B$6:$H$8)))</f>
        <v>369.42666666666668</v>
      </c>
      <c r="R251">
        <f t="shared" si="29"/>
        <v>-28.235012078619405</v>
      </c>
      <c r="S251" s="9">
        <f t="shared" si="30"/>
        <v>797.21590707978373</v>
      </c>
      <c r="W251">
        <f t="shared" si="31"/>
        <v>113.58083801973027</v>
      </c>
      <c r="X251">
        <f t="shared" si="24"/>
        <v>12900.606765264205</v>
      </c>
    </row>
    <row r="252" spans="1:24" x14ac:dyDescent="0.3">
      <c r="A252" s="3">
        <v>250</v>
      </c>
      <c r="B252">
        <v>113</v>
      </c>
      <c r="C252" t="s">
        <v>8</v>
      </c>
      <c r="D252" t="s">
        <v>8</v>
      </c>
      <c r="E252">
        <v>13494</v>
      </c>
      <c r="F252">
        <v>11818</v>
      </c>
      <c r="G252">
        <v>1</v>
      </c>
      <c r="H252">
        <v>1</v>
      </c>
      <c r="I252">
        <v>84.167635440826416</v>
      </c>
      <c r="J252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_xlfn.XLOOKUP(B252,CoinPixels_Config3!A:A,CoinPixels_Config3!I:I)</f>
        <v>1.1418175664240988</v>
      </c>
      <c r="M252">
        <f t="shared" si="25"/>
        <v>15407.68624132679</v>
      </c>
      <c r="N252">
        <f t="shared" si="26"/>
        <v>13494</v>
      </c>
      <c r="O252">
        <f t="shared" si="27"/>
        <v>0</v>
      </c>
      <c r="P252">
        <f t="shared" si="28"/>
        <v>0</v>
      </c>
      <c r="Q252" s="9" cm="1">
        <f t="array" ref="Q252">IF(D252="",_xlfn.XLOOKUP(C252,ConfigSheet!$B$5:$H$5,_xlfn.XLOOKUP(G252,ConfigSheet!$A$6:$A$8,ConfigSheet!$B$6:$H$8)),_xlfn.XLOOKUP(D252,ConfigSheet!$B$5:$H$5,_xlfn.XLOOKUP(H252,ConfigSheet!$A$6:$A$8,ConfigSheet!$B$6:$H$8)))</f>
        <v>0</v>
      </c>
      <c r="R252">
        <f t="shared" si="29"/>
        <v>0</v>
      </c>
      <c r="S252" s="9">
        <f t="shared" si="30"/>
        <v>0</v>
      </c>
      <c r="W252">
        <f t="shared" si="31"/>
        <v>0</v>
      </c>
      <c r="X252">
        <f t="shared" si="24"/>
        <v>0</v>
      </c>
    </row>
    <row r="253" spans="1:24" x14ac:dyDescent="0.3">
      <c r="A253" s="3">
        <v>251</v>
      </c>
      <c r="B253">
        <v>113</v>
      </c>
      <c r="C253" t="s">
        <v>11</v>
      </c>
      <c r="D253" t="s">
        <v>11</v>
      </c>
      <c r="E253">
        <v>331217</v>
      </c>
      <c r="F253">
        <v>388686</v>
      </c>
      <c r="G253">
        <v>2</v>
      </c>
      <c r="H253">
        <v>2</v>
      </c>
      <c r="I253">
        <v>82.795149087905884</v>
      </c>
      <c r="J253">
        <f>ConfigSheet!$I$2</f>
        <v>3349.0920000000001</v>
      </c>
      <c r="K253">
        <f>IF(D253="",_xlfn.XLOOKUP(C253,ConfigSheet!$A$1:$H$1,ConfigSheet!$A$2:$H$2),_xlfn.XLOOKUP(D253,ConfigSheet!$A$1:$H$1,ConfigSheet!$A$2:$H$2))</f>
        <v>5.6936084651916001</v>
      </c>
      <c r="L253">
        <f>_xlfn.XLOOKUP(B253,CoinPixels_Config3!A:A,CoinPixels_Config3!I:I)</f>
        <v>1.1418175664240988</v>
      </c>
      <c r="M253">
        <f t="shared" si="25"/>
        <v>378189.38889829075</v>
      </c>
      <c r="N253">
        <f t="shared" si="26"/>
        <v>443808.5026231173</v>
      </c>
      <c r="O253">
        <f t="shared" si="27"/>
        <v>642.93913277895808</v>
      </c>
      <c r="P253">
        <f t="shared" si="28"/>
        <v>754.49460554054315</v>
      </c>
      <c r="Q253" s="9" cm="1">
        <f t="array" ref="Q253">IF(D253="",_xlfn.XLOOKUP(C253,ConfigSheet!$B$5:$H$5,_xlfn.XLOOKUP(G253,ConfigSheet!$A$6:$A$8,ConfigSheet!$B$6:$H$8)),_xlfn.XLOOKUP(D253,ConfigSheet!$B$5:$H$5,_xlfn.XLOOKUP(H253,ConfigSheet!$A$6:$A$8,ConfigSheet!$B$6:$H$8)))</f>
        <v>738.85333333333335</v>
      </c>
      <c r="R253">
        <f t="shared" si="29"/>
        <v>-111.55547276158507</v>
      </c>
      <c r="S253" s="9">
        <f t="shared" si="30"/>
        <v>12444.623503060748</v>
      </c>
      <c r="W253">
        <f t="shared" si="31"/>
        <v>-15.641272207209795</v>
      </c>
      <c r="X253">
        <f t="shared" si="24"/>
        <v>244.64939626003357</v>
      </c>
    </row>
    <row r="254" spans="1:24" x14ac:dyDescent="0.3">
      <c r="A254" s="3">
        <v>252</v>
      </c>
      <c r="B254">
        <v>114</v>
      </c>
      <c r="C254" t="s">
        <v>8</v>
      </c>
      <c r="D254" t="s">
        <v>8</v>
      </c>
      <c r="E254">
        <v>13447</v>
      </c>
      <c r="F254">
        <v>13187</v>
      </c>
      <c r="G254">
        <v>1</v>
      </c>
      <c r="H254">
        <v>1</v>
      </c>
      <c r="I254">
        <v>91.956758499145508</v>
      </c>
      <c r="J254">
        <f>ConfigSheet!$I$2</f>
        <v>3349.0920000000001</v>
      </c>
      <c r="K254">
        <f>IF(D254="",_xlfn.XLOOKUP(C254,ConfigSheet!$A$1:$H$1,ConfigSheet!$A$2:$H$2),_xlfn.XLOOKUP(D254,ConfigSheet!$A$1:$H$1,ConfigSheet!$A$2:$H$2))</f>
        <v>0</v>
      </c>
      <c r="L254">
        <f>_xlfn.XLOOKUP(B254,CoinPixels_Config3!A:A,CoinPixels_Config3!I:I)</f>
        <v>1.0197163873511792</v>
      </c>
      <c r="M254">
        <f t="shared" si="25"/>
        <v>13712.126260711306</v>
      </c>
      <c r="N254">
        <f t="shared" si="26"/>
        <v>13447</v>
      </c>
      <c r="O254">
        <f t="shared" si="27"/>
        <v>0</v>
      </c>
      <c r="P254">
        <f t="shared" si="28"/>
        <v>0</v>
      </c>
      <c r="Q254" s="9" cm="1">
        <f t="array" ref="Q254">IF(D254="",_xlfn.XLOOKUP(C254,ConfigSheet!$B$5:$H$5,_xlfn.XLOOKUP(G254,ConfigSheet!$A$6:$A$8,ConfigSheet!$B$6:$H$8)),_xlfn.XLOOKUP(D254,ConfigSheet!$B$5:$H$5,_xlfn.XLOOKUP(H254,ConfigSheet!$A$6:$A$8,ConfigSheet!$B$6:$H$8)))</f>
        <v>0</v>
      </c>
      <c r="R254">
        <f t="shared" si="29"/>
        <v>0</v>
      </c>
      <c r="S254" s="9">
        <f t="shared" si="30"/>
        <v>0</v>
      </c>
      <c r="W254">
        <f t="shared" si="31"/>
        <v>0</v>
      </c>
      <c r="X254">
        <f t="shared" si="24"/>
        <v>0</v>
      </c>
    </row>
    <row r="255" spans="1:24" x14ac:dyDescent="0.3">
      <c r="A255" s="3">
        <v>253</v>
      </c>
      <c r="B255">
        <v>114</v>
      </c>
      <c r="C255" t="s">
        <v>11</v>
      </c>
      <c r="D255" t="s">
        <v>11</v>
      </c>
      <c r="E255">
        <v>355676</v>
      </c>
      <c r="F255">
        <v>395826</v>
      </c>
      <c r="G255">
        <v>2</v>
      </c>
      <c r="H255">
        <v>2</v>
      </c>
      <c r="I255">
        <v>83.025726675987244</v>
      </c>
      <c r="J255">
        <f>ConfigSheet!$I$2</f>
        <v>3349.0920000000001</v>
      </c>
      <c r="K255">
        <f>IF(D255="",_xlfn.XLOOKUP(C255,ConfigSheet!$A$1:$H$1,ConfigSheet!$A$2:$H$2),_xlfn.XLOOKUP(D255,ConfigSheet!$A$1:$H$1,ConfigSheet!$A$2:$H$2))</f>
        <v>5.6936084651916001</v>
      </c>
      <c r="L255">
        <f>_xlfn.XLOOKUP(B255,CoinPixels_Config3!A:A,CoinPixels_Config3!I:I)</f>
        <v>1.0197163873511792</v>
      </c>
      <c r="M255">
        <f t="shared" si="25"/>
        <v>362688.64578751801</v>
      </c>
      <c r="N255">
        <f t="shared" si="26"/>
        <v>403630.25873966789</v>
      </c>
      <c r="O255">
        <f t="shared" si="27"/>
        <v>616.58716568093382</v>
      </c>
      <c r="P255">
        <f t="shared" si="28"/>
        <v>686.18976664948252</v>
      </c>
      <c r="Q255" s="9" cm="1">
        <f t="array" ref="Q255">IF(D255="",_xlfn.XLOOKUP(C255,ConfigSheet!$B$5:$H$5,_xlfn.XLOOKUP(G255,ConfigSheet!$A$6:$A$8,ConfigSheet!$B$6:$H$8)),_xlfn.XLOOKUP(D255,ConfigSheet!$B$5:$H$5,_xlfn.XLOOKUP(H255,ConfigSheet!$A$6:$A$8,ConfigSheet!$B$6:$H$8)))</f>
        <v>738.85333333333335</v>
      </c>
      <c r="R255">
        <f t="shared" si="29"/>
        <v>-69.6026009685487</v>
      </c>
      <c r="S255" s="9">
        <f t="shared" si="30"/>
        <v>4844.5220615870167</v>
      </c>
      <c r="W255">
        <f t="shared" si="31"/>
        <v>52.663566683850831</v>
      </c>
      <c r="X255">
        <f t="shared" si="24"/>
        <v>2773.4512558644033</v>
      </c>
    </row>
    <row r="256" spans="1:24" x14ac:dyDescent="0.3">
      <c r="A256" s="3">
        <v>254</v>
      </c>
      <c r="B256">
        <v>115</v>
      </c>
      <c r="C256" t="s">
        <v>8</v>
      </c>
      <c r="D256" t="s">
        <v>8</v>
      </c>
      <c r="E256">
        <v>13375</v>
      </c>
      <c r="F256">
        <v>13553</v>
      </c>
      <c r="G256">
        <v>1</v>
      </c>
      <c r="H256">
        <v>1</v>
      </c>
      <c r="I256">
        <v>89.687234163284302</v>
      </c>
      <c r="J256">
        <f>ConfigSheet!$I$2</f>
        <v>3349.0920000000001</v>
      </c>
      <c r="K256">
        <f>IF(D256="",_xlfn.XLOOKUP(C256,ConfigSheet!$A$1:$H$1,ConfigSheet!$A$2:$H$2),_xlfn.XLOOKUP(D256,ConfigSheet!$A$1:$H$1,ConfigSheet!$A$2:$H$2))</f>
        <v>0</v>
      </c>
      <c r="L256">
        <f>_xlfn.XLOOKUP(B256,CoinPixels_Config3!A:A,CoinPixels_Config3!I:I)</f>
        <v>0.98686637644801889</v>
      </c>
      <c r="M256">
        <f t="shared" si="25"/>
        <v>13199.337784992253</v>
      </c>
      <c r="N256">
        <f t="shared" si="26"/>
        <v>13375</v>
      </c>
      <c r="O256">
        <f t="shared" si="27"/>
        <v>0</v>
      </c>
      <c r="P256">
        <f t="shared" si="28"/>
        <v>0</v>
      </c>
      <c r="Q256" s="9" cm="1">
        <f t="array" ref="Q256">IF(D256="",_xlfn.XLOOKUP(C256,ConfigSheet!$B$5:$H$5,_xlfn.XLOOKUP(G256,ConfigSheet!$A$6:$A$8,ConfigSheet!$B$6:$H$8)),_xlfn.XLOOKUP(D256,ConfigSheet!$B$5:$H$5,_xlfn.XLOOKUP(H256,ConfigSheet!$A$6:$A$8,ConfigSheet!$B$6:$H$8)))</f>
        <v>0</v>
      </c>
      <c r="R256">
        <f t="shared" si="29"/>
        <v>0</v>
      </c>
      <c r="S256" s="9">
        <f t="shared" si="30"/>
        <v>0</v>
      </c>
      <c r="W256">
        <f t="shared" si="31"/>
        <v>0</v>
      </c>
      <c r="X256">
        <f t="shared" si="24"/>
        <v>0</v>
      </c>
    </row>
    <row r="257" spans="1:24" x14ac:dyDescent="0.3">
      <c r="A257" s="3">
        <v>255</v>
      </c>
      <c r="B257">
        <v>115</v>
      </c>
      <c r="C257" t="s">
        <v>12</v>
      </c>
      <c r="D257" t="s">
        <v>12</v>
      </c>
      <c r="E257">
        <v>341484</v>
      </c>
      <c r="F257">
        <v>323277</v>
      </c>
      <c r="G257">
        <v>2</v>
      </c>
      <c r="H257">
        <v>2</v>
      </c>
      <c r="I257">
        <v>91.509565711021423</v>
      </c>
      <c r="J257">
        <f>ConfigSheet!$I$2</f>
        <v>3349.0920000000001</v>
      </c>
      <c r="K257">
        <f>IF(D257="",_xlfn.XLOOKUP(C257,ConfigSheet!$A$1:$H$1,ConfigSheet!$A$2:$H$2),_xlfn.XLOOKUP(D257,ConfigSheet!$A$1:$H$1,ConfigSheet!$A$2:$H$2))</f>
        <v>4.4826302470744004</v>
      </c>
      <c r="L257">
        <f>_xlfn.XLOOKUP(B257,CoinPixels_Config3!A:A,CoinPixels_Config3!I:I)</f>
        <v>0.98686637644801889</v>
      </c>
      <c r="M257">
        <f t="shared" si="25"/>
        <v>336999.07769497531</v>
      </c>
      <c r="N257">
        <f t="shared" si="26"/>
        <v>319031.20157898619</v>
      </c>
      <c r="O257">
        <f t="shared" si="27"/>
        <v>451.06024525801985</v>
      </c>
      <c r="P257">
        <f t="shared" si="28"/>
        <v>427.01093728044901</v>
      </c>
      <c r="Q257" s="9" cm="1">
        <f t="array" ref="Q257">IF(D257="",_xlfn.XLOOKUP(C257,ConfigSheet!$B$5:$H$5,_xlfn.XLOOKUP(G257,ConfigSheet!$A$6:$A$8,ConfigSheet!$B$6:$H$8)),_xlfn.XLOOKUP(D257,ConfigSheet!$B$5:$H$5,_xlfn.XLOOKUP(H257,ConfigSheet!$A$6:$A$8,ConfigSheet!$B$6:$H$8)))</f>
        <v>472.59999999999997</v>
      </c>
      <c r="R257">
        <f t="shared" si="29"/>
        <v>24.049307977570834</v>
      </c>
      <c r="S257" s="9">
        <f t="shared" si="30"/>
        <v>578.36921420005217</v>
      </c>
      <c r="W257">
        <f t="shared" si="31"/>
        <v>45.589062719550952</v>
      </c>
      <c r="X257">
        <f t="shared" si="24"/>
        <v>2078.3626396471504</v>
      </c>
    </row>
    <row r="258" spans="1:24" x14ac:dyDescent="0.3">
      <c r="A258" s="3">
        <v>256</v>
      </c>
      <c r="B258">
        <v>116</v>
      </c>
      <c r="C258" t="s">
        <v>8</v>
      </c>
      <c r="D258" t="s">
        <v>8</v>
      </c>
      <c r="E258">
        <v>14635</v>
      </c>
      <c r="F258">
        <v>15135</v>
      </c>
      <c r="G258">
        <v>1</v>
      </c>
      <c r="H258">
        <v>1</v>
      </c>
      <c r="I258">
        <v>89.64199423789978</v>
      </c>
      <c r="J258">
        <f>ConfigSheet!$I$2</f>
        <v>3349.0920000000001</v>
      </c>
      <c r="K258">
        <f>IF(D258="",_xlfn.XLOOKUP(C258,ConfigSheet!$A$1:$H$1,ConfigSheet!$A$2:$H$2),_xlfn.XLOOKUP(D258,ConfigSheet!$A$1:$H$1,ConfigSheet!$A$2:$H$2))</f>
        <v>0</v>
      </c>
      <c r="L258">
        <f>_xlfn.XLOOKUP(B258,CoinPixels_Config3!A:A,CoinPixels_Config3!I:I)</f>
        <v>0.96696399074991746</v>
      </c>
      <c r="M258">
        <f t="shared" si="25"/>
        <v>14151.518004625043</v>
      </c>
      <c r="N258">
        <f t="shared" si="26"/>
        <v>14635</v>
      </c>
      <c r="O258">
        <f t="shared" si="27"/>
        <v>0</v>
      </c>
      <c r="P258">
        <f t="shared" si="28"/>
        <v>0</v>
      </c>
      <c r="Q258" s="9" cm="1">
        <f t="array" ref="Q258">IF(D258="",_xlfn.XLOOKUP(C258,ConfigSheet!$B$5:$H$5,_xlfn.XLOOKUP(G258,ConfigSheet!$A$6:$A$8,ConfigSheet!$B$6:$H$8)),_xlfn.XLOOKUP(D258,ConfigSheet!$B$5:$H$5,_xlfn.XLOOKUP(H258,ConfigSheet!$A$6:$A$8,ConfigSheet!$B$6:$H$8)))</f>
        <v>0</v>
      </c>
      <c r="R258">
        <f t="shared" si="29"/>
        <v>0</v>
      </c>
      <c r="S258" s="9">
        <f t="shared" si="30"/>
        <v>0</v>
      </c>
      <c r="W258">
        <f t="shared" si="31"/>
        <v>0</v>
      </c>
      <c r="X258">
        <f t="shared" ref="X258:X321" si="32">W258*W258</f>
        <v>0</v>
      </c>
    </row>
    <row r="259" spans="1:24" x14ac:dyDescent="0.3">
      <c r="A259" s="3">
        <v>257</v>
      </c>
      <c r="B259">
        <v>116</v>
      </c>
      <c r="C259" t="s">
        <v>12</v>
      </c>
      <c r="D259" t="s">
        <v>12</v>
      </c>
      <c r="E259">
        <v>377808</v>
      </c>
      <c r="F259">
        <v>343490</v>
      </c>
      <c r="G259">
        <v>2</v>
      </c>
      <c r="H259">
        <v>2</v>
      </c>
      <c r="I259">
        <v>89.922600984573364</v>
      </c>
      <c r="J259">
        <f>ConfigSheet!$I$2</f>
        <v>3349.0920000000001</v>
      </c>
      <c r="K259">
        <f>IF(D259="",_xlfn.XLOOKUP(C259,ConfigSheet!$A$1:$H$1,ConfigSheet!$A$2:$H$2),_xlfn.XLOOKUP(D259,ConfigSheet!$A$1:$H$1,ConfigSheet!$A$2:$H$2))</f>
        <v>4.4826302470744004</v>
      </c>
      <c r="L259">
        <f>_xlfn.XLOOKUP(B259,CoinPixels_Config3!A:A,CoinPixels_Config3!I:I)</f>
        <v>0.96696399074991746</v>
      </c>
      <c r="M259">
        <f t="shared" ref="M259:M322" si="33">E259*L259</f>
        <v>365326.73141724482</v>
      </c>
      <c r="N259">
        <f t="shared" ref="N259:N322" si="34">L259*F259</f>
        <v>332142.46118268912</v>
      </c>
      <c r="O259">
        <f t="shared" ref="O259:O322" si="35">(M259/J259)*K259</f>
        <v>488.9757153030634</v>
      </c>
      <c r="P259">
        <f t="shared" ref="P259:P322" si="36">(N259/J259)*K259</f>
        <v>444.5598516957005</v>
      </c>
      <c r="Q259" s="9" cm="1">
        <f t="array" ref="Q259">IF(D259="",_xlfn.XLOOKUP(C259,ConfigSheet!$B$5:$H$5,_xlfn.XLOOKUP(G259,ConfigSheet!$A$6:$A$8,ConfigSheet!$B$6:$H$8)),_xlfn.XLOOKUP(D259,ConfigSheet!$B$5:$H$5,_xlfn.XLOOKUP(H259,ConfigSheet!$A$6:$A$8,ConfigSheet!$B$6:$H$8)))</f>
        <v>472.59999999999997</v>
      </c>
      <c r="R259">
        <f t="shared" ref="R259:R322" si="37">O259-P259</f>
        <v>44.415863607362894</v>
      </c>
      <c r="S259" s="9">
        <f t="shared" ref="S259:S322" si="38">R259*R259</f>
        <v>1972.7689399878636</v>
      </c>
      <c r="W259">
        <f t="shared" ref="W259:W322" si="39">Q259-P259</f>
        <v>28.040148304299464</v>
      </c>
      <c r="X259">
        <f t="shared" si="32"/>
        <v>786.24991692710807</v>
      </c>
    </row>
    <row r="260" spans="1:24" x14ac:dyDescent="0.3">
      <c r="A260" s="3">
        <v>258</v>
      </c>
      <c r="B260">
        <v>117</v>
      </c>
      <c r="C260" t="s">
        <v>8</v>
      </c>
      <c r="D260" t="s">
        <v>8</v>
      </c>
      <c r="E260">
        <v>18595</v>
      </c>
      <c r="F260">
        <v>16947</v>
      </c>
      <c r="G260">
        <v>1</v>
      </c>
      <c r="H260">
        <v>1</v>
      </c>
      <c r="I260">
        <v>89.932131767272949</v>
      </c>
      <c r="J260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_xlfn.XLOOKUP(B260,CoinPixels_Config3!A:A,CoinPixels_Config3!I:I)</f>
        <v>1.097244350032454</v>
      </c>
      <c r="M260">
        <f t="shared" si="33"/>
        <v>20403.258688853482</v>
      </c>
      <c r="N260">
        <f t="shared" si="34"/>
        <v>18595</v>
      </c>
      <c r="O260">
        <f t="shared" si="35"/>
        <v>0</v>
      </c>
      <c r="P260">
        <f t="shared" si="36"/>
        <v>0</v>
      </c>
      <c r="Q260" s="9" cm="1">
        <f t="array" ref="Q260">IF(D260="",_xlfn.XLOOKUP(C260,ConfigSheet!$B$5:$H$5,_xlfn.XLOOKUP(G260,ConfigSheet!$A$6:$A$8,ConfigSheet!$B$6:$H$8)),_xlfn.XLOOKUP(D260,ConfigSheet!$B$5:$H$5,_xlfn.XLOOKUP(H260,ConfigSheet!$A$6:$A$8,ConfigSheet!$B$6:$H$8)))</f>
        <v>0</v>
      </c>
      <c r="R260">
        <f t="shared" si="37"/>
        <v>0</v>
      </c>
      <c r="S260" s="9">
        <f t="shared" si="38"/>
        <v>0</v>
      </c>
      <c r="W260">
        <f t="shared" si="39"/>
        <v>0</v>
      </c>
      <c r="X260">
        <f t="shared" si="32"/>
        <v>0</v>
      </c>
    </row>
    <row r="261" spans="1:24" x14ac:dyDescent="0.3">
      <c r="A261" s="3">
        <v>259</v>
      </c>
      <c r="B261">
        <v>117</v>
      </c>
      <c r="C261" t="s">
        <v>14</v>
      </c>
      <c r="D261" t="s">
        <v>14</v>
      </c>
      <c r="E261">
        <v>204365</v>
      </c>
      <c r="F261">
        <v>193877</v>
      </c>
      <c r="G261">
        <v>2</v>
      </c>
      <c r="H261">
        <v>2</v>
      </c>
      <c r="I261">
        <v>93.232491612434387</v>
      </c>
      <c r="J261">
        <f>ConfigSheet!$I$2</f>
        <v>3349.0920000000001</v>
      </c>
      <c r="K261">
        <f>IF(D261="",_xlfn.XLOOKUP(C261,ConfigSheet!$A$1:$H$1,ConfigSheet!$A$2:$H$2),_xlfn.XLOOKUP(D261,ConfigSheet!$A$1:$H$1,ConfigSheet!$A$2:$H$2))</f>
        <v>8.5265588246234003</v>
      </c>
      <c r="L261">
        <f>_xlfn.XLOOKUP(B261,CoinPixels_Config3!A:A,CoinPixels_Config3!I:I)</f>
        <v>1.097244350032454</v>
      </c>
      <c r="M261">
        <f t="shared" si="33"/>
        <v>224238.34159438245</v>
      </c>
      <c r="N261">
        <f t="shared" si="34"/>
        <v>212730.44285124209</v>
      </c>
      <c r="O261">
        <f t="shared" si="35"/>
        <v>570.895457736156</v>
      </c>
      <c r="P261">
        <f t="shared" si="36"/>
        <v>541.59713580854213</v>
      </c>
      <c r="Q261" s="9" cm="1">
        <f t="array" ref="Q261">IF(D261="",_xlfn.XLOOKUP(C261,ConfigSheet!$B$5:$H$5,_xlfn.XLOOKUP(G261,ConfigSheet!$A$6:$A$8,ConfigSheet!$B$6:$H$8)),_xlfn.XLOOKUP(D261,ConfigSheet!$B$5:$H$5,_xlfn.XLOOKUP(H261,ConfigSheet!$A$6:$A$8,ConfigSheet!$B$6:$H$8)))</f>
        <v>320.88</v>
      </c>
      <c r="R261">
        <f t="shared" si="37"/>
        <v>29.29832192761387</v>
      </c>
      <c r="S261" s="9">
        <f t="shared" si="38"/>
        <v>858.39166777409969</v>
      </c>
      <c r="W261">
        <f t="shared" si="39"/>
        <v>-220.71713580854214</v>
      </c>
      <c r="X261">
        <f t="shared" si="32"/>
        <v>48716.054039526432</v>
      </c>
    </row>
    <row r="262" spans="1:24" x14ac:dyDescent="0.3">
      <c r="A262" s="3">
        <v>260</v>
      </c>
      <c r="B262">
        <v>118</v>
      </c>
      <c r="C262" t="s">
        <v>8</v>
      </c>
      <c r="D262" t="s">
        <v>8</v>
      </c>
      <c r="E262">
        <v>16654</v>
      </c>
      <c r="F262">
        <v>16438</v>
      </c>
      <c r="G262">
        <v>1</v>
      </c>
      <c r="H262">
        <v>1</v>
      </c>
      <c r="I262">
        <v>84.737342596054077</v>
      </c>
      <c r="J262">
        <f>ConfigSheet!$I$2</f>
        <v>3349.0920000000001</v>
      </c>
      <c r="K262">
        <f>IF(D262="",_xlfn.XLOOKUP(C262,ConfigSheet!$A$1:$H$1,ConfigSheet!$A$2:$H$2),_xlfn.XLOOKUP(D262,ConfigSheet!$A$1:$H$1,ConfigSheet!$A$2:$H$2))</f>
        <v>0</v>
      </c>
      <c r="L262">
        <f>_xlfn.XLOOKUP(B262,CoinPixels_Config3!A:A,CoinPixels_Config3!I:I)</f>
        <v>1.0131402847061686</v>
      </c>
      <c r="M262">
        <f t="shared" si="33"/>
        <v>16872.838301496533</v>
      </c>
      <c r="N262">
        <f t="shared" si="34"/>
        <v>16654</v>
      </c>
      <c r="O262">
        <f t="shared" si="35"/>
        <v>0</v>
      </c>
      <c r="P262">
        <f t="shared" si="36"/>
        <v>0</v>
      </c>
      <c r="Q262" s="9" cm="1">
        <f t="array" ref="Q262">IF(D262="",_xlfn.XLOOKUP(C262,ConfigSheet!$B$5:$H$5,_xlfn.XLOOKUP(G262,ConfigSheet!$A$6:$A$8,ConfigSheet!$B$6:$H$8)),_xlfn.XLOOKUP(D262,ConfigSheet!$B$5:$H$5,_xlfn.XLOOKUP(H262,ConfigSheet!$A$6:$A$8,ConfigSheet!$B$6:$H$8)))</f>
        <v>0</v>
      </c>
      <c r="R262">
        <f t="shared" si="37"/>
        <v>0</v>
      </c>
      <c r="S262" s="9">
        <f t="shared" si="38"/>
        <v>0</v>
      </c>
      <c r="W262">
        <f t="shared" si="39"/>
        <v>0</v>
      </c>
      <c r="X262">
        <f t="shared" si="32"/>
        <v>0</v>
      </c>
    </row>
    <row r="263" spans="1:24" x14ac:dyDescent="0.3">
      <c r="A263" s="3">
        <v>261</v>
      </c>
      <c r="B263">
        <v>118</v>
      </c>
      <c r="C263" t="s">
        <v>13</v>
      </c>
      <c r="D263" t="s">
        <v>13</v>
      </c>
      <c r="E263">
        <v>150265</v>
      </c>
      <c r="F263">
        <v>133331</v>
      </c>
      <c r="G263">
        <v>1</v>
      </c>
      <c r="H263">
        <v>1</v>
      </c>
      <c r="I263">
        <v>58.689725399017327</v>
      </c>
      <c r="J263">
        <f>ConfigSheet!$I$2</f>
        <v>3349.0920000000001</v>
      </c>
      <c r="K263">
        <f>IF(D263="",_xlfn.XLOOKUP(C263,ConfigSheet!$A$1:$H$1,ConfigSheet!$A$2:$H$2),_xlfn.XLOOKUP(D263,ConfigSheet!$A$1:$H$1,ConfigSheet!$A$2:$H$2))</f>
        <v>6.6983512218829002</v>
      </c>
      <c r="L263">
        <f>_xlfn.XLOOKUP(B263,CoinPixels_Config3!A:A,CoinPixels_Config3!I:I)</f>
        <v>1.0131402847061686</v>
      </c>
      <c r="M263">
        <f t="shared" si="33"/>
        <v>152239.52488137243</v>
      </c>
      <c r="N263">
        <f t="shared" si="34"/>
        <v>135083.00730015815</v>
      </c>
      <c r="O263">
        <f t="shared" si="35"/>
        <v>304.48665116037813</v>
      </c>
      <c r="P263">
        <f t="shared" si="36"/>
        <v>270.17275936421902</v>
      </c>
      <c r="Q263" s="9" cm="1">
        <f t="array" ref="Q263">IF(D263="",_xlfn.XLOOKUP(C263,ConfigSheet!$B$5:$H$5,_xlfn.XLOOKUP(G263,ConfigSheet!$A$6:$A$8,ConfigSheet!$B$6:$H$8)),_xlfn.XLOOKUP(D263,ConfigSheet!$B$5:$H$5,_xlfn.XLOOKUP(H263,ConfigSheet!$A$6:$A$8,ConfigSheet!$B$6:$H$8)))</f>
        <v>207.95500000000001</v>
      </c>
      <c r="R263">
        <f t="shared" si="37"/>
        <v>34.313891796159112</v>
      </c>
      <c r="S263" s="9">
        <f t="shared" si="38"/>
        <v>1177.4431701985156</v>
      </c>
      <c r="W263">
        <f t="shared" si="39"/>
        <v>-62.217759364219006</v>
      </c>
      <c r="X263">
        <f t="shared" si="32"/>
        <v>3871.0495803038616</v>
      </c>
    </row>
    <row r="264" spans="1:24" x14ac:dyDescent="0.3">
      <c r="A264" s="3">
        <v>262</v>
      </c>
      <c r="B264">
        <v>119</v>
      </c>
      <c r="C264" t="s">
        <v>8</v>
      </c>
      <c r="D264" t="s">
        <v>8</v>
      </c>
      <c r="E264">
        <v>20489</v>
      </c>
      <c r="F264">
        <v>19003</v>
      </c>
      <c r="G264">
        <v>1</v>
      </c>
      <c r="H264">
        <v>1</v>
      </c>
      <c r="I264">
        <v>92.503046989440918</v>
      </c>
      <c r="J264">
        <f>ConfigSheet!$I$2</f>
        <v>3349.0920000000001</v>
      </c>
      <c r="K264">
        <f>IF(D264="",_xlfn.XLOOKUP(C264,ConfigSheet!$A$1:$H$1,ConfigSheet!$A$2:$H$2),_xlfn.XLOOKUP(D264,ConfigSheet!$A$1:$H$1,ConfigSheet!$A$2:$H$2))</f>
        <v>0</v>
      </c>
      <c r="L264">
        <f>_xlfn.XLOOKUP(B264,CoinPixels_Config3!A:A,CoinPixels_Config3!I:I)</f>
        <v>1.0781981792348576</v>
      </c>
      <c r="M264">
        <f t="shared" si="33"/>
        <v>22091.202494342997</v>
      </c>
      <c r="N264">
        <f t="shared" si="34"/>
        <v>20489</v>
      </c>
      <c r="O264">
        <f t="shared" si="35"/>
        <v>0</v>
      </c>
      <c r="P264">
        <f t="shared" si="36"/>
        <v>0</v>
      </c>
      <c r="Q264" s="9" cm="1">
        <f t="array" ref="Q264">IF(D264="",_xlfn.XLOOKUP(C264,ConfigSheet!$B$5:$H$5,_xlfn.XLOOKUP(G264,ConfigSheet!$A$6:$A$8,ConfigSheet!$B$6:$H$8)),_xlfn.XLOOKUP(D264,ConfigSheet!$B$5:$H$5,_xlfn.XLOOKUP(H264,ConfigSheet!$A$6:$A$8,ConfigSheet!$B$6:$H$8)))</f>
        <v>0</v>
      </c>
      <c r="R264">
        <f t="shared" si="37"/>
        <v>0</v>
      </c>
      <c r="S264" s="9">
        <f t="shared" si="38"/>
        <v>0</v>
      </c>
      <c r="W264">
        <f t="shared" si="39"/>
        <v>0</v>
      </c>
      <c r="X264">
        <f t="shared" si="32"/>
        <v>0</v>
      </c>
    </row>
    <row r="265" spans="1:24" x14ac:dyDescent="0.3">
      <c r="A265" s="3">
        <v>263</v>
      </c>
      <c r="B265">
        <v>119</v>
      </c>
      <c r="C265" t="s">
        <v>13</v>
      </c>
      <c r="D265" t="s">
        <v>13</v>
      </c>
      <c r="E265">
        <v>310413</v>
      </c>
      <c r="F265">
        <v>216101</v>
      </c>
      <c r="G265">
        <v>2</v>
      </c>
      <c r="H265">
        <v>2</v>
      </c>
      <c r="I265">
        <v>57.857373356819153</v>
      </c>
      <c r="J265">
        <f>ConfigSheet!$I$2</f>
        <v>3349.0920000000001</v>
      </c>
      <c r="K265">
        <f>IF(D265="",_xlfn.XLOOKUP(C265,ConfigSheet!$A$1:$H$1,ConfigSheet!$A$2:$H$2),_xlfn.XLOOKUP(D265,ConfigSheet!$A$1:$H$1,ConfigSheet!$A$2:$H$2))</f>
        <v>6.6983512218829002</v>
      </c>
      <c r="L265">
        <f>_xlfn.XLOOKUP(B265,CoinPixels_Config3!A:A,CoinPixels_Config3!I:I)</f>
        <v>1.0781981792348576</v>
      </c>
      <c r="M265">
        <f t="shared" si="33"/>
        <v>334686.73141082987</v>
      </c>
      <c r="N265">
        <f t="shared" si="34"/>
        <v>232999.70473083196</v>
      </c>
      <c r="O265">
        <f t="shared" si="35"/>
        <v>669.39017390197887</v>
      </c>
      <c r="P265">
        <f t="shared" si="36"/>
        <v>466.01104325653733</v>
      </c>
      <c r="Q265" s="9" cm="1">
        <f t="array" ref="Q265">IF(D265="",_xlfn.XLOOKUP(C265,ConfigSheet!$B$5:$H$5,_xlfn.XLOOKUP(G265,ConfigSheet!$A$6:$A$8,ConfigSheet!$B$6:$H$8)),_xlfn.XLOOKUP(D265,ConfigSheet!$B$5:$H$5,_xlfn.XLOOKUP(H265,ConfigSheet!$A$6:$A$8,ConfigSheet!$B$6:$H$8)))</f>
        <v>415.91</v>
      </c>
      <c r="R265">
        <f t="shared" si="37"/>
        <v>203.37913064544153</v>
      </c>
      <c r="S265" s="9">
        <f t="shared" si="38"/>
        <v>41363.070782095579</v>
      </c>
      <c r="W265">
        <f t="shared" si="39"/>
        <v>-50.101043256537309</v>
      </c>
      <c r="X265">
        <f t="shared" si="32"/>
        <v>2510.1145353934226</v>
      </c>
    </row>
    <row r="266" spans="1:24" x14ac:dyDescent="0.3">
      <c r="A266" s="3">
        <v>264</v>
      </c>
      <c r="B266">
        <v>120</v>
      </c>
      <c r="C266" t="s">
        <v>8</v>
      </c>
      <c r="D266" t="s">
        <v>8</v>
      </c>
      <c r="E266">
        <v>16719</v>
      </c>
      <c r="F266">
        <v>16397</v>
      </c>
      <c r="G266">
        <v>1</v>
      </c>
      <c r="H266">
        <v>1</v>
      </c>
      <c r="I266">
        <v>95.132875442504883</v>
      </c>
      <c r="J266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_xlfn.XLOOKUP(B266,CoinPixels_Config3!A:A,CoinPixels_Config3!I:I)</f>
        <v>1.0196377386107214</v>
      </c>
      <c r="M266">
        <f t="shared" si="33"/>
        <v>17047.323351832652</v>
      </c>
      <c r="N266">
        <f t="shared" si="34"/>
        <v>16719</v>
      </c>
      <c r="O266">
        <f t="shared" si="35"/>
        <v>0</v>
      </c>
      <c r="P266">
        <f t="shared" si="36"/>
        <v>0</v>
      </c>
      <c r="Q266" s="9" cm="1">
        <f t="array" ref="Q266">IF(D266="",_xlfn.XLOOKUP(C266,ConfigSheet!$B$5:$H$5,_xlfn.XLOOKUP(G266,ConfigSheet!$A$6:$A$8,ConfigSheet!$B$6:$H$8)),_xlfn.XLOOKUP(D266,ConfigSheet!$B$5:$H$5,_xlfn.XLOOKUP(H266,ConfigSheet!$A$6:$A$8,ConfigSheet!$B$6:$H$8)))</f>
        <v>0</v>
      </c>
      <c r="R266">
        <f t="shared" si="37"/>
        <v>0</v>
      </c>
      <c r="S266" s="9">
        <f t="shared" si="38"/>
        <v>0</v>
      </c>
      <c r="W266">
        <f t="shared" si="39"/>
        <v>0</v>
      </c>
      <c r="X266">
        <f t="shared" si="32"/>
        <v>0</v>
      </c>
    </row>
    <row r="267" spans="1:24" x14ac:dyDescent="0.3">
      <c r="A267" s="3">
        <v>265</v>
      </c>
      <c r="B267">
        <v>120</v>
      </c>
      <c r="C267" t="s">
        <v>13</v>
      </c>
      <c r="D267" t="s">
        <v>13</v>
      </c>
      <c r="E267">
        <v>286324</v>
      </c>
      <c r="F267">
        <v>220346</v>
      </c>
      <c r="G267">
        <v>2</v>
      </c>
      <c r="H267">
        <v>2</v>
      </c>
      <c r="I267">
        <v>55.846112966537483</v>
      </c>
      <c r="J267">
        <f>ConfigSheet!$I$2</f>
        <v>3349.0920000000001</v>
      </c>
      <c r="K267">
        <f>IF(D267="",_xlfn.XLOOKUP(C267,ConfigSheet!$A$1:$H$1,ConfigSheet!$A$2:$H$2),_xlfn.XLOOKUP(D267,ConfigSheet!$A$1:$H$1,ConfigSheet!$A$2:$H$2))</f>
        <v>6.6983512218829002</v>
      </c>
      <c r="L267">
        <f>_xlfn.XLOOKUP(B267,CoinPixels_Config3!A:A,CoinPixels_Config3!I:I)</f>
        <v>1.0196377386107214</v>
      </c>
      <c r="M267">
        <f t="shared" si="33"/>
        <v>291946.75586997619</v>
      </c>
      <c r="N267">
        <f t="shared" si="34"/>
        <v>224673.09715191802</v>
      </c>
      <c r="O267">
        <f t="shared" si="35"/>
        <v>583.90808879135113</v>
      </c>
      <c r="P267">
        <f t="shared" si="36"/>
        <v>449.35741234691841</v>
      </c>
      <c r="Q267" s="9" cm="1">
        <f t="array" ref="Q267">IF(D267="",_xlfn.XLOOKUP(C267,ConfigSheet!$B$5:$H$5,_xlfn.XLOOKUP(G267,ConfigSheet!$A$6:$A$8,ConfigSheet!$B$6:$H$8)),_xlfn.XLOOKUP(D267,ConfigSheet!$B$5:$H$5,_xlfn.XLOOKUP(H267,ConfigSheet!$A$6:$A$8,ConfigSheet!$B$6:$H$8)))</f>
        <v>415.91</v>
      </c>
      <c r="R267">
        <f t="shared" si="37"/>
        <v>134.55067644443272</v>
      </c>
      <c r="S267" s="9">
        <f t="shared" si="38"/>
        <v>18103.884531654425</v>
      </c>
      <c r="W267">
        <f t="shared" si="39"/>
        <v>-33.447412346918384</v>
      </c>
      <c r="X267">
        <f t="shared" si="32"/>
        <v>1118.7293927047883</v>
      </c>
    </row>
    <row r="268" spans="1:24" x14ac:dyDescent="0.3">
      <c r="A268" s="3">
        <v>266</v>
      </c>
      <c r="B268">
        <v>121</v>
      </c>
      <c r="C268" t="s">
        <v>8</v>
      </c>
      <c r="D268" t="s">
        <v>8</v>
      </c>
      <c r="E268">
        <v>18659</v>
      </c>
      <c r="F268">
        <v>17299</v>
      </c>
      <c r="G268">
        <v>1</v>
      </c>
      <c r="H268">
        <v>1</v>
      </c>
      <c r="I268">
        <v>91.622704267501831</v>
      </c>
      <c r="J268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_xlfn.XLOOKUP(B268,CoinPixels_Config3!A:A,CoinPixels_Config3!I:I)</f>
        <v>1.0786172611133591</v>
      </c>
      <c r="M268">
        <f t="shared" si="33"/>
        <v>20125.919475114166</v>
      </c>
      <c r="N268">
        <f t="shared" si="34"/>
        <v>18659</v>
      </c>
      <c r="O268">
        <f t="shared" si="35"/>
        <v>0</v>
      </c>
      <c r="P268">
        <f t="shared" si="36"/>
        <v>0</v>
      </c>
      <c r="Q268" s="9" cm="1">
        <f t="array" ref="Q268">IF(D268="",_xlfn.XLOOKUP(C268,ConfigSheet!$B$5:$H$5,_xlfn.XLOOKUP(G268,ConfigSheet!$A$6:$A$8,ConfigSheet!$B$6:$H$8)),_xlfn.XLOOKUP(D268,ConfigSheet!$B$5:$H$5,_xlfn.XLOOKUP(H268,ConfigSheet!$A$6:$A$8,ConfigSheet!$B$6:$H$8)))</f>
        <v>0</v>
      </c>
      <c r="R268">
        <f t="shared" si="37"/>
        <v>0</v>
      </c>
      <c r="S268" s="9">
        <f t="shared" si="38"/>
        <v>0</v>
      </c>
      <c r="W268">
        <f t="shared" si="39"/>
        <v>0</v>
      </c>
      <c r="X268">
        <f t="shared" si="32"/>
        <v>0</v>
      </c>
    </row>
    <row r="269" spans="1:24" x14ac:dyDescent="0.3">
      <c r="A269" s="3">
        <v>267</v>
      </c>
      <c r="B269">
        <v>121</v>
      </c>
      <c r="C269" t="s">
        <v>13</v>
      </c>
      <c r="D269" t="s">
        <v>13</v>
      </c>
      <c r="E269">
        <v>130696</v>
      </c>
      <c r="F269">
        <v>89314</v>
      </c>
      <c r="G269">
        <v>1</v>
      </c>
      <c r="H269">
        <v>1</v>
      </c>
      <c r="I269">
        <v>58.121317625045783</v>
      </c>
      <c r="J269">
        <f>ConfigSheet!$I$2</f>
        <v>3349.0920000000001</v>
      </c>
      <c r="K269">
        <f>IF(D269="",_xlfn.XLOOKUP(C269,ConfigSheet!$A$1:$H$1,ConfigSheet!$A$2:$H$2),_xlfn.XLOOKUP(D269,ConfigSheet!$A$1:$H$1,ConfigSheet!$A$2:$H$2))</f>
        <v>6.6983512218829002</v>
      </c>
      <c r="L269">
        <f>_xlfn.XLOOKUP(B269,CoinPixels_Config3!A:A,CoinPixels_Config3!I:I)</f>
        <v>1.0786172611133591</v>
      </c>
      <c r="M269">
        <f t="shared" si="33"/>
        <v>140970.96155847158</v>
      </c>
      <c r="N269">
        <f t="shared" si="34"/>
        <v>96335.622059078552</v>
      </c>
      <c r="O269">
        <f t="shared" si="35"/>
        <v>281.94896186942475</v>
      </c>
      <c r="P269">
        <f t="shared" si="36"/>
        <v>192.67605420522281</v>
      </c>
      <c r="Q269" s="9" cm="1">
        <f t="array" ref="Q269">IF(D269="",_xlfn.XLOOKUP(C269,ConfigSheet!$B$5:$H$5,_xlfn.XLOOKUP(G269,ConfigSheet!$A$6:$A$8,ConfigSheet!$B$6:$H$8)),_xlfn.XLOOKUP(D269,ConfigSheet!$B$5:$H$5,_xlfn.XLOOKUP(H269,ConfigSheet!$A$6:$A$8,ConfigSheet!$B$6:$H$8)))</f>
        <v>207.95500000000001</v>
      </c>
      <c r="R269">
        <f t="shared" si="37"/>
        <v>89.272907664201938</v>
      </c>
      <c r="S269" s="9">
        <f t="shared" si="38"/>
        <v>7969.6520428211252</v>
      </c>
      <c r="W269">
        <f t="shared" si="39"/>
        <v>15.278945794777201</v>
      </c>
      <c r="X269">
        <f t="shared" si="32"/>
        <v>233.44618459973989</v>
      </c>
    </row>
    <row r="270" spans="1:24" x14ac:dyDescent="0.3">
      <c r="A270" s="3">
        <v>268</v>
      </c>
      <c r="B270">
        <v>122</v>
      </c>
      <c r="C270" t="s">
        <v>8</v>
      </c>
      <c r="D270" t="s">
        <v>8</v>
      </c>
      <c r="E270">
        <v>15406</v>
      </c>
      <c r="F270">
        <v>16091</v>
      </c>
      <c r="G270">
        <v>1</v>
      </c>
      <c r="H270">
        <v>1</v>
      </c>
      <c r="I270">
        <v>91.996341943740845</v>
      </c>
      <c r="J270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_xlfn.XLOOKUP(B270,CoinPixels_Config3!A:A,CoinPixels_Config3!I:I)</f>
        <v>0.95742961904170032</v>
      </c>
      <c r="M270">
        <f t="shared" si="33"/>
        <v>14750.160710956436</v>
      </c>
      <c r="N270">
        <f t="shared" si="34"/>
        <v>15406</v>
      </c>
      <c r="O270">
        <f t="shared" si="35"/>
        <v>0</v>
      </c>
      <c r="P270">
        <f t="shared" si="36"/>
        <v>0</v>
      </c>
      <c r="Q270" s="9" cm="1">
        <f t="array" ref="Q270">IF(D270="",_xlfn.XLOOKUP(C270,ConfigSheet!$B$5:$H$5,_xlfn.XLOOKUP(G270,ConfigSheet!$A$6:$A$8,ConfigSheet!$B$6:$H$8)),_xlfn.XLOOKUP(D270,ConfigSheet!$B$5:$H$5,_xlfn.XLOOKUP(H270,ConfigSheet!$A$6:$A$8,ConfigSheet!$B$6:$H$8)))</f>
        <v>0</v>
      </c>
      <c r="R270">
        <f t="shared" si="37"/>
        <v>0</v>
      </c>
      <c r="S270" s="9">
        <f t="shared" si="38"/>
        <v>0</v>
      </c>
      <c r="W270">
        <f t="shared" si="39"/>
        <v>0</v>
      </c>
      <c r="X270">
        <f t="shared" si="32"/>
        <v>0</v>
      </c>
    </row>
    <row r="271" spans="1:24" x14ac:dyDescent="0.3">
      <c r="A271" s="3">
        <v>269</v>
      </c>
      <c r="B271">
        <v>122</v>
      </c>
      <c r="C271" t="s">
        <v>12</v>
      </c>
      <c r="D271" t="s">
        <v>12</v>
      </c>
      <c r="E271">
        <v>205008</v>
      </c>
      <c r="F271">
        <v>172374</v>
      </c>
      <c r="G271">
        <v>1</v>
      </c>
      <c r="H271">
        <v>1</v>
      </c>
      <c r="I271">
        <v>82.637482881546021</v>
      </c>
      <c r="J271">
        <f>ConfigSheet!$I$2</f>
        <v>3349.0920000000001</v>
      </c>
      <c r="K271">
        <f>IF(D271="",_xlfn.XLOOKUP(C271,ConfigSheet!$A$1:$H$1,ConfigSheet!$A$2:$H$2),_xlfn.XLOOKUP(D271,ConfigSheet!$A$1:$H$1,ConfigSheet!$A$2:$H$2))</f>
        <v>4.4826302470744004</v>
      </c>
      <c r="L271">
        <f>_xlfn.XLOOKUP(B271,CoinPixels_Config3!A:A,CoinPixels_Config3!I:I)</f>
        <v>0.95742961904170032</v>
      </c>
      <c r="M271">
        <f t="shared" si="33"/>
        <v>196280.7313405009</v>
      </c>
      <c r="N271">
        <f t="shared" si="34"/>
        <v>165035.97315269406</v>
      </c>
      <c r="O271">
        <f t="shared" si="35"/>
        <v>262.71417543167325</v>
      </c>
      <c r="P271">
        <f t="shared" si="36"/>
        <v>220.8942737642397</v>
      </c>
      <c r="Q271" s="9" cm="1">
        <f t="array" ref="Q271">IF(D271="",_xlfn.XLOOKUP(C271,ConfigSheet!$B$5:$H$5,_xlfn.XLOOKUP(G271,ConfigSheet!$A$6:$A$8,ConfigSheet!$B$6:$H$8)),_xlfn.XLOOKUP(D271,ConfigSheet!$B$5:$H$5,_xlfn.XLOOKUP(H271,ConfigSheet!$A$6:$A$8,ConfigSheet!$B$6:$H$8)))</f>
        <v>236.29999999999998</v>
      </c>
      <c r="R271">
        <f t="shared" si="37"/>
        <v>41.819901667433555</v>
      </c>
      <c r="S271" s="9">
        <f t="shared" si="38"/>
        <v>1748.9041754738118</v>
      </c>
      <c r="W271">
        <f t="shared" si="39"/>
        <v>15.405726235760284</v>
      </c>
      <c r="X271">
        <f t="shared" si="32"/>
        <v>237.33640085119274</v>
      </c>
    </row>
    <row r="272" spans="1:24" x14ac:dyDescent="0.3">
      <c r="A272" s="3">
        <v>270</v>
      </c>
      <c r="B272">
        <v>122</v>
      </c>
      <c r="C272" t="s">
        <v>13</v>
      </c>
      <c r="D272" t="s">
        <v>13</v>
      </c>
      <c r="E272">
        <v>128258</v>
      </c>
      <c r="F272">
        <v>90085</v>
      </c>
      <c r="G272">
        <v>1</v>
      </c>
      <c r="H272">
        <v>1</v>
      </c>
      <c r="I272">
        <v>53.121078014373779</v>
      </c>
      <c r="J272">
        <f>ConfigSheet!$I$2</f>
        <v>3349.0920000000001</v>
      </c>
      <c r="K272">
        <f>IF(D272="",_xlfn.XLOOKUP(C272,ConfigSheet!$A$1:$H$1,ConfigSheet!$A$2:$H$2),_xlfn.XLOOKUP(D272,ConfigSheet!$A$1:$H$1,ConfigSheet!$A$2:$H$2))</f>
        <v>6.6983512218829002</v>
      </c>
      <c r="L272">
        <f>_xlfn.XLOOKUP(B272,CoinPixels_Config3!A:A,CoinPixels_Config3!I:I)</f>
        <v>0.95742961904170032</v>
      </c>
      <c r="M272">
        <f t="shared" si="33"/>
        <v>122798.0080790504</v>
      </c>
      <c r="N272">
        <f t="shared" si="34"/>
        <v>86250.047231371573</v>
      </c>
      <c r="O272">
        <f t="shared" si="35"/>
        <v>245.60214752568564</v>
      </c>
      <c r="P272">
        <f t="shared" si="36"/>
        <v>172.50440097188002</v>
      </c>
      <c r="Q272" s="9" cm="1">
        <f t="array" ref="Q272">IF(D272="",_xlfn.XLOOKUP(C272,ConfigSheet!$B$5:$H$5,_xlfn.XLOOKUP(G272,ConfigSheet!$A$6:$A$8,ConfigSheet!$B$6:$H$8)),_xlfn.XLOOKUP(D272,ConfigSheet!$B$5:$H$5,_xlfn.XLOOKUP(H272,ConfigSheet!$A$6:$A$8,ConfigSheet!$B$6:$H$8)))</f>
        <v>207.95500000000001</v>
      </c>
      <c r="R272">
        <f t="shared" si="37"/>
        <v>73.097746553805621</v>
      </c>
      <c r="S272" s="9">
        <f t="shared" si="38"/>
        <v>5343.2805512444011</v>
      </c>
      <c r="W272">
        <f t="shared" si="39"/>
        <v>35.450599028119996</v>
      </c>
      <c r="X272">
        <f t="shared" si="32"/>
        <v>1256.7449714525424</v>
      </c>
    </row>
    <row r="273" spans="1:24" x14ac:dyDescent="0.3">
      <c r="A273" s="3">
        <v>271</v>
      </c>
      <c r="B273">
        <v>123</v>
      </c>
      <c r="C273" t="s">
        <v>8</v>
      </c>
      <c r="D273" t="s">
        <v>8</v>
      </c>
      <c r="E273">
        <v>14544</v>
      </c>
      <c r="F273">
        <v>14202</v>
      </c>
      <c r="G273">
        <v>1</v>
      </c>
      <c r="H273">
        <v>1</v>
      </c>
      <c r="I273">
        <v>94.874924421310425</v>
      </c>
      <c r="J273">
        <f>ConfigSheet!$I$2</f>
        <v>3349.0920000000001</v>
      </c>
      <c r="K273">
        <f>IF(D273="",_xlfn.XLOOKUP(C273,ConfigSheet!$A$1:$H$1,ConfigSheet!$A$2:$H$2),_xlfn.XLOOKUP(D273,ConfigSheet!$A$1:$H$1,ConfigSheet!$A$2:$H$2))</f>
        <v>0</v>
      </c>
      <c r="L273">
        <f>_xlfn.XLOOKUP(B273,CoinPixels_Config3!A:A,CoinPixels_Config3!I:I)</f>
        <v>1.0240811153358682</v>
      </c>
      <c r="M273">
        <f t="shared" si="33"/>
        <v>14894.235741444867</v>
      </c>
      <c r="N273">
        <f t="shared" si="34"/>
        <v>14544</v>
      </c>
      <c r="O273">
        <f t="shared" si="35"/>
        <v>0</v>
      </c>
      <c r="P273">
        <f t="shared" si="36"/>
        <v>0</v>
      </c>
      <c r="Q273" s="9" cm="1">
        <f t="array" ref="Q273">IF(D273="",_xlfn.XLOOKUP(C273,ConfigSheet!$B$5:$H$5,_xlfn.XLOOKUP(G273,ConfigSheet!$A$6:$A$8,ConfigSheet!$B$6:$H$8)),_xlfn.XLOOKUP(D273,ConfigSheet!$B$5:$H$5,_xlfn.XLOOKUP(H273,ConfigSheet!$A$6:$A$8,ConfigSheet!$B$6:$H$8)))</f>
        <v>0</v>
      </c>
      <c r="R273">
        <f t="shared" si="37"/>
        <v>0</v>
      </c>
      <c r="S273" s="9">
        <f t="shared" si="38"/>
        <v>0</v>
      </c>
      <c r="W273">
        <f t="shared" si="39"/>
        <v>0</v>
      </c>
      <c r="X273">
        <f t="shared" si="32"/>
        <v>0</v>
      </c>
    </row>
    <row r="274" spans="1:24" x14ac:dyDescent="0.3">
      <c r="A274" s="3">
        <v>272</v>
      </c>
      <c r="B274">
        <v>123</v>
      </c>
      <c r="C274" t="s">
        <v>14</v>
      </c>
      <c r="D274" t="s">
        <v>14</v>
      </c>
      <c r="E274">
        <v>90648</v>
      </c>
      <c r="F274">
        <v>86295</v>
      </c>
      <c r="G274">
        <v>1</v>
      </c>
      <c r="H274">
        <v>1</v>
      </c>
      <c r="I274">
        <v>94.039851427078247</v>
      </c>
      <c r="J274">
        <f>ConfigSheet!$I$2</f>
        <v>3349.0920000000001</v>
      </c>
      <c r="K274">
        <f>IF(D274="",_xlfn.XLOOKUP(C274,ConfigSheet!$A$1:$H$1,ConfigSheet!$A$2:$H$2),_xlfn.XLOOKUP(D274,ConfigSheet!$A$1:$H$1,ConfigSheet!$A$2:$H$2))</f>
        <v>8.5265588246234003</v>
      </c>
      <c r="L274">
        <f>_xlfn.XLOOKUP(B274,CoinPixels_Config3!A:A,CoinPixels_Config3!I:I)</f>
        <v>1.0240811153358682</v>
      </c>
      <c r="M274">
        <f t="shared" si="33"/>
        <v>92830.904942965775</v>
      </c>
      <c r="N274">
        <f t="shared" si="34"/>
        <v>88373.079847908753</v>
      </c>
      <c r="O274">
        <f t="shared" si="35"/>
        <v>236.34112521818477</v>
      </c>
      <c r="P274">
        <f t="shared" si="36"/>
        <v>224.9918078799671</v>
      </c>
      <c r="Q274" s="9" cm="1">
        <f t="array" ref="Q274">IF(D274="",_xlfn.XLOOKUP(C274,ConfigSheet!$B$5:$H$5,_xlfn.XLOOKUP(G274,ConfigSheet!$A$6:$A$8,ConfigSheet!$B$6:$H$8)),_xlfn.XLOOKUP(D274,ConfigSheet!$B$5:$H$5,_xlfn.XLOOKUP(H274,ConfigSheet!$A$6:$A$8,ConfigSheet!$B$6:$H$8)))</f>
        <v>160.44</v>
      </c>
      <c r="R274">
        <f t="shared" si="37"/>
        <v>11.349317338217674</v>
      </c>
      <c r="S274" s="9">
        <f t="shared" si="38"/>
        <v>128.8070040435683</v>
      </c>
      <c r="W274">
        <f t="shared" si="39"/>
        <v>-64.5518078799671</v>
      </c>
      <c r="X274">
        <f t="shared" si="32"/>
        <v>4166.9359005721826</v>
      </c>
    </row>
    <row r="275" spans="1:24" x14ac:dyDescent="0.3">
      <c r="A275" s="3">
        <v>273</v>
      </c>
      <c r="B275">
        <v>123</v>
      </c>
      <c r="C275" t="s">
        <v>9</v>
      </c>
      <c r="D275" t="s">
        <v>9</v>
      </c>
      <c r="E275">
        <v>451505</v>
      </c>
      <c r="F275">
        <v>406438</v>
      </c>
      <c r="G275">
        <v>1</v>
      </c>
      <c r="H275">
        <v>1</v>
      </c>
      <c r="I275">
        <v>88.523679971694946</v>
      </c>
      <c r="J275">
        <f>ConfigSheet!$I$2</f>
        <v>3349.0920000000001</v>
      </c>
      <c r="K275">
        <f>IF(D275="",_xlfn.XLOOKUP(C275,ConfigSheet!$A$1:$H$1,ConfigSheet!$A$2:$H$2),_xlfn.XLOOKUP(D275,ConfigSheet!$A$1:$H$1,ConfigSheet!$A$2:$H$2))</f>
        <v>2.6304883652667002</v>
      </c>
      <c r="L275">
        <f>_xlfn.XLOOKUP(B275,CoinPixels_Config3!A:A,CoinPixels_Config3!I:I)</f>
        <v>1.0240811153358682</v>
      </c>
      <c r="M275">
        <f t="shared" si="33"/>
        <v>462377.74397972116</v>
      </c>
      <c r="N275">
        <f t="shared" si="34"/>
        <v>416225.48035487958</v>
      </c>
      <c r="O275">
        <f t="shared" si="35"/>
        <v>363.16687505058729</v>
      </c>
      <c r="P275">
        <f t="shared" si="36"/>
        <v>326.91735055383793</v>
      </c>
      <c r="Q275" s="9" cm="1">
        <f t="array" ref="Q275">IF(D275="",_xlfn.XLOOKUP(C275,ConfigSheet!$B$5:$H$5,_xlfn.XLOOKUP(G275,ConfigSheet!$A$6:$A$8,ConfigSheet!$B$6:$H$8)),_xlfn.XLOOKUP(D275,ConfigSheet!$B$5:$H$5,_xlfn.XLOOKUP(H275,ConfigSheet!$A$6:$A$8,ConfigSheet!$B$6:$H$8)))</f>
        <v>468.8</v>
      </c>
      <c r="R275">
        <f t="shared" si="37"/>
        <v>36.249524496749359</v>
      </c>
      <c r="S275" s="9">
        <f t="shared" si="38"/>
        <v>1314.0280262404319</v>
      </c>
      <c r="W275">
        <f t="shared" si="39"/>
        <v>141.88264944616208</v>
      </c>
      <c r="X275">
        <f t="shared" si="32"/>
        <v>20130.686213862515</v>
      </c>
    </row>
    <row r="276" spans="1:24" x14ac:dyDescent="0.3">
      <c r="A276" s="3">
        <v>274</v>
      </c>
      <c r="B276">
        <v>124</v>
      </c>
      <c r="C276" t="s">
        <v>8</v>
      </c>
      <c r="D276" t="s">
        <v>8</v>
      </c>
      <c r="E276">
        <v>17262</v>
      </c>
      <c r="F276">
        <v>16310</v>
      </c>
      <c r="G276">
        <v>1</v>
      </c>
      <c r="H276">
        <v>1</v>
      </c>
      <c r="I276">
        <v>87.783867120742798</v>
      </c>
      <c r="J276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_xlfn.XLOOKUP(B276,CoinPixels_Config3!A:A,CoinPixels_Config3!I:I)</f>
        <v>1.0583690987124463</v>
      </c>
      <c r="M276">
        <f t="shared" si="33"/>
        <v>18269.567381974248</v>
      </c>
      <c r="N276">
        <f t="shared" si="34"/>
        <v>17262</v>
      </c>
      <c r="O276">
        <f t="shared" si="35"/>
        <v>0</v>
      </c>
      <c r="P276">
        <f t="shared" si="36"/>
        <v>0</v>
      </c>
      <c r="Q276" s="9" cm="1">
        <f t="array" ref="Q276">IF(D276="",_xlfn.XLOOKUP(C276,ConfigSheet!$B$5:$H$5,_xlfn.XLOOKUP(G276,ConfigSheet!$A$6:$A$8,ConfigSheet!$B$6:$H$8)),_xlfn.XLOOKUP(D276,ConfigSheet!$B$5:$H$5,_xlfn.XLOOKUP(H276,ConfigSheet!$A$6:$A$8,ConfigSheet!$B$6:$H$8)))</f>
        <v>0</v>
      </c>
      <c r="R276">
        <f t="shared" si="37"/>
        <v>0</v>
      </c>
      <c r="S276" s="9">
        <f t="shared" si="38"/>
        <v>0</v>
      </c>
      <c r="W276">
        <f t="shared" si="39"/>
        <v>0</v>
      </c>
      <c r="X276">
        <f t="shared" si="32"/>
        <v>0</v>
      </c>
    </row>
    <row r="277" spans="1:24" x14ac:dyDescent="0.3">
      <c r="A277" s="3">
        <v>275</v>
      </c>
      <c r="B277">
        <v>124</v>
      </c>
      <c r="C277" t="s">
        <v>14</v>
      </c>
      <c r="D277" t="s">
        <v>14</v>
      </c>
      <c r="E277">
        <v>105899</v>
      </c>
      <c r="F277">
        <v>94461</v>
      </c>
      <c r="G277">
        <v>1</v>
      </c>
      <c r="H277">
        <v>1</v>
      </c>
      <c r="I277">
        <v>88.67000937461853</v>
      </c>
      <c r="J277">
        <f>ConfigSheet!$I$2</f>
        <v>3349.0920000000001</v>
      </c>
      <c r="K277">
        <f>IF(D277="",_xlfn.XLOOKUP(C277,ConfigSheet!$A$1:$H$1,ConfigSheet!$A$2:$H$2),_xlfn.XLOOKUP(D277,ConfigSheet!$A$1:$H$1,ConfigSheet!$A$2:$H$2))</f>
        <v>8.5265588246234003</v>
      </c>
      <c r="L277">
        <f>_xlfn.XLOOKUP(B277,CoinPixels_Config3!A:A,CoinPixels_Config3!I:I)</f>
        <v>1.0583690987124463</v>
      </c>
      <c r="M277">
        <f t="shared" si="33"/>
        <v>112080.22918454936</v>
      </c>
      <c r="N277">
        <f t="shared" si="34"/>
        <v>99974.603433476397</v>
      </c>
      <c r="O277">
        <f t="shared" si="35"/>
        <v>285.34858618972919</v>
      </c>
      <c r="P277">
        <f t="shared" si="36"/>
        <v>254.52849224325072</v>
      </c>
      <c r="Q277" s="9" cm="1">
        <f t="array" ref="Q277">IF(D277="",_xlfn.XLOOKUP(C277,ConfigSheet!$B$5:$H$5,_xlfn.XLOOKUP(G277,ConfigSheet!$A$6:$A$8,ConfigSheet!$B$6:$H$8)),_xlfn.XLOOKUP(D277,ConfigSheet!$B$5:$H$5,_xlfn.XLOOKUP(H277,ConfigSheet!$A$6:$A$8,ConfigSheet!$B$6:$H$8)))</f>
        <v>160.44</v>
      </c>
      <c r="R277">
        <f t="shared" si="37"/>
        <v>30.820093946478465</v>
      </c>
      <c r="S277" s="9">
        <f t="shared" si="38"/>
        <v>949.87819086975855</v>
      </c>
      <c r="W277">
        <f t="shared" si="39"/>
        <v>-94.088492243250727</v>
      </c>
      <c r="X277">
        <f t="shared" si="32"/>
        <v>8852.6443726082525</v>
      </c>
    </row>
    <row r="278" spans="1:24" x14ac:dyDescent="0.3">
      <c r="A278" s="3">
        <v>276</v>
      </c>
      <c r="B278">
        <v>124</v>
      </c>
      <c r="C278" t="s">
        <v>9</v>
      </c>
      <c r="D278" t="s">
        <v>9</v>
      </c>
      <c r="E278">
        <v>494426</v>
      </c>
      <c r="F278">
        <v>460743</v>
      </c>
      <c r="G278">
        <v>1</v>
      </c>
      <c r="H278">
        <v>1</v>
      </c>
      <c r="I278">
        <v>92.396736145019531</v>
      </c>
      <c r="J278">
        <f>ConfigSheet!$I$2</f>
        <v>3349.0920000000001</v>
      </c>
      <c r="K278">
        <f>IF(D278="",_xlfn.XLOOKUP(C278,ConfigSheet!$A$1:$H$1,ConfigSheet!$A$2:$H$2),_xlfn.XLOOKUP(D278,ConfigSheet!$A$1:$H$1,ConfigSheet!$A$2:$H$2))</f>
        <v>2.6304883652667002</v>
      </c>
      <c r="L278">
        <f>_xlfn.XLOOKUP(B278,CoinPixels_Config3!A:A,CoinPixels_Config3!I:I)</f>
        <v>1.0583690987124463</v>
      </c>
      <c r="M278">
        <f t="shared" si="33"/>
        <v>523285.2</v>
      </c>
      <c r="N278">
        <f t="shared" si="34"/>
        <v>487636.15364806866</v>
      </c>
      <c r="O278">
        <f t="shared" si="35"/>
        <v>411.00561893082011</v>
      </c>
      <c r="P278">
        <f t="shared" si="36"/>
        <v>383.00567098624032</v>
      </c>
      <c r="Q278" s="9" cm="1">
        <f t="array" ref="Q278">IF(D278="",_xlfn.XLOOKUP(C278,ConfigSheet!$B$5:$H$5,_xlfn.XLOOKUP(G278,ConfigSheet!$A$6:$A$8,ConfigSheet!$B$6:$H$8)),_xlfn.XLOOKUP(D278,ConfigSheet!$B$5:$H$5,_xlfn.XLOOKUP(H278,ConfigSheet!$A$6:$A$8,ConfigSheet!$B$6:$H$8)))</f>
        <v>468.8</v>
      </c>
      <c r="R278">
        <f t="shared" si="37"/>
        <v>27.999947944579787</v>
      </c>
      <c r="S278" s="9">
        <f t="shared" si="38"/>
        <v>783.99708489917782</v>
      </c>
      <c r="W278">
        <f t="shared" si="39"/>
        <v>85.794329013759693</v>
      </c>
      <c r="X278">
        <f t="shared" si="32"/>
        <v>7360.6668909212485</v>
      </c>
    </row>
    <row r="279" spans="1:24" x14ac:dyDescent="0.3">
      <c r="A279" s="3">
        <v>277</v>
      </c>
      <c r="B279">
        <v>125</v>
      </c>
      <c r="C279" t="s">
        <v>8</v>
      </c>
      <c r="D279" t="s">
        <v>8</v>
      </c>
      <c r="E279">
        <v>15652</v>
      </c>
      <c r="F279">
        <v>15507</v>
      </c>
      <c r="G279">
        <v>1</v>
      </c>
      <c r="H279">
        <v>1</v>
      </c>
      <c r="I279">
        <v>85.979467630386353</v>
      </c>
      <c r="J279">
        <f>ConfigSheet!$I$2</f>
        <v>3349.0920000000001</v>
      </c>
      <c r="K279">
        <f>IF(D279="",_xlfn.XLOOKUP(C279,ConfigSheet!$A$1:$H$1,ConfigSheet!$A$2:$H$2),_xlfn.XLOOKUP(D279,ConfigSheet!$A$1:$H$1,ConfigSheet!$A$2:$H$2))</f>
        <v>0</v>
      </c>
      <c r="L279">
        <f>_xlfn.XLOOKUP(B279,CoinPixels_Config3!A:A,CoinPixels_Config3!I:I)</f>
        <v>1.009350615850906</v>
      </c>
      <c r="M279">
        <f t="shared" si="33"/>
        <v>15798.355839298381</v>
      </c>
      <c r="N279">
        <f t="shared" si="34"/>
        <v>15652</v>
      </c>
      <c r="O279">
        <f t="shared" si="35"/>
        <v>0</v>
      </c>
      <c r="P279">
        <f t="shared" si="36"/>
        <v>0</v>
      </c>
      <c r="Q279" s="9" cm="1">
        <f t="array" ref="Q279">IF(D279="",_xlfn.XLOOKUP(C279,ConfigSheet!$B$5:$H$5,_xlfn.XLOOKUP(G279,ConfigSheet!$A$6:$A$8,ConfigSheet!$B$6:$H$8)),_xlfn.XLOOKUP(D279,ConfigSheet!$B$5:$H$5,_xlfn.XLOOKUP(H279,ConfigSheet!$A$6:$A$8,ConfigSheet!$B$6:$H$8)))</f>
        <v>0</v>
      </c>
      <c r="R279">
        <f t="shared" si="37"/>
        <v>0</v>
      </c>
      <c r="S279" s="9">
        <f t="shared" si="38"/>
        <v>0</v>
      </c>
      <c r="W279">
        <f t="shared" si="39"/>
        <v>0</v>
      </c>
      <c r="X279">
        <f t="shared" si="32"/>
        <v>0</v>
      </c>
    </row>
    <row r="280" spans="1:24" x14ac:dyDescent="0.3">
      <c r="A280" s="3">
        <v>278</v>
      </c>
      <c r="B280">
        <v>125</v>
      </c>
      <c r="C280" t="s">
        <v>12</v>
      </c>
      <c r="D280" t="s">
        <v>12</v>
      </c>
      <c r="E280">
        <v>199546</v>
      </c>
      <c r="F280">
        <v>346852</v>
      </c>
      <c r="G280">
        <v>1</v>
      </c>
      <c r="H280">
        <v>2</v>
      </c>
      <c r="I280">
        <v>44.224995374679573</v>
      </c>
      <c r="J280">
        <f>ConfigSheet!$I$2</f>
        <v>3349.0920000000001</v>
      </c>
      <c r="K280">
        <f>IF(D280="",_xlfn.XLOOKUP(C280,ConfigSheet!$A$1:$H$1,ConfigSheet!$A$2:$H$2),_xlfn.XLOOKUP(D280,ConfigSheet!$A$1:$H$1,ConfigSheet!$A$2:$H$2))</f>
        <v>4.4826302470744004</v>
      </c>
      <c r="L280">
        <f>_xlfn.XLOOKUP(B280,CoinPixels_Config3!A:A,CoinPixels_Config3!I:I)</f>
        <v>1.009350615850906</v>
      </c>
      <c r="M280">
        <f t="shared" si="33"/>
        <v>201411.87799058488</v>
      </c>
      <c r="N280">
        <f t="shared" si="34"/>
        <v>350095.27980911848</v>
      </c>
      <c r="O280">
        <f t="shared" si="35"/>
        <v>269.58201697673712</v>
      </c>
      <c r="P280">
        <f t="shared" si="36"/>
        <v>468.58900580525409</v>
      </c>
      <c r="Q280" s="9" cm="1">
        <f t="array" ref="Q280">IF(D280="",_xlfn.XLOOKUP(C280,ConfigSheet!$B$5:$H$5,_xlfn.XLOOKUP(G280,ConfigSheet!$A$6:$A$8,ConfigSheet!$B$6:$H$8)),_xlfn.XLOOKUP(D280,ConfigSheet!$B$5:$H$5,_xlfn.XLOOKUP(H280,ConfigSheet!$A$6:$A$8,ConfigSheet!$B$6:$H$8)))</f>
        <v>472.59999999999997</v>
      </c>
      <c r="R280">
        <f t="shared" si="37"/>
        <v>-199.00698882851697</v>
      </c>
      <c r="S280" s="9">
        <f t="shared" si="38"/>
        <v>39603.781602593474</v>
      </c>
      <c r="W280">
        <f t="shared" si="39"/>
        <v>4.0109941947458765</v>
      </c>
      <c r="X280">
        <f t="shared" si="32"/>
        <v>16.088074430285122</v>
      </c>
    </row>
    <row r="281" spans="1:24" x14ac:dyDescent="0.3">
      <c r="A281" s="3">
        <v>279</v>
      </c>
      <c r="B281">
        <v>125</v>
      </c>
      <c r="C281" t="s">
        <v>11</v>
      </c>
      <c r="D281" t="s">
        <v>11</v>
      </c>
      <c r="E281">
        <v>232325</v>
      </c>
      <c r="F281">
        <v>211112</v>
      </c>
      <c r="G281">
        <v>1</v>
      </c>
      <c r="H281">
        <v>1</v>
      </c>
      <c r="I281">
        <v>86.459869146347046</v>
      </c>
      <c r="J281">
        <f>ConfigSheet!$I$2</f>
        <v>3349.0920000000001</v>
      </c>
      <c r="K281">
        <f>IF(D281="",_xlfn.XLOOKUP(C281,ConfigSheet!$A$1:$H$1,ConfigSheet!$A$2:$H$2),_xlfn.XLOOKUP(D281,ConfigSheet!$A$1:$H$1,ConfigSheet!$A$2:$H$2))</f>
        <v>5.6936084651916001</v>
      </c>
      <c r="L281">
        <f>_xlfn.XLOOKUP(B281,CoinPixels_Config3!A:A,CoinPixels_Config3!I:I)</f>
        <v>1.009350615850906</v>
      </c>
      <c r="M281">
        <f t="shared" si="33"/>
        <v>234497.38182756174</v>
      </c>
      <c r="N281">
        <f t="shared" si="34"/>
        <v>213086.02721351647</v>
      </c>
      <c r="O281">
        <f t="shared" si="35"/>
        <v>398.65619643732464</v>
      </c>
      <c r="P281">
        <f t="shared" si="36"/>
        <v>362.25592141300541</v>
      </c>
      <c r="Q281" s="9" cm="1">
        <f t="array" ref="Q281">IF(D281="",_xlfn.XLOOKUP(C281,ConfigSheet!$B$5:$H$5,_xlfn.XLOOKUP(G281,ConfigSheet!$A$6:$A$8,ConfigSheet!$B$6:$H$8)),_xlfn.XLOOKUP(D281,ConfigSheet!$B$5:$H$5,_xlfn.XLOOKUP(H281,ConfigSheet!$A$6:$A$8,ConfigSheet!$B$6:$H$8)))</f>
        <v>369.42666666666668</v>
      </c>
      <c r="R281">
        <f t="shared" si="37"/>
        <v>36.400275024319228</v>
      </c>
      <c r="S281" s="9">
        <f t="shared" si="38"/>
        <v>1324.9800218460782</v>
      </c>
      <c r="W281">
        <f t="shared" si="39"/>
        <v>7.1707452536612664</v>
      </c>
      <c r="X281">
        <f t="shared" si="32"/>
        <v>51.419587492905578</v>
      </c>
    </row>
    <row r="282" spans="1:24" x14ac:dyDescent="0.3">
      <c r="A282" s="3">
        <v>280</v>
      </c>
      <c r="B282">
        <v>126</v>
      </c>
      <c r="C282" t="s">
        <v>8</v>
      </c>
      <c r="D282" t="s">
        <v>8</v>
      </c>
      <c r="E282">
        <v>20396</v>
      </c>
      <c r="F282">
        <v>18906</v>
      </c>
      <c r="G282">
        <v>1</v>
      </c>
      <c r="H282">
        <v>1</v>
      </c>
      <c r="I282">
        <v>90.232330560684204</v>
      </c>
      <c r="J282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_xlfn.XLOOKUP(B282,CoinPixels_Config3!A:A,CoinPixels_Config3!I:I)</f>
        <v>1.0788109594837618</v>
      </c>
      <c r="M282">
        <f t="shared" si="33"/>
        <v>22003.428329630806</v>
      </c>
      <c r="N282">
        <f t="shared" si="34"/>
        <v>20396</v>
      </c>
      <c r="O282">
        <f t="shared" si="35"/>
        <v>0</v>
      </c>
      <c r="P282">
        <f t="shared" si="36"/>
        <v>0</v>
      </c>
      <c r="Q282" s="9" cm="1">
        <f t="array" ref="Q282">IF(D282="",_xlfn.XLOOKUP(C282,ConfigSheet!$B$5:$H$5,_xlfn.XLOOKUP(G282,ConfigSheet!$A$6:$A$8,ConfigSheet!$B$6:$H$8)),_xlfn.XLOOKUP(D282,ConfigSheet!$B$5:$H$5,_xlfn.XLOOKUP(H282,ConfigSheet!$A$6:$A$8,ConfigSheet!$B$6:$H$8)))</f>
        <v>0</v>
      </c>
      <c r="R282">
        <f t="shared" si="37"/>
        <v>0</v>
      </c>
      <c r="S282" s="9">
        <f t="shared" si="38"/>
        <v>0</v>
      </c>
      <c r="W282">
        <f t="shared" si="39"/>
        <v>0</v>
      </c>
      <c r="X282">
        <f t="shared" si="32"/>
        <v>0</v>
      </c>
    </row>
    <row r="283" spans="1:24" x14ac:dyDescent="0.3">
      <c r="A283" s="3">
        <v>281</v>
      </c>
      <c r="B283">
        <v>126</v>
      </c>
      <c r="C283" t="s">
        <v>9</v>
      </c>
      <c r="D283" t="s">
        <v>9</v>
      </c>
      <c r="E283">
        <v>606536</v>
      </c>
      <c r="F283">
        <v>495484</v>
      </c>
      <c r="G283">
        <v>1</v>
      </c>
      <c r="H283">
        <v>1</v>
      </c>
      <c r="I283">
        <v>80.011564493179321</v>
      </c>
      <c r="J283">
        <f>ConfigSheet!$I$2</f>
        <v>3349.0920000000001</v>
      </c>
      <c r="K283">
        <f>IF(D283="",_xlfn.XLOOKUP(C283,ConfigSheet!$A$1:$H$1,ConfigSheet!$A$2:$H$2),_xlfn.XLOOKUP(D283,ConfigSheet!$A$1:$H$1,ConfigSheet!$A$2:$H$2))</f>
        <v>2.6304883652667002</v>
      </c>
      <c r="L283">
        <f>_xlfn.XLOOKUP(B283,CoinPixels_Config3!A:A,CoinPixels_Config3!I:I)</f>
        <v>1.0788109594837618</v>
      </c>
      <c r="M283">
        <f t="shared" si="33"/>
        <v>654337.68412144296</v>
      </c>
      <c r="N283">
        <f t="shared" si="34"/>
        <v>534533.56944885221</v>
      </c>
      <c r="O283">
        <f t="shared" si="35"/>
        <v>513.93860336981277</v>
      </c>
      <c r="P283">
        <f t="shared" si="36"/>
        <v>419.84046281191598</v>
      </c>
      <c r="Q283" s="9" cm="1">
        <f t="array" ref="Q283">IF(D283="",_xlfn.XLOOKUP(C283,ConfigSheet!$B$5:$H$5,_xlfn.XLOOKUP(G283,ConfigSheet!$A$6:$A$8,ConfigSheet!$B$6:$H$8)),_xlfn.XLOOKUP(D283,ConfigSheet!$B$5:$H$5,_xlfn.XLOOKUP(H283,ConfigSheet!$A$6:$A$8,ConfigSheet!$B$6:$H$8)))</f>
        <v>468.8</v>
      </c>
      <c r="R283">
        <f t="shared" si="37"/>
        <v>94.098140557896784</v>
      </c>
      <c r="S283" s="9">
        <f t="shared" si="38"/>
        <v>8854.4600564536995</v>
      </c>
      <c r="W283">
        <f t="shared" si="39"/>
        <v>48.959537188084028</v>
      </c>
      <c r="X283">
        <f t="shared" si="32"/>
        <v>2397.0362816713828</v>
      </c>
    </row>
    <row r="284" spans="1:24" x14ac:dyDescent="0.3">
      <c r="A284" s="3">
        <v>282</v>
      </c>
      <c r="B284">
        <v>127</v>
      </c>
      <c r="C284" t="s">
        <v>8</v>
      </c>
      <c r="D284" t="s">
        <v>8</v>
      </c>
      <c r="E284">
        <v>19192</v>
      </c>
      <c r="F284">
        <v>19061</v>
      </c>
      <c r="G284">
        <v>1</v>
      </c>
      <c r="H284">
        <v>1</v>
      </c>
      <c r="I284">
        <v>90.465044975280762</v>
      </c>
      <c r="J28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_xlfn.XLOOKUP(B284,CoinPixels_Config3!A:A,CoinPixels_Config3!I:I)</f>
        <v>1.0068726719479566</v>
      </c>
      <c r="M284">
        <f t="shared" si="33"/>
        <v>19323.900320025183</v>
      </c>
      <c r="N284">
        <f t="shared" si="34"/>
        <v>19192</v>
      </c>
      <c r="O284">
        <f t="shared" si="35"/>
        <v>0</v>
      </c>
      <c r="P284">
        <f t="shared" si="36"/>
        <v>0</v>
      </c>
      <c r="Q284" s="9" cm="1">
        <f t="array" ref="Q284">IF(D284="",_xlfn.XLOOKUP(C284,ConfigSheet!$B$5:$H$5,_xlfn.XLOOKUP(G284,ConfigSheet!$A$6:$A$8,ConfigSheet!$B$6:$H$8)),_xlfn.XLOOKUP(D284,ConfigSheet!$B$5:$H$5,_xlfn.XLOOKUP(H284,ConfigSheet!$A$6:$A$8,ConfigSheet!$B$6:$H$8)))</f>
        <v>0</v>
      </c>
      <c r="R284">
        <f t="shared" si="37"/>
        <v>0</v>
      </c>
      <c r="S284" s="9">
        <f t="shared" si="38"/>
        <v>0</v>
      </c>
      <c r="W284">
        <f t="shared" si="39"/>
        <v>0</v>
      </c>
      <c r="X284">
        <f t="shared" si="32"/>
        <v>0</v>
      </c>
    </row>
    <row r="285" spans="1:24" x14ac:dyDescent="0.3">
      <c r="A285" s="3">
        <v>283</v>
      </c>
      <c r="B285">
        <v>127</v>
      </c>
      <c r="C285" t="s">
        <v>9</v>
      </c>
      <c r="D285" t="s">
        <v>9</v>
      </c>
      <c r="E285">
        <v>596868</v>
      </c>
      <c r="F285">
        <v>488176</v>
      </c>
      <c r="G285">
        <v>1</v>
      </c>
      <c r="H285">
        <v>1</v>
      </c>
      <c r="I285">
        <v>80.711460113525391</v>
      </c>
      <c r="J285">
        <f>ConfigSheet!$I$2</f>
        <v>3349.0920000000001</v>
      </c>
      <c r="K285">
        <f>IF(D285="",_xlfn.XLOOKUP(C285,ConfigSheet!$A$1:$H$1,ConfigSheet!$A$2:$H$2),_xlfn.XLOOKUP(D285,ConfigSheet!$A$1:$H$1,ConfigSheet!$A$2:$H$2))</f>
        <v>2.6304883652667002</v>
      </c>
      <c r="L285">
        <f>_xlfn.XLOOKUP(B285,CoinPixels_Config3!A:A,CoinPixels_Config3!I:I)</f>
        <v>1.0068726719479566</v>
      </c>
      <c r="M285">
        <f t="shared" si="33"/>
        <v>600970.07796023297</v>
      </c>
      <c r="N285">
        <f t="shared" si="34"/>
        <v>491531.07350086566</v>
      </c>
      <c r="O285">
        <f t="shared" si="35"/>
        <v>472.02190860920354</v>
      </c>
      <c r="P285">
        <f t="shared" si="36"/>
        <v>386.06487072050521</v>
      </c>
      <c r="Q285" s="9" cm="1">
        <f t="array" ref="Q285">IF(D285="",_xlfn.XLOOKUP(C285,ConfigSheet!$B$5:$H$5,_xlfn.XLOOKUP(G285,ConfigSheet!$A$6:$A$8,ConfigSheet!$B$6:$H$8)),_xlfn.XLOOKUP(D285,ConfigSheet!$B$5:$H$5,_xlfn.XLOOKUP(H285,ConfigSheet!$A$6:$A$8,ConfigSheet!$B$6:$H$8)))</f>
        <v>468.8</v>
      </c>
      <c r="R285">
        <f t="shared" si="37"/>
        <v>85.957037888698324</v>
      </c>
      <c r="S285" s="9">
        <f t="shared" si="38"/>
        <v>7388.6123625991195</v>
      </c>
      <c r="W285">
        <f t="shared" si="39"/>
        <v>82.735129279494799</v>
      </c>
      <c r="X285">
        <f t="shared" si="32"/>
        <v>6845.1016168947181</v>
      </c>
    </row>
    <row r="286" spans="1:24" x14ac:dyDescent="0.3">
      <c r="A286" s="3">
        <v>284</v>
      </c>
      <c r="B286">
        <v>128</v>
      </c>
      <c r="C286" t="s">
        <v>8</v>
      </c>
      <c r="D286" t="s">
        <v>8</v>
      </c>
      <c r="E286">
        <v>14728</v>
      </c>
      <c r="F286">
        <v>14319</v>
      </c>
      <c r="G286">
        <v>1</v>
      </c>
      <c r="H286">
        <v>1</v>
      </c>
      <c r="I286">
        <v>86.186784505844116</v>
      </c>
      <c r="J286">
        <f>ConfigSheet!$I$2</f>
        <v>3349.0920000000001</v>
      </c>
      <c r="K286">
        <f>IF(D286="",_xlfn.XLOOKUP(C286,ConfigSheet!$A$1:$H$1,ConfigSheet!$A$2:$H$2),_xlfn.XLOOKUP(D286,ConfigSheet!$A$1:$H$1,ConfigSheet!$A$2:$H$2))</f>
        <v>0</v>
      </c>
      <c r="L286">
        <f>_xlfn.XLOOKUP(B286,CoinPixels_Config3!A:A,CoinPixels_Config3!I:I)</f>
        <v>1.0285634471680982</v>
      </c>
      <c r="M286">
        <f t="shared" si="33"/>
        <v>15148.68244989175</v>
      </c>
      <c r="N286">
        <f t="shared" si="34"/>
        <v>14727.999999999998</v>
      </c>
      <c r="O286">
        <f t="shared" si="35"/>
        <v>0</v>
      </c>
      <c r="P286">
        <f t="shared" si="36"/>
        <v>0</v>
      </c>
      <c r="Q286" s="9" cm="1">
        <f t="array" ref="Q286">IF(D286="",_xlfn.XLOOKUP(C286,ConfigSheet!$B$5:$H$5,_xlfn.XLOOKUP(G286,ConfigSheet!$A$6:$A$8,ConfigSheet!$B$6:$H$8)),_xlfn.XLOOKUP(D286,ConfigSheet!$B$5:$H$5,_xlfn.XLOOKUP(H286,ConfigSheet!$A$6:$A$8,ConfigSheet!$B$6:$H$8)))</f>
        <v>0</v>
      </c>
      <c r="R286">
        <f t="shared" si="37"/>
        <v>0</v>
      </c>
      <c r="S286" s="9">
        <f t="shared" si="38"/>
        <v>0</v>
      </c>
      <c r="W286">
        <f t="shared" si="39"/>
        <v>0</v>
      </c>
      <c r="X286">
        <f t="shared" si="32"/>
        <v>0</v>
      </c>
    </row>
    <row r="287" spans="1:24" x14ac:dyDescent="0.3">
      <c r="A287" s="3">
        <v>285</v>
      </c>
      <c r="B287">
        <v>128</v>
      </c>
      <c r="C287" t="s">
        <v>10</v>
      </c>
      <c r="D287" t="s">
        <v>10</v>
      </c>
      <c r="E287">
        <v>88389</v>
      </c>
      <c r="F287">
        <v>84380</v>
      </c>
      <c r="G287">
        <v>1</v>
      </c>
      <c r="H287">
        <v>1</v>
      </c>
      <c r="I287">
        <v>94.38018798828125</v>
      </c>
      <c r="J287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_xlfn.XLOOKUP(B287,CoinPixels_Config3!A:A,CoinPixels_Config3!I:I)</f>
        <v>1.0285634471680982</v>
      </c>
      <c r="M287">
        <f t="shared" si="33"/>
        <v>90913.694531741028</v>
      </c>
      <c r="N287">
        <f t="shared" si="34"/>
        <v>86790.183672044135</v>
      </c>
      <c r="O287">
        <f t="shared" si="35"/>
        <v>96.858836203575507</v>
      </c>
      <c r="P287">
        <f t="shared" si="36"/>
        <v>92.465675580193263</v>
      </c>
      <c r="Q287" s="9" cm="1">
        <f t="array" ref="Q287">IF(D287="",_xlfn.XLOOKUP(C287,ConfigSheet!$B$5:$H$5,_xlfn.XLOOKUP(G287,ConfigSheet!$A$6:$A$8,ConfigSheet!$B$6:$H$8)),_xlfn.XLOOKUP(D287,ConfigSheet!$B$5:$H$5,_xlfn.XLOOKUP(H287,ConfigSheet!$A$6:$A$8,ConfigSheet!$B$6:$H$8)))</f>
        <v>96.64</v>
      </c>
      <c r="R287">
        <f t="shared" si="37"/>
        <v>4.3931606233822436</v>
      </c>
      <c r="S287" s="9">
        <f t="shared" si="38"/>
        <v>19.299860262836262</v>
      </c>
      <c r="W287">
        <f t="shared" si="39"/>
        <v>4.1743244198067373</v>
      </c>
      <c r="X287">
        <f t="shared" si="32"/>
        <v>17.424984361794856</v>
      </c>
    </row>
    <row r="288" spans="1:24" x14ac:dyDescent="0.3">
      <c r="A288" s="3">
        <v>286</v>
      </c>
      <c r="B288">
        <v>129</v>
      </c>
      <c r="C288" t="s">
        <v>8</v>
      </c>
      <c r="D288" t="s">
        <v>8</v>
      </c>
      <c r="E288">
        <v>14096</v>
      </c>
      <c r="F288">
        <v>13052</v>
      </c>
      <c r="G288">
        <v>1</v>
      </c>
      <c r="H288">
        <v>1</v>
      </c>
      <c r="I288">
        <v>87.732523679733276</v>
      </c>
      <c r="J288">
        <f>ConfigSheet!$I$2</f>
        <v>3349.0920000000001</v>
      </c>
      <c r="K288">
        <f>IF(D288="",_xlfn.XLOOKUP(C288,ConfigSheet!$A$1:$H$1,ConfigSheet!$A$2:$H$2),_xlfn.XLOOKUP(D288,ConfigSheet!$A$1:$H$1,ConfigSheet!$A$2:$H$2))</f>
        <v>0</v>
      </c>
      <c r="L288">
        <f>_xlfn.XLOOKUP(B288,CoinPixels_Config3!A:A,CoinPixels_Config3!I:I)</f>
        <v>1.0799877413423231</v>
      </c>
      <c r="M288">
        <f t="shared" si="33"/>
        <v>15223.507201961387</v>
      </c>
      <c r="N288">
        <f t="shared" si="34"/>
        <v>14096.000000000002</v>
      </c>
      <c r="O288">
        <f t="shared" si="35"/>
        <v>0</v>
      </c>
      <c r="P288">
        <f t="shared" si="36"/>
        <v>0</v>
      </c>
      <c r="Q288" s="9" cm="1">
        <f t="array" ref="Q288">IF(D288="",_xlfn.XLOOKUP(C288,ConfigSheet!$B$5:$H$5,_xlfn.XLOOKUP(G288,ConfigSheet!$A$6:$A$8,ConfigSheet!$B$6:$H$8)),_xlfn.XLOOKUP(D288,ConfigSheet!$B$5:$H$5,_xlfn.XLOOKUP(H288,ConfigSheet!$A$6:$A$8,ConfigSheet!$B$6:$H$8)))</f>
        <v>0</v>
      </c>
      <c r="R288">
        <f t="shared" si="37"/>
        <v>0</v>
      </c>
      <c r="S288" s="9">
        <f t="shared" si="38"/>
        <v>0</v>
      </c>
      <c r="W288">
        <f t="shared" si="39"/>
        <v>0</v>
      </c>
      <c r="X288">
        <f t="shared" si="32"/>
        <v>0</v>
      </c>
    </row>
    <row r="289" spans="1:24" x14ac:dyDescent="0.3">
      <c r="A289" s="3">
        <v>287</v>
      </c>
      <c r="B289">
        <v>129</v>
      </c>
      <c r="C289" t="s">
        <v>10</v>
      </c>
      <c r="D289" t="s">
        <v>10</v>
      </c>
      <c r="E289">
        <v>262169</v>
      </c>
      <c r="F289">
        <v>246399</v>
      </c>
      <c r="G289">
        <v>3</v>
      </c>
      <c r="H289">
        <v>3</v>
      </c>
      <c r="I289">
        <v>92.871091763178512</v>
      </c>
      <c r="J289">
        <f>ConfigSheet!$I$2</f>
        <v>3349.0920000000001</v>
      </c>
      <c r="K289">
        <f>IF(D289="",_xlfn.XLOOKUP(C289,ConfigSheet!$A$1:$H$1,ConfigSheet!$A$2:$H$2),_xlfn.XLOOKUP(D289,ConfigSheet!$A$1:$H$1,ConfigSheet!$A$2:$H$2))</f>
        <v>3.5680999999999998</v>
      </c>
      <c r="L289">
        <f>_xlfn.XLOOKUP(B289,CoinPixels_Config3!A:A,CoinPixels_Config3!I:I)</f>
        <v>1.0799877413423231</v>
      </c>
      <c r="M289">
        <f t="shared" si="33"/>
        <v>283139.30615997553</v>
      </c>
      <c r="N289">
        <f t="shared" si="34"/>
        <v>266107.89947900706</v>
      </c>
      <c r="O289">
        <f t="shared" si="35"/>
        <v>301.65470471083165</v>
      </c>
      <c r="P289">
        <f t="shared" si="36"/>
        <v>283.50955904795836</v>
      </c>
      <c r="Q289" s="9" cm="1">
        <f t="array" ref="Q289">IF(D289="",_xlfn.XLOOKUP(C289,ConfigSheet!$B$5:$H$5,_xlfn.XLOOKUP(G289,ConfigSheet!$A$6:$A$8,ConfigSheet!$B$6:$H$8)),_xlfn.XLOOKUP(D289,ConfigSheet!$B$5:$H$5,_xlfn.XLOOKUP(H289,ConfigSheet!$A$6:$A$8,ConfigSheet!$B$6:$H$8)))</f>
        <v>289.92</v>
      </c>
      <c r="R289">
        <f t="shared" si="37"/>
        <v>18.14514566287329</v>
      </c>
      <c r="S289" s="9">
        <f t="shared" si="38"/>
        <v>329.24631112688934</v>
      </c>
      <c r="W289">
        <f t="shared" si="39"/>
        <v>6.4104409520416539</v>
      </c>
      <c r="X289">
        <f t="shared" si="32"/>
        <v>41.093753199612706</v>
      </c>
    </row>
    <row r="290" spans="1:24" x14ac:dyDescent="0.3">
      <c r="A290" s="3">
        <v>288</v>
      </c>
      <c r="B290">
        <v>130</v>
      </c>
      <c r="C290" t="s">
        <v>8</v>
      </c>
      <c r="D290" t="s">
        <v>8</v>
      </c>
      <c r="E290">
        <v>10320</v>
      </c>
      <c r="F290">
        <v>10974</v>
      </c>
      <c r="G290">
        <v>1</v>
      </c>
      <c r="H290">
        <v>1</v>
      </c>
      <c r="I290">
        <v>89.515841007232666</v>
      </c>
      <c r="J290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_xlfn.XLOOKUP(B290,CoinPixels_Config3!A:A,CoinPixels_Config3!I:I)</f>
        <v>0.94040459267359211</v>
      </c>
      <c r="M290">
        <f t="shared" si="33"/>
        <v>9704.97539639147</v>
      </c>
      <c r="N290">
        <f t="shared" si="34"/>
        <v>10320</v>
      </c>
      <c r="O290">
        <f t="shared" si="35"/>
        <v>0</v>
      </c>
      <c r="P290">
        <f t="shared" si="36"/>
        <v>0</v>
      </c>
      <c r="Q290" s="9" cm="1">
        <f t="array" ref="Q290">IF(D290="",_xlfn.XLOOKUP(C290,ConfigSheet!$B$5:$H$5,_xlfn.XLOOKUP(G290,ConfigSheet!$A$6:$A$8,ConfigSheet!$B$6:$H$8)),_xlfn.XLOOKUP(D290,ConfigSheet!$B$5:$H$5,_xlfn.XLOOKUP(H290,ConfigSheet!$A$6:$A$8,ConfigSheet!$B$6:$H$8)))</f>
        <v>0</v>
      </c>
      <c r="R290">
        <f t="shared" si="37"/>
        <v>0</v>
      </c>
      <c r="S290" s="9">
        <f t="shared" si="38"/>
        <v>0</v>
      </c>
      <c r="W290">
        <f t="shared" si="39"/>
        <v>0</v>
      </c>
      <c r="X290">
        <f t="shared" si="32"/>
        <v>0</v>
      </c>
    </row>
    <row r="291" spans="1:24" x14ac:dyDescent="0.3">
      <c r="A291" s="3">
        <v>289</v>
      </c>
      <c r="B291">
        <v>130</v>
      </c>
      <c r="C291" t="s">
        <v>11</v>
      </c>
      <c r="D291" t="s">
        <v>11</v>
      </c>
      <c r="E291">
        <v>145312</v>
      </c>
      <c r="F291">
        <v>173722</v>
      </c>
      <c r="G291">
        <v>1</v>
      </c>
      <c r="H291">
        <v>1</v>
      </c>
      <c r="I291">
        <v>81.166380643844604</v>
      </c>
      <c r="J291">
        <f>ConfigSheet!$I$2</f>
        <v>3349.0920000000001</v>
      </c>
      <c r="K291">
        <f>IF(D291="",_xlfn.XLOOKUP(C291,ConfigSheet!$A$1:$H$1,ConfigSheet!$A$2:$H$2),_xlfn.XLOOKUP(D291,ConfigSheet!$A$1:$H$1,ConfigSheet!$A$2:$H$2))</f>
        <v>5.6936084651916001</v>
      </c>
      <c r="L291">
        <f>_xlfn.XLOOKUP(B291,CoinPixels_Config3!A:A,CoinPixels_Config3!I:I)</f>
        <v>0.94040459267359211</v>
      </c>
      <c r="M291">
        <f t="shared" si="33"/>
        <v>136652.07217058502</v>
      </c>
      <c r="N291">
        <f t="shared" si="34"/>
        <v>163368.96664844177</v>
      </c>
      <c r="O291">
        <f t="shared" si="35"/>
        <v>232.31472736383958</v>
      </c>
      <c r="P291">
        <f t="shared" si="36"/>
        <v>277.73466105415207</v>
      </c>
      <c r="Q291" s="9" cm="1">
        <f t="array" ref="Q291">IF(D291="",_xlfn.XLOOKUP(C291,ConfigSheet!$B$5:$H$5,_xlfn.XLOOKUP(G291,ConfigSheet!$A$6:$A$8,ConfigSheet!$B$6:$H$8)),_xlfn.XLOOKUP(D291,ConfigSheet!$B$5:$H$5,_xlfn.XLOOKUP(H291,ConfigSheet!$A$6:$A$8,ConfigSheet!$B$6:$H$8)))</f>
        <v>369.42666666666668</v>
      </c>
      <c r="R291">
        <f t="shared" si="37"/>
        <v>-45.41993369031249</v>
      </c>
      <c r="S291" s="9">
        <f t="shared" si="38"/>
        <v>2062.9703764323835</v>
      </c>
      <c r="W291">
        <f t="shared" si="39"/>
        <v>91.692005612514606</v>
      </c>
      <c r="X291">
        <f t="shared" si="32"/>
        <v>8407.42389324541</v>
      </c>
    </row>
    <row r="292" spans="1:24" x14ac:dyDescent="0.3">
      <c r="A292" s="3">
        <v>290</v>
      </c>
      <c r="B292">
        <v>131</v>
      </c>
      <c r="C292" t="s">
        <v>8</v>
      </c>
      <c r="D292" t="s">
        <v>8</v>
      </c>
      <c r="E292">
        <v>13496</v>
      </c>
      <c r="F292">
        <v>12435</v>
      </c>
      <c r="G292">
        <v>1</v>
      </c>
      <c r="H292">
        <v>1</v>
      </c>
      <c r="I292">
        <v>86.46005392074585</v>
      </c>
      <c r="J292">
        <f>ConfigSheet!$I$2</f>
        <v>3349.0920000000001</v>
      </c>
      <c r="K292">
        <f>IF(D292="",_xlfn.XLOOKUP(C292,ConfigSheet!$A$1:$H$1,ConfigSheet!$A$2:$H$2),_xlfn.XLOOKUP(D292,ConfigSheet!$A$1:$H$1,ConfigSheet!$A$2:$H$2))</f>
        <v>0</v>
      </c>
      <c r="L292">
        <f>_xlfn.XLOOKUP(B292,CoinPixels_Config3!A:A,CoinPixels_Config3!I:I)</f>
        <v>1.0853236831523925</v>
      </c>
      <c r="M292">
        <f t="shared" si="33"/>
        <v>14647.528427824689</v>
      </c>
      <c r="N292">
        <f t="shared" si="34"/>
        <v>13496</v>
      </c>
      <c r="O292">
        <f t="shared" si="35"/>
        <v>0</v>
      </c>
      <c r="P292">
        <f t="shared" si="36"/>
        <v>0</v>
      </c>
      <c r="Q292" s="9" cm="1">
        <f t="array" ref="Q292">IF(D292="",_xlfn.XLOOKUP(C292,ConfigSheet!$B$5:$H$5,_xlfn.XLOOKUP(G292,ConfigSheet!$A$6:$A$8,ConfigSheet!$B$6:$H$8)),_xlfn.XLOOKUP(D292,ConfigSheet!$B$5:$H$5,_xlfn.XLOOKUP(H292,ConfigSheet!$A$6:$A$8,ConfigSheet!$B$6:$H$8)))</f>
        <v>0</v>
      </c>
      <c r="R292">
        <f t="shared" si="37"/>
        <v>0</v>
      </c>
      <c r="S292" s="9">
        <f t="shared" si="38"/>
        <v>0</v>
      </c>
      <c r="W292">
        <f t="shared" si="39"/>
        <v>0</v>
      </c>
      <c r="X292">
        <f t="shared" si="32"/>
        <v>0</v>
      </c>
    </row>
    <row r="293" spans="1:24" x14ac:dyDescent="0.3">
      <c r="A293" s="3">
        <v>291</v>
      </c>
      <c r="B293">
        <v>131</v>
      </c>
      <c r="C293" t="s">
        <v>11</v>
      </c>
      <c r="D293" t="s">
        <v>11</v>
      </c>
      <c r="E293">
        <v>331225</v>
      </c>
      <c r="F293">
        <v>378157</v>
      </c>
      <c r="G293">
        <v>2</v>
      </c>
      <c r="H293">
        <v>2</v>
      </c>
      <c r="I293">
        <v>81.738162040710449</v>
      </c>
      <c r="J293">
        <f>ConfigSheet!$I$2</f>
        <v>3349.0920000000001</v>
      </c>
      <c r="K293">
        <f>IF(D293="",_xlfn.XLOOKUP(C293,ConfigSheet!$A$1:$H$1,ConfigSheet!$A$2:$H$2),_xlfn.XLOOKUP(D293,ConfigSheet!$A$1:$H$1,ConfigSheet!$A$2:$H$2))</f>
        <v>5.6936084651916001</v>
      </c>
      <c r="L293">
        <f>_xlfn.XLOOKUP(B293,CoinPixels_Config3!A:A,CoinPixels_Config3!I:I)</f>
        <v>1.0853236831523925</v>
      </c>
      <c r="M293">
        <f t="shared" si="33"/>
        <v>359486.33695215121</v>
      </c>
      <c r="N293">
        <f t="shared" si="34"/>
        <v>410422.74804985931</v>
      </c>
      <c r="O293">
        <f t="shared" si="35"/>
        <v>611.14309526029388</v>
      </c>
      <c r="P293">
        <f t="shared" si="36"/>
        <v>697.73730688911451</v>
      </c>
      <c r="Q293" s="9" cm="1">
        <f t="array" ref="Q293">IF(D293="",_xlfn.XLOOKUP(C293,ConfigSheet!$B$5:$H$5,_xlfn.XLOOKUP(G293,ConfigSheet!$A$6:$A$8,ConfigSheet!$B$6:$H$8)),_xlfn.XLOOKUP(D293,ConfigSheet!$B$5:$H$5,_xlfn.XLOOKUP(H293,ConfigSheet!$A$6:$A$8,ConfigSheet!$B$6:$H$8)))</f>
        <v>738.85333333333335</v>
      </c>
      <c r="R293">
        <f t="shared" si="37"/>
        <v>-86.594211628820631</v>
      </c>
      <c r="S293" s="9">
        <f t="shared" si="38"/>
        <v>7498.557487616974</v>
      </c>
      <c r="W293">
        <f t="shared" si="39"/>
        <v>41.116026444218846</v>
      </c>
      <c r="X293">
        <f t="shared" si="32"/>
        <v>1690.5276305617035</v>
      </c>
    </row>
    <row r="294" spans="1:24" x14ac:dyDescent="0.3">
      <c r="A294" s="3">
        <v>292</v>
      </c>
      <c r="B294">
        <v>132</v>
      </c>
      <c r="C294" t="s">
        <v>8</v>
      </c>
      <c r="D294" t="s">
        <v>8</v>
      </c>
      <c r="E294">
        <v>13384</v>
      </c>
      <c r="F294">
        <v>12737</v>
      </c>
      <c r="G294">
        <v>1</v>
      </c>
      <c r="H294">
        <v>1</v>
      </c>
      <c r="I294">
        <v>92.349040508270264</v>
      </c>
      <c r="J29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_xlfn.XLOOKUP(B294,CoinPixels_Config3!A:A,CoinPixels_Config3!I:I)</f>
        <v>1.0507968909476328</v>
      </c>
      <c r="M294">
        <f t="shared" si="33"/>
        <v>14063.865588443117</v>
      </c>
      <c r="N294">
        <f t="shared" si="34"/>
        <v>13384</v>
      </c>
      <c r="O294">
        <f t="shared" si="35"/>
        <v>0</v>
      </c>
      <c r="P294">
        <f t="shared" si="36"/>
        <v>0</v>
      </c>
      <c r="Q294" s="9" cm="1">
        <f t="array" ref="Q294">IF(D294="",_xlfn.XLOOKUP(C294,ConfigSheet!$B$5:$H$5,_xlfn.XLOOKUP(G294,ConfigSheet!$A$6:$A$8,ConfigSheet!$B$6:$H$8)),_xlfn.XLOOKUP(D294,ConfigSheet!$B$5:$H$5,_xlfn.XLOOKUP(H294,ConfigSheet!$A$6:$A$8,ConfigSheet!$B$6:$H$8)))</f>
        <v>0</v>
      </c>
      <c r="R294">
        <f t="shared" si="37"/>
        <v>0</v>
      </c>
      <c r="S294" s="9">
        <f t="shared" si="38"/>
        <v>0</v>
      </c>
      <c r="W294">
        <f t="shared" si="39"/>
        <v>0</v>
      </c>
      <c r="X294">
        <f t="shared" si="32"/>
        <v>0</v>
      </c>
    </row>
    <row r="295" spans="1:24" x14ac:dyDescent="0.3">
      <c r="A295" s="3">
        <v>293</v>
      </c>
      <c r="B295">
        <v>132</v>
      </c>
      <c r="C295" t="s">
        <v>11</v>
      </c>
      <c r="D295" t="s">
        <v>11</v>
      </c>
      <c r="E295">
        <v>355690</v>
      </c>
      <c r="F295">
        <v>403121</v>
      </c>
      <c r="G295">
        <v>2</v>
      </c>
      <c r="H295">
        <v>2</v>
      </c>
      <c r="I295">
        <v>82.653707265853882</v>
      </c>
      <c r="J295">
        <f>ConfigSheet!$I$2</f>
        <v>3349.0920000000001</v>
      </c>
      <c r="K295">
        <f>IF(D295="",_xlfn.XLOOKUP(C295,ConfigSheet!$A$1:$H$1,ConfigSheet!$A$2:$H$2),_xlfn.XLOOKUP(D295,ConfigSheet!$A$1:$H$1,ConfigSheet!$A$2:$H$2))</f>
        <v>5.6936084651916001</v>
      </c>
      <c r="L295">
        <f>_xlfn.XLOOKUP(B295,CoinPixels_Config3!A:A,CoinPixels_Config3!I:I)</f>
        <v>1.0507968909476328</v>
      </c>
      <c r="M295">
        <f t="shared" si="33"/>
        <v>373757.94614116353</v>
      </c>
      <c r="N295">
        <f t="shared" si="34"/>
        <v>423598.29347570072</v>
      </c>
      <c r="O295">
        <f t="shared" si="35"/>
        <v>635.40547888262097</v>
      </c>
      <c r="P295">
        <f t="shared" si="36"/>
        <v>720.13633234738415</v>
      </c>
      <c r="Q295" s="9" cm="1">
        <f t="array" ref="Q295">IF(D295="",_xlfn.XLOOKUP(C295,ConfigSheet!$B$5:$H$5,_xlfn.XLOOKUP(G295,ConfigSheet!$A$6:$A$8,ConfigSheet!$B$6:$H$8)),_xlfn.XLOOKUP(D295,ConfigSheet!$B$5:$H$5,_xlfn.XLOOKUP(H295,ConfigSheet!$A$6:$A$8,ConfigSheet!$B$6:$H$8)))</f>
        <v>738.85333333333335</v>
      </c>
      <c r="R295">
        <f t="shared" si="37"/>
        <v>-84.730853464763186</v>
      </c>
      <c r="S295" s="9">
        <f t="shared" si="38"/>
        <v>7179.3175288671719</v>
      </c>
      <c r="W295">
        <f t="shared" si="39"/>
        <v>18.717000985949198</v>
      </c>
      <c r="X295">
        <f t="shared" si="32"/>
        <v>350.32612590802324</v>
      </c>
    </row>
    <row r="296" spans="1:24" x14ac:dyDescent="0.3">
      <c r="A296" s="3">
        <v>294</v>
      </c>
      <c r="B296">
        <v>133</v>
      </c>
      <c r="C296" t="s">
        <v>8</v>
      </c>
      <c r="D296" t="s">
        <v>8</v>
      </c>
      <c r="E296">
        <v>13384</v>
      </c>
      <c r="F296">
        <v>13664</v>
      </c>
      <c r="G296">
        <v>1</v>
      </c>
      <c r="H296">
        <v>1</v>
      </c>
      <c r="I296">
        <v>90.358221530914307</v>
      </c>
      <c r="J296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_xlfn.XLOOKUP(B296,CoinPixels_Config3!A:A,CoinPixels_Config3!I:I)</f>
        <v>0.97950819672131151</v>
      </c>
      <c r="M296">
        <f t="shared" si="33"/>
        <v>13109.737704918034</v>
      </c>
      <c r="N296">
        <f t="shared" si="34"/>
        <v>13384</v>
      </c>
      <c r="O296">
        <f t="shared" si="35"/>
        <v>0</v>
      </c>
      <c r="P296">
        <f t="shared" si="36"/>
        <v>0</v>
      </c>
      <c r="Q296" s="9" cm="1">
        <f t="array" ref="Q296">IF(D296="",_xlfn.XLOOKUP(C296,ConfigSheet!$B$5:$H$5,_xlfn.XLOOKUP(G296,ConfigSheet!$A$6:$A$8,ConfigSheet!$B$6:$H$8)),_xlfn.XLOOKUP(D296,ConfigSheet!$B$5:$H$5,_xlfn.XLOOKUP(H296,ConfigSheet!$A$6:$A$8,ConfigSheet!$B$6:$H$8)))</f>
        <v>0</v>
      </c>
      <c r="R296">
        <f t="shared" si="37"/>
        <v>0</v>
      </c>
      <c r="S296" s="9">
        <f t="shared" si="38"/>
        <v>0</v>
      </c>
      <c r="W296">
        <f t="shared" si="39"/>
        <v>0</v>
      </c>
      <c r="X296">
        <f t="shared" si="32"/>
        <v>0</v>
      </c>
    </row>
    <row r="297" spans="1:24" x14ac:dyDescent="0.3">
      <c r="A297" s="3">
        <v>295</v>
      </c>
      <c r="B297">
        <v>133</v>
      </c>
      <c r="C297" t="s">
        <v>12</v>
      </c>
      <c r="D297" t="s">
        <v>12</v>
      </c>
      <c r="E297">
        <v>341379</v>
      </c>
      <c r="F297">
        <v>312210</v>
      </c>
      <c r="G297">
        <v>2</v>
      </c>
      <c r="H297">
        <v>2</v>
      </c>
      <c r="I297">
        <v>90.634581446647644</v>
      </c>
      <c r="J297">
        <f>ConfigSheet!$I$2</f>
        <v>3349.0920000000001</v>
      </c>
      <c r="K297">
        <f>IF(D297="",_xlfn.XLOOKUP(C297,ConfigSheet!$A$1:$H$1,ConfigSheet!$A$2:$H$2),_xlfn.XLOOKUP(D297,ConfigSheet!$A$1:$H$1,ConfigSheet!$A$2:$H$2))</f>
        <v>4.4826302470744004</v>
      </c>
      <c r="L297">
        <f>_xlfn.XLOOKUP(B297,CoinPixels_Config3!A:A,CoinPixels_Config3!I:I)</f>
        <v>0.97950819672131151</v>
      </c>
      <c r="M297">
        <f t="shared" si="33"/>
        <v>334383.52868852462</v>
      </c>
      <c r="N297">
        <f t="shared" si="34"/>
        <v>305812.25409836066</v>
      </c>
      <c r="O297">
        <f t="shared" si="35"/>
        <v>447.5594339667739</v>
      </c>
      <c r="P297">
        <f t="shared" si="36"/>
        <v>409.31788680254641</v>
      </c>
      <c r="Q297" s="9" cm="1">
        <f t="array" ref="Q297">IF(D297="",_xlfn.XLOOKUP(C297,ConfigSheet!$B$5:$H$5,_xlfn.XLOOKUP(G297,ConfigSheet!$A$6:$A$8,ConfigSheet!$B$6:$H$8)),_xlfn.XLOOKUP(D297,ConfigSheet!$B$5:$H$5,_xlfn.XLOOKUP(H297,ConfigSheet!$A$6:$A$8,ConfigSheet!$B$6:$H$8)))</f>
        <v>472.59999999999997</v>
      </c>
      <c r="R297">
        <f t="shared" si="37"/>
        <v>38.241547164227484</v>
      </c>
      <c r="S297" s="9">
        <f t="shared" si="38"/>
        <v>1462.4159295138352</v>
      </c>
      <c r="W297">
        <f t="shared" si="39"/>
        <v>63.282113197453555</v>
      </c>
      <c r="X297">
        <f t="shared" si="32"/>
        <v>4004.6258507353255</v>
      </c>
    </row>
    <row r="298" spans="1:24" x14ac:dyDescent="0.3">
      <c r="A298" s="3">
        <v>296</v>
      </c>
      <c r="B298">
        <v>134</v>
      </c>
      <c r="C298" t="s">
        <v>8</v>
      </c>
      <c r="D298" t="s">
        <v>8</v>
      </c>
      <c r="E298">
        <v>14584</v>
      </c>
      <c r="F298">
        <v>15520</v>
      </c>
      <c r="G298">
        <v>1</v>
      </c>
      <c r="H298">
        <v>1</v>
      </c>
      <c r="I298">
        <v>89.28571343421936</v>
      </c>
      <c r="J298">
        <f>ConfigSheet!$I$2</f>
        <v>3349.0920000000001</v>
      </c>
      <c r="K298">
        <f>IF(D298="",_xlfn.XLOOKUP(C298,ConfigSheet!$A$1:$H$1,ConfigSheet!$A$2:$H$2),_xlfn.XLOOKUP(D298,ConfigSheet!$A$1:$H$1,ConfigSheet!$A$2:$H$2))</f>
        <v>0</v>
      </c>
      <c r="L298">
        <f>_xlfn.XLOOKUP(B298,CoinPixels_Config3!A:A,CoinPixels_Config3!I:I)</f>
        <v>0.93969072164948453</v>
      </c>
      <c r="M298">
        <f t="shared" si="33"/>
        <v>13704.449484536082</v>
      </c>
      <c r="N298">
        <f t="shared" si="34"/>
        <v>14584</v>
      </c>
      <c r="O298">
        <f t="shared" si="35"/>
        <v>0</v>
      </c>
      <c r="P298">
        <f t="shared" si="36"/>
        <v>0</v>
      </c>
      <c r="Q298" s="9" cm="1">
        <f t="array" ref="Q298">IF(D298="",_xlfn.XLOOKUP(C298,ConfigSheet!$B$5:$H$5,_xlfn.XLOOKUP(G298,ConfigSheet!$A$6:$A$8,ConfigSheet!$B$6:$H$8)),_xlfn.XLOOKUP(D298,ConfigSheet!$B$5:$H$5,_xlfn.XLOOKUP(H298,ConfigSheet!$A$6:$A$8,ConfigSheet!$B$6:$H$8)))</f>
        <v>0</v>
      </c>
      <c r="R298">
        <f t="shared" si="37"/>
        <v>0</v>
      </c>
      <c r="S298" s="9">
        <f t="shared" si="38"/>
        <v>0</v>
      </c>
      <c r="W298">
        <f t="shared" si="39"/>
        <v>0</v>
      </c>
      <c r="X298">
        <f t="shared" si="32"/>
        <v>0</v>
      </c>
    </row>
    <row r="299" spans="1:24" x14ac:dyDescent="0.3">
      <c r="A299" s="3">
        <v>297</v>
      </c>
      <c r="B299">
        <v>134</v>
      </c>
      <c r="C299" t="s">
        <v>12</v>
      </c>
      <c r="D299" t="s">
        <v>12</v>
      </c>
      <c r="E299">
        <v>377824</v>
      </c>
      <c r="F299">
        <v>345687</v>
      </c>
      <c r="G299">
        <v>2</v>
      </c>
      <c r="H299">
        <v>2</v>
      </c>
      <c r="I299">
        <v>90.142130851745605</v>
      </c>
      <c r="J299">
        <f>ConfigSheet!$I$2</f>
        <v>3349.0920000000001</v>
      </c>
      <c r="K299">
        <f>IF(D299="",_xlfn.XLOOKUP(C299,ConfigSheet!$A$1:$H$1,ConfigSheet!$A$2:$H$2),_xlfn.XLOOKUP(D299,ConfigSheet!$A$1:$H$1,ConfigSheet!$A$2:$H$2))</f>
        <v>4.4826302470744004</v>
      </c>
      <c r="L299">
        <f>_xlfn.XLOOKUP(B299,CoinPixels_Config3!A:A,CoinPixels_Config3!I:I)</f>
        <v>0.93969072164948453</v>
      </c>
      <c r="M299">
        <f t="shared" si="33"/>
        <v>355037.70721649483</v>
      </c>
      <c r="N299">
        <f t="shared" si="34"/>
        <v>324838.86649484537</v>
      </c>
      <c r="O299">
        <f t="shared" si="35"/>
        <v>475.20425393527699</v>
      </c>
      <c r="P299">
        <f t="shared" si="36"/>
        <v>434.78427238641308</v>
      </c>
      <c r="Q299" s="9" cm="1">
        <f t="array" ref="Q299">IF(D299="",_xlfn.XLOOKUP(C299,ConfigSheet!$B$5:$H$5,_xlfn.XLOOKUP(G299,ConfigSheet!$A$6:$A$8,ConfigSheet!$B$6:$H$8)),_xlfn.XLOOKUP(D299,ConfigSheet!$B$5:$H$5,_xlfn.XLOOKUP(H299,ConfigSheet!$A$6:$A$8,ConfigSheet!$B$6:$H$8)))</f>
        <v>472.59999999999997</v>
      </c>
      <c r="R299">
        <f t="shared" si="37"/>
        <v>40.419981548863916</v>
      </c>
      <c r="S299" s="9">
        <f t="shared" si="38"/>
        <v>1633.7749084104994</v>
      </c>
      <c r="W299">
        <f t="shared" si="39"/>
        <v>37.815727613586887</v>
      </c>
      <c r="X299">
        <f t="shared" si="32"/>
        <v>1430.0292549449978</v>
      </c>
    </row>
    <row r="300" spans="1:24" x14ac:dyDescent="0.3">
      <c r="A300" s="3">
        <v>298</v>
      </c>
      <c r="B300">
        <v>135</v>
      </c>
      <c r="C300" t="s">
        <v>8</v>
      </c>
      <c r="D300" t="s">
        <v>8</v>
      </c>
      <c r="E300">
        <v>18560</v>
      </c>
      <c r="F300">
        <v>17689</v>
      </c>
      <c r="G300">
        <v>1</v>
      </c>
      <c r="H300">
        <v>1</v>
      </c>
      <c r="I300">
        <v>90.794253349304199</v>
      </c>
      <c r="J300">
        <f>ConfigSheet!$I$2</f>
        <v>3349.0920000000001</v>
      </c>
      <c r="K300">
        <f>IF(D300="",_xlfn.XLOOKUP(C300,ConfigSheet!$A$1:$H$1,ConfigSheet!$A$2:$H$2),_xlfn.XLOOKUP(D300,ConfigSheet!$A$1:$H$1,ConfigSheet!$A$2:$H$2))</f>
        <v>0</v>
      </c>
      <c r="L300">
        <f>_xlfn.XLOOKUP(B300,CoinPixels_Config3!A:A,CoinPixels_Config3!I:I)</f>
        <v>1.0492396404545197</v>
      </c>
      <c r="M300">
        <f t="shared" si="33"/>
        <v>19473.887726835885</v>
      </c>
      <c r="N300">
        <f t="shared" si="34"/>
        <v>18560</v>
      </c>
      <c r="O300">
        <f t="shared" si="35"/>
        <v>0</v>
      </c>
      <c r="P300">
        <f t="shared" si="36"/>
        <v>0</v>
      </c>
      <c r="Q300" s="9" cm="1">
        <f t="array" ref="Q300">IF(D300="",_xlfn.XLOOKUP(C300,ConfigSheet!$B$5:$H$5,_xlfn.XLOOKUP(G300,ConfigSheet!$A$6:$A$8,ConfigSheet!$B$6:$H$8)),_xlfn.XLOOKUP(D300,ConfigSheet!$B$5:$H$5,_xlfn.XLOOKUP(H300,ConfigSheet!$A$6:$A$8,ConfigSheet!$B$6:$H$8)))</f>
        <v>0</v>
      </c>
      <c r="R300">
        <f t="shared" si="37"/>
        <v>0</v>
      </c>
      <c r="S300" s="9">
        <f t="shared" si="38"/>
        <v>0</v>
      </c>
      <c r="W300">
        <f t="shared" si="39"/>
        <v>0</v>
      </c>
      <c r="X300">
        <f t="shared" si="32"/>
        <v>0</v>
      </c>
    </row>
    <row r="301" spans="1:24" x14ac:dyDescent="0.3">
      <c r="A301" s="3">
        <v>299</v>
      </c>
      <c r="B301">
        <v>135</v>
      </c>
      <c r="C301" t="s">
        <v>14</v>
      </c>
      <c r="D301" t="s">
        <v>14</v>
      </c>
      <c r="E301">
        <v>204248</v>
      </c>
      <c r="F301">
        <v>194456</v>
      </c>
      <c r="G301">
        <v>2</v>
      </c>
      <c r="H301">
        <v>2</v>
      </c>
      <c r="I301">
        <v>93.92801821231842</v>
      </c>
      <c r="J301">
        <f>ConfigSheet!$I$2</f>
        <v>3349.0920000000001</v>
      </c>
      <c r="K301">
        <f>IF(D301="",_xlfn.XLOOKUP(C301,ConfigSheet!$A$1:$H$1,ConfigSheet!$A$2:$H$2),_xlfn.XLOOKUP(D301,ConfigSheet!$A$1:$H$1,ConfigSheet!$A$2:$H$2))</f>
        <v>8.5265588246234003</v>
      </c>
      <c r="L301">
        <f>_xlfn.XLOOKUP(B301,CoinPixels_Config3!A:A,CoinPixels_Config3!I:I)</f>
        <v>1.0492396404545197</v>
      </c>
      <c r="M301">
        <f t="shared" si="33"/>
        <v>214305.09808355474</v>
      </c>
      <c r="N301">
        <f t="shared" si="34"/>
        <v>204030.94352422407</v>
      </c>
      <c r="O301">
        <f t="shared" si="35"/>
        <v>545.6061001686777</v>
      </c>
      <c r="P301">
        <f t="shared" si="36"/>
        <v>519.44880642356532</v>
      </c>
      <c r="Q301" s="9" cm="1">
        <f t="array" ref="Q301">IF(D301="",_xlfn.XLOOKUP(C301,ConfigSheet!$B$5:$H$5,_xlfn.XLOOKUP(G301,ConfigSheet!$A$6:$A$8,ConfigSheet!$B$6:$H$8)),_xlfn.XLOOKUP(D301,ConfigSheet!$B$5:$H$5,_xlfn.XLOOKUP(H301,ConfigSheet!$A$6:$A$8,ConfigSheet!$B$6:$H$8)))</f>
        <v>320.88</v>
      </c>
      <c r="R301">
        <f t="shared" si="37"/>
        <v>26.157293745112383</v>
      </c>
      <c r="S301" s="9">
        <f t="shared" si="38"/>
        <v>684.20401606809537</v>
      </c>
      <c r="W301">
        <f t="shared" si="39"/>
        <v>-198.56880642356532</v>
      </c>
      <c r="X301">
        <f t="shared" si="32"/>
        <v>39429.570884479355</v>
      </c>
    </row>
    <row r="302" spans="1:24" x14ac:dyDescent="0.3">
      <c r="A302" s="3">
        <v>300</v>
      </c>
      <c r="B302">
        <v>136</v>
      </c>
      <c r="C302" t="s">
        <v>8</v>
      </c>
      <c r="D302" t="s">
        <v>8</v>
      </c>
      <c r="E302">
        <v>16744</v>
      </c>
      <c r="F302">
        <v>16832</v>
      </c>
      <c r="G302">
        <v>1</v>
      </c>
      <c r="H302">
        <v>1</v>
      </c>
      <c r="I302">
        <v>85.554021596908569</v>
      </c>
      <c r="J302">
        <f>ConfigSheet!$I$2</f>
        <v>3349.0920000000001</v>
      </c>
      <c r="K302">
        <f>IF(D302="",_xlfn.XLOOKUP(C302,ConfigSheet!$A$1:$H$1,ConfigSheet!$A$2:$H$2),_xlfn.XLOOKUP(D302,ConfigSheet!$A$1:$H$1,ConfigSheet!$A$2:$H$2))</f>
        <v>0</v>
      </c>
      <c r="L302">
        <f>_xlfn.XLOOKUP(B302,CoinPixels_Config3!A:A,CoinPixels_Config3!I:I)</f>
        <v>0.99477186311787069</v>
      </c>
      <c r="M302">
        <f t="shared" si="33"/>
        <v>16656.460076045627</v>
      </c>
      <c r="N302">
        <f t="shared" si="34"/>
        <v>16744</v>
      </c>
      <c r="O302">
        <f t="shared" si="35"/>
        <v>0</v>
      </c>
      <c r="P302">
        <f t="shared" si="36"/>
        <v>0</v>
      </c>
      <c r="Q302" s="9" cm="1">
        <f t="array" ref="Q302">IF(D302="",_xlfn.XLOOKUP(C302,ConfigSheet!$B$5:$H$5,_xlfn.XLOOKUP(G302,ConfigSheet!$A$6:$A$8,ConfigSheet!$B$6:$H$8)),_xlfn.XLOOKUP(D302,ConfigSheet!$B$5:$H$5,_xlfn.XLOOKUP(H302,ConfigSheet!$A$6:$A$8,ConfigSheet!$B$6:$H$8)))</f>
        <v>0</v>
      </c>
      <c r="R302">
        <f t="shared" si="37"/>
        <v>0</v>
      </c>
      <c r="S302" s="9">
        <f t="shared" si="38"/>
        <v>0</v>
      </c>
      <c r="W302">
        <f t="shared" si="39"/>
        <v>0</v>
      </c>
      <c r="X302">
        <f t="shared" si="32"/>
        <v>0</v>
      </c>
    </row>
    <row r="303" spans="1:24" x14ac:dyDescent="0.3">
      <c r="A303" s="3">
        <v>301</v>
      </c>
      <c r="B303">
        <v>136</v>
      </c>
      <c r="C303" t="s">
        <v>13</v>
      </c>
      <c r="D303" t="s">
        <v>13</v>
      </c>
      <c r="E303">
        <v>150606</v>
      </c>
      <c r="F303">
        <v>132546</v>
      </c>
      <c r="G303">
        <v>1</v>
      </c>
      <c r="H303">
        <v>1</v>
      </c>
      <c r="I303">
        <v>68.449610471725464</v>
      </c>
      <c r="J303">
        <f>ConfigSheet!$I$2</f>
        <v>3349.0920000000001</v>
      </c>
      <c r="K303">
        <f>IF(D303="",_xlfn.XLOOKUP(C303,ConfigSheet!$A$1:$H$1,ConfigSheet!$A$2:$H$2),_xlfn.XLOOKUP(D303,ConfigSheet!$A$1:$H$1,ConfigSheet!$A$2:$H$2))</f>
        <v>6.6983512218829002</v>
      </c>
      <c r="L303">
        <f>_xlfn.XLOOKUP(B303,CoinPixels_Config3!A:A,CoinPixels_Config3!I:I)</f>
        <v>0.99477186311787069</v>
      </c>
      <c r="M303">
        <f t="shared" si="33"/>
        <v>149818.61121673003</v>
      </c>
      <c r="N303">
        <f t="shared" si="34"/>
        <v>131853.03136882128</v>
      </c>
      <c r="O303">
        <f t="shared" si="35"/>
        <v>299.64470295363122</v>
      </c>
      <c r="P303">
        <f t="shared" si="36"/>
        <v>263.71264622718883</v>
      </c>
      <c r="Q303" s="9" cm="1">
        <f t="array" ref="Q303">IF(D303="",_xlfn.XLOOKUP(C303,ConfigSheet!$B$5:$H$5,_xlfn.XLOOKUP(G303,ConfigSheet!$A$6:$A$8,ConfigSheet!$B$6:$H$8)),_xlfn.XLOOKUP(D303,ConfigSheet!$B$5:$H$5,_xlfn.XLOOKUP(H303,ConfigSheet!$A$6:$A$8,ConfigSheet!$B$6:$H$8)))</f>
        <v>207.95500000000001</v>
      </c>
      <c r="R303">
        <f t="shared" si="37"/>
        <v>35.932056726442397</v>
      </c>
      <c r="S303" s="9">
        <f t="shared" si="38"/>
        <v>1291.1127005922742</v>
      </c>
      <c r="W303">
        <f t="shared" si="39"/>
        <v>-55.757646227188815</v>
      </c>
      <c r="X303">
        <f t="shared" si="32"/>
        <v>3108.9151127963432</v>
      </c>
    </row>
    <row r="304" spans="1:24" x14ac:dyDescent="0.3">
      <c r="A304" s="3">
        <v>302</v>
      </c>
      <c r="B304">
        <v>137</v>
      </c>
      <c r="C304" t="s">
        <v>8</v>
      </c>
      <c r="D304" t="s">
        <v>8</v>
      </c>
      <c r="E304">
        <v>20508</v>
      </c>
      <c r="F304">
        <v>18593</v>
      </c>
      <c r="G304">
        <v>1</v>
      </c>
      <c r="H304">
        <v>1</v>
      </c>
      <c r="I304">
        <v>90.59712290763855</v>
      </c>
      <c r="J30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_xlfn.XLOOKUP(B304,CoinPixels_Config3!A:A,CoinPixels_Config3!I:I)</f>
        <v>1.1029957510891195</v>
      </c>
      <c r="M304">
        <f t="shared" si="33"/>
        <v>22620.236863335664</v>
      </c>
      <c r="N304">
        <f t="shared" si="34"/>
        <v>20508</v>
      </c>
      <c r="O304">
        <f t="shared" si="35"/>
        <v>0</v>
      </c>
      <c r="P304">
        <f t="shared" si="36"/>
        <v>0</v>
      </c>
      <c r="Q304" s="9" cm="1">
        <f t="array" ref="Q304">IF(D304="",_xlfn.XLOOKUP(C304,ConfigSheet!$B$5:$H$5,_xlfn.XLOOKUP(G304,ConfigSheet!$A$6:$A$8,ConfigSheet!$B$6:$H$8)),_xlfn.XLOOKUP(D304,ConfigSheet!$B$5:$H$5,_xlfn.XLOOKUP(H304,ConfigSheet!$A$6:$A$8,ConfigSheet!$B$6:$H$8)))</f>
        <v>0</v>
      </c>
      <c r="R304">
        <f t="shared" si="37"/>
        <v>0</v>
      </c>
      <c r="S304" s="9">
        <f t="shared" si="38"/>
        <v>0</v>
      </c>
      <c r="W304">
        <f t="shared" si="39"/>
        <v>0</v>
      </c>
      <c r="X304">
        <f t="shared" si="32"/>
        <v>0</v>
      </c>
    </row>
    <row r="305" spans="1:24" x14ac:dyDescent="0.3">
      <c r="A305" s="3">
        <v>303</v>
      </c>
      <c r="B305">
        <v>137</v>
      </c>
      <c r="C305" t="s">
        <v>13</v>
      </c>
      <c r="D305" t="s">
        <v>13</v>
      </c>
      <c r="E305">
        <v>310427</v>
      </c>
      <c r="F305">
        <v>233170</v>
      </c>
      <c r="G305">
        <v>2</v>
      </c>
      <c r="H305">
        <v>2</v>
      </c>
      <c r="I305">
        <v>62.049996852874763</v>
      </c>
      <c r="J305">
        <f>ConfigSheet!$I$2</f>
        <v>3349.0920000000001</v>
      </c>
      <c r="K305">
        <f>IF(D305="",_xlfn.XLOOKUP(C305,ConfigSheet!$A$1:$H$1,ConfigSheet!$A$2:$H$2),_xlfn.XLOOKUP(D305,ConfigSheet!$A$1:$H$1,ConfigSheet!$A$2:$H$2))</f>
        <v>6.6983512218829002</v>
      </c>
      <c r="L305">
        <f>_xlfn.XLOOKUP(B305,CoinPixels_Config3!A:A,CoinPixels_Config3!I:I)</f>
        <v>1.1029957510891195</v>
      </c>
      <c r="M305">
        <f t="shared" si="33"/>
        <v>342399.6620233421</v>
      </c>
      <c r="N305">
        <f t="shared" si="34"/>
        <v>257185.51928144999</v>
      </c>
      <c r="O305">
        <f t="shared" si="35"/>
        <v>684.81642023758843</v>
      </c>
      <c r="P305">
        <f t="shared" si="36"/>
        <v>514.38387996791027</v>
      </c>
      <c r="Q305" s="9" cm="1">
        <f t="array" ref="Q305">IF(D305="",_xlfn.XLOOKUP(C305,ConfigSheet!$B$5:$H$5,_xlfn.XLOOKUP(G305,ConfigSheet!$A$6:$A$8,ConfigSheet!$B$6:$H$8)),_xlfn.XLOOKUP(D305,ConfigSheet!$B$5:$H$5,_xlfn.XLOOKUP(H305,ConfigSheet!$A$6:$A$8,ConfigSheet!$B$6:$H$8)))</f>
        <v>415.91</v>
      </c>
      <c r="R305">
        <f t="shared" si="37"/>
        <v>170.43254026967816</v>
      </c>
      <c r="S305" s="9">
        <f t="shared" si="38"/>
        <v>29047.250782775467</v>
      </c>
      <c r="W305">
        <f t="shared" si="39"/>
        <v>-98.47387996791025</v>
      </c>
      <c r="X305">
        <f t="shared" si="32"/>
        <v>9697.1050359343953</v>
      </c>
    </row>
    <row r="306" spans="1:24" x14ac:dyDescent="0.3">
      <c r="A306" s="3">
        <v>304</v>
      </c>
      <c r="B306">
        <v>138</v>
      </c>
      <c r="C306" t="s">
        <v>8</v>
      </c>
      <c r="D306" t="s">
        <v>8</v>
      </c>
      <c r="E306">
        <v>16744</v>
      </c>
      <c r="F306">
        <v>17014</v>
      </c>
      <c r="G306">
        <v>1</v>
      </c>
      <c r="H306">
        <v>1</v>
      </c>
      <c r="I306">
        <v>93.766504526138306</v>
      </c>
      <c r="J306">
        <f>ConfigSheet!$I$2</f>
        <v>3349.0920000000001</v>
      </c>
      <c r="K306">
        <f>IF(D306="",_xlfn.XLOOKUP(C306,ConfigSheet!$A$1:$H$1,ConfigSheet!$A$2:$H$2),_xlfn.XLOOKUP(D306,ConfigSheet!$A$1:$H$1,ConfigSheet!$A$2:$H$2))</f>
        <v>0</v>
      </c>
      <c r="L306">
        <f>_xlfn.XLOOKUP(B306,CoinPixels_Config3!A:A,CoinPixels_Config3!I:I)</f>
        <v>0.98413071588103918</v>
      </c>
      <c r="M306">
        <f t="shared" si="33"/>
        <v>16478.284706712118</v>
      </c>
      <c r="N306">
        <f t="shared" si="34"/>
        <v>16744</v>
      </c>
      <c r="O306">
        <f t="shared" si="35"/>
        <v>0</v>
      </c>
      <c r="P306">
        <f t="shared" si="36"/>
        <v>0</v>
      </c>
      <c r="Q306" s="9" cm="1">
        <f t="array" ref="Q306">IF(D306="",_xlfn.XLOOKUP(C306,ConfigSheet!$B$5:$H$5,_xlfn.XLOOKUP(G306,ConfigSheet!$A$6:$A$8,ConfigSheet!$B$6:$H$8)),_xlfn.XLOOKUP(D306,ConfigSheet!$B$5:$H$5,_xlfn.XLOOKUP(H306,ConfigSheet!$A$6:$A$8,ConfigSheet!$B$6:$H$8)))</f>
        <v>0</v>
      </c>
      <c r="R306">
        <f t="shared" si="37"/>
        <v>0</v>
      </c>
      <c r="S306" s="9">
        <f t="shared" si="38"/>
        <v>0</v>
      </c>
      <c r="W306">
        <f t="shared" si="39"/>
        <v>0</v>
      </c>
      <c r="X306">
        <f t="shared" si="32"/>
        <v>0</v>
      </c>
    </row>
    <row r="307" spans="1:24" x14ac:dyDescent="0.3">
      <c r="A307" s="3">
        <v>305</v>
      </c>
      <c r="B307">
        <v>138</v>
      </c>
      <c r="C307" t="s">
        <v>13</v>
      </c>
      <c r="D307" t="s">
        <v>13</v>
      </c>
      <c r="E307">
        <v>286160</v>
      </c>
      <c r="F307">
        <v>232148</v>
      </c>
      <c r="G307">
        <v>2</v>
      </c>
      <c r="H307">
        <v>2</v>
      </c>
      <c r="I307">
        <v>65.83295464515686</v>
      </c>
      <c r="J307">
        <f>ConfigSheet!$I$2</f>
        <v>3349.0920000000001</v>
      </c>
      <c r="K307">
        <f>IF(D307="",_xlfn.XLOOKUP(C307,ConfigSheet!$A$1:$H$1,ConfigSheet!$A$2:$H$2),_xlfn.XLOOKUP(D307,ConfigSheet!$A$1:$H$1,ConfigSheet!$A$2:$H$2))</f>
        <v>6.6983512218829002</v>
      </c>
      <c r="L307">
        <f>_xlfn.XLOOKUP(B307,CoinPixels_Config3!A:A,CoinPixels_Config3!I:I)</f>
        <v>0.98413071588103918</v>
      </c>
      <c r="M307">
        <f t="shared" si="33"/>
        <v>281618.84565651818</v>
      </c>
      <c r="N307">
        <f t="shared" si="34"/>
        <v>228463.97743035149</v>
      </c>
      <c r="O307">
        <f t="shared" si="35"/>
        <v>563.25175268657608</v>
      </c>
      <c r="P307">
        <f t="shared" si="36"/>
        <v>456.93936218438375</v>
      </c>
      <c r="Q307" s="9" cm="1">
        <f t="array" ref="Q307">IF(D307="",_xlfn.XLOOKUP(C307,ConfigSheet!$B$5:$H$5,_xlfn.XLOOKUP(G307,ConfigSheet!$A$6:$A$8,ConfigSheet!$B$6:$H$8)),_xlfn.XLOOKUP(D307,ConfigSheet!$B$5:$H$5,_xlfn.XLOOKUP(H307,ConfigSheet!$A$6:$A$8,ConfigSheet!$B$6:$H$8)))</f>
        <v>415.91</v>
      </c>
      <c r="R307">
        <f t="shared" si="37"/>
        <v>106.31239050219233</v>
      </c>
      <c r="S307" s="9">
        <f t="shared" si="38"/>
        <v>11302.324374290634</v>
      </c>
      <c r="W307">
        <f t="shared" si="39"/>
        <v>-41.029362184383729</v>
      </c>
      <c r="X307">
        <f t="shared" si="32"/>
        <v>1683.4085612573376</v>
      </c>
    </row>
    <row r="308" spans="1:24" x14ac:dyDescent="0.3">
      <c r="A308" s="3">
        <v>306</v>
      </c>
      <c r="B308">
        <v>139</v>
      </c>
      <c r="C308" t="s">
        <v>8</v>
      </c>
      <c r="D308" t="s">
        <v>8</v>
      </c>
      <c r="E308">
        <v>18660</v>
      </c>
      <c r="F308">
        <v>17861</v>
      </c>
      <c r="G308">
        <v>1</v>
      </c>
      <c r="H308">
        <v>1</v>
      </c>
      <c r="I308">
        <v>93.488740921020508</v>
      </c>
      <c r="J308">
        <f>ConfigSheet!$I$2</f>
        <v>3349.0920000000001</v>
      </c>
      <c r="K308">
        <f>IF(D308="",_xlfn.XLOOKUP(C308,ConfigSheet!$A$1:$H$1,ConfigSheet!$A$2:$H$2),_xlfn.XLOOKUP(D308,ConfigSheet!$A$1:$H$1,ConfigSheet!$A$2:$H$2))</f>
        <v>0</v>
      </c>
      <c r="L308">
        <f>_xlfn.XLOOKUP(B308,CoinPixels_Config3!A:A,CoinPixels_Config3!I:I)</f>
        <v>1.0447343373831253</v>
      </c>
      <c r="M308">
        <f t="shared" si="33"/>
        <v>19494.742735569118</v>
      </c>
      <c r="N308">
        <f t="shared" si="34"/>
        <v>18660</v>
      </c>
      <c r="O308">
        <f t="shared" si="35"/>
        <v>0</v>
      </c>
      <c r="P308">
        <f t="shared" si="36"/>
        <v>0</v>
      </c>
      <c r="Q308" s="9" cm="1">
        <f t="array" ref="Q308">IF(D308="",_xlfn.XLOOKUP(C308,ConfigSheet!$B$5:$H$5,_xlfn.XLOOKUP(G308,ConfigSheet!$A$6:$A$8,ConfigSheet!$B$6:$H$8)),_xlfn.XLOOKUP(D308,ConfigSheet!$B$5:$H$5,_xlfn.XLOOKUP(H308,ConfigSheet!$A$6:$A$8,ConfigSheet!$B$6:$H$8)))</f>
        <v>0</v>
      </c>
      <c r="R308">
        <f t="shared" si="37"/>
        <v>0</v>
      </c>
      <c r="S308" s="9">
        <f t="shared" si="38"/>
        <v>0</v>
      </c>
      <c r="W308">
        <f t="shared" si="39"/>
        <v>0</v>
      </c>
      <c r="X308">
        <f t="shared" si="32"/>
        <v>0</v>
      </c>
    </row>
    <row r="309" spans="1:24" x14ac:dyDescent="0.3">
      <c r="A309" s="3">
        <v>307</v>
      </c>
      <c r="B309">
        <v>139</v>
      </c>
      <c r="C309" t="s">
        <v>13</v>
      </c>
      <c r="D309" t="s">
        <v>13</v>
      </c>
      <c r="E309">
        <v>130626</v>
      </c>
      <c r="F309">
        <v>91724</v>
      </c>
      <c r="G309">
        <v>1</v>
      </c>
      <c r="H309">
        <v>1</v>
      </c>
      <c r="I309">
        <v>62.618571519851677</v>
      </c>
      <c r="J309">
        <f>ConfigSheet!$I$2</f>
        <v>3349.0920000000001</v>
      </c>
      <c r="K309">
        <f>IF(D309="",_xlfn.XLOOKUP(C309,ConfigSheet!$A$1:$H$1,ConfigSheet!$A$2:$H$2),_xlfn.XLOOKUP(D309,ConfigSheet!$A$1:$H$1,ConfigSheet!$A$2:$H$2))</f>
        <v>6.6983512218829002</v>
      </c>
      <c r="L309">
        <f>_xlfn.XLOOKUP(B309,CoinPixels_Config3!A:A,CoinPixels_Config3!I:I)</f>
        <v>1.0447343373831253</v>
      </c>
      <c r="M309">
        <f t="shared" si="33"/>
        <v>136469.46755500813</v>
      </c>
      <c r="N309">
        <f t="shared" si="34"/>
        <v>95827.21236212978</v>
      </c>
      <c r="O309">
        <f t="shared" si="35"/>
        <v>272.94574910059129</v>
      </c>
      <c r="P309">
        <f t="shared" si="36"/>
        <v>191.6592094261681</v>
      </c>
      <c r="Q309" s="9" cm="1">
        <f t="array" ref="Q309">IF(D309="",_xlfn.XLOOKUP(C309,ConfigSheet!$B$5:$H$5,_xlfn.XLOOKUP(G309,ConfigSheet!$A$6:$A$8,ConfigSheet!$B$6:$H$8)),_xlfn.XLOOKUP(D309,ConfigSheet!$B$5:$H$5,_xlfn.XLOOKUP(H309,ConfigSheet!$A$6:$A$8,ConfigSheet!$B$6:$H$8)))</f>
        <v>207.95500000000001</v>
      </c>
      <c r="R309">
        <f t="shared" si="37"/>
        <v>81.286539674423182</v>
      </c>
      <c r="S309" s="9">
        <f t="shared" si="38"/>
        <v>6607.5015322415738</v>
      </c>
      <c r="W309">
        <f t="shared" si="39"/>
        <v>16.295790573831908</v>
      </c>
      <c r="X309">
        <f t="shared" si="32"/>
        <v>265.55279042618889</v>
      </c>
    </row>
    <row r="310" spans="1:24" x14ac:dyDescent="0.3">
      <c r="A310" s="3">
        <v>308</v>
      </c>
      <c r="B310">
        <v>140</v>
      </c>
      <c r="C310" t="s">
        <v>8</v>
      </c>
      <c r="D310" t="s">
        <v>8</v>
      </c>
      <c r="E310">
        <v>15480</v>
      </c>
      <c r="F310">
        <v>15522</v>
      </c>
      <c r="G310">
        <v>1</v>
      </c>
      <c r="H310">
        <v>1</v>
      </c>
      <c r="I310">
        <v>88.85233998298645</v>
      </c>
      <c r="J310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_xlfn.XLOOKUP(B310,CoinPixels_Config3!A:A,CoinPixels_Config3!I:I)</f>
        <v>0.99729416312330887</v>
      </c>
      <c r="M310">
        <f t="shared" si="33"/>
        <v>15438.113645148822</v>
      </c>
      <c r="N310">
        <f t="shared" si="34"/>
        <v>15480</v>
      </c>
      <c r="O310">
        <f t="shared" si="35"/>
        <v>0</v>
      </c>
      <c r="P310">
        <f t="shared" si="36"/>
        <v>0</v>
      </c>
      <c r="Q310" s="9" cm="1">
        <f t="array" ref="Q310">IF(D310="",_xlfn.XLOOKUP(C310,ConfigSheet!$B$5:$H$5,_xlfn.XLOOKUP(G310,ConfigSheet!$A$6:$A$8,ConfigSheet!$B$6:$H$8)),_xlfn.XLOOKUP(D310,ConfigSheet!$B$5:$H$5,_xlfn.XLOOKUP(H310,ConfigSheet!$A$6:$A$8,ConfigSheet!$B$6:$H$8)))</f>
        <v>0</v>
      </c>
      <c r="R310">
        <f t="shared" si="37"/>
        <v>0</v>
      </c>
      <c r="S310" s="9">
        <f t="shared" si="38"/>
        <v>0</v>
      </c>
      <c r="W310">
        <f t="shared" si="39"/>
        <v>0</v>
      </c>
      <c r="X310">
        <f t="shared" si="32"/>
        <v>0</v>
      </c>
    </row>
    <row r="311" spans="1:24" x14ac:dyDescent="0.3">
      <c r="A311" s="3">
        <v>309</v>
      </c>
      <c r="B311">
        <v>140</v>
      </c>
      <c r="C311" t="s">
        <v>12</v>
      </c>
      <c r="D311" t="s">
        <v>12</v>
      </c>
      <c r="E311">
        <v>204942</v>
      </c>
      <c r="F311">
        <v>179957</v>
      </c>
      <c r="G311">
        <v>1</v>
      </c>
      <c r="H311">
        <v>1</v>
      </c>
      <c r="I311">
        <v>85.798829793930054</v>
      </c>
      <c r="J311">
        <f>ConfigSheet!$I$2</f>
        <v>3349.0920000000001</v>
      </c>
      <c r="K311">
        <f>IF(D311="",_xlfn.XLOOKUP(C311,ConfigSheet!$A$1:$H$1,ConfigSheet!$A$2:$H$2),_xlfn.XLOOKUP(D311,ConfigSheet!$A$1:$H$1,ConfigSheet!$A$2:$H$2))</f>
        <v>4.4826302470744004</v>
      </c>
      <c r="L311">
        <f>_xlfn.XLOOKUP(B311,CoinPixels_Config3!A:A,CoinPixels_Config3!I:I)</f>
        <v>0.99729416312330887</v>
      </c>
      <c r="M311">
        <f t="shared" si="33"/>
        <v>204387.46037881717</v>
      </c>
      <c r="N311">
        <f t="shared" si="34"/>
        <v>179470.06571318131</v>
      </c>
      <c r="O311">
        <f t="shared" si="35"/>
        <v>273.56471903931168</v>
      </c>
      <c r="P311">
        <f t="shared" si="36"/>
        <v>240.21374898340707</v>
      </c>
      <c r="Q311" s="9" cm="1">
        <f t="array" ref="Q311">IF(D311="",_xlfn.XLOOKUP(C311,ConfigSheet!$B$5:$H$5,_xlfn.XLOOKUP(G311,ConfigSheet!$A$6:$A$8,ConfigSheet!$B$6:$H$8)),_xlfn.XLOOKUP(D311,ConfigSheet!$B$5:$H$5,_xlfn.XLOOKUP(H311,ConfigSheet!$A$6:$A$8,ConfigSheet!$B$6:$H$8)))</f>
        <v>236.29999999999998</v>
      </c>
      <c r="R311">
        <f t="shared" si="37"/>
        <v>33.350970055904611</v>
      </c>
      <c r="S311" s="9">
        <f t="shared" si="38"/>
        <v>1112.2872036698461</v>
      </c>
      <c r="W311">
        <f t="shared" si="39"/>
        <v>-3.9137489834070891</v>
      </c>
      <c r="X311">
        <f t="shared" si="32"/>
        <v>15.317431105120024</v>
      </c>
    </row>
    <row r="312" spans="1:24" x14ac:dyDescent="0.3">
      <c r="A312" s="3">
        <v>310</v>
      </c>
      <c r="B312">
        <v>140</v>
      </c>
      <c r="C312" t="s">
        <v>13</v>
      </c>
      <c r="D312" t="s">
        <v>13</v>
      </c>
      <c r="E312">
        <v>128189</v>
      </c>
      <c r="F312">
        <v>105265</v>
      </c>
      <c r="G312">
        <v>1</v>
      </c>
      <c r="H312">
        <v>1</v>
      </c>
      <c r="I312">
        <v>59.409761428833008</v>
      </c>
      <c r="J312">
        <f>ConfigSheet!$I$2</f>
        <v>3349.0920000000001</v>
      </c>
      <c r="K312">
        <f>IF(D312="",_xlfn.XLOOKUP(C312,ConfigSheet!$A$1:$H$1,ConfigSheet!$A$2:$H$2),_xlfn.XLOOKUP(D312,ConfigSheet!$A$1:$H$1,ConfigSheet!$A$2:$H$2))</f>
        <v>6.6983512218829002</v>
      </c>
      <c r="L312">
        <f>_xlfn.XLOOKUP(B312,CoinPixels_Config3!A:A,CoinPixels_Config3!I:I)</f>
        <v>0.99729416312330887</v>
      </c>
      <c r="M312">
        <f t="shared" si="33"/>
        <v>127842.14147661385</v>
      </c>
      <c r="N312">
        <f t="shared" si="34"/>
        <v>104980.17008117511</v>
      </c>
      <c r="O312">
        <f t="shared" si="35"/>
        <v>255.6906661769826</v>
      </c>
      <c r="P312">
        <f t="shared" si="36"/>
        <v>209.96558187613655</v>
      </c>
      <c r="Q312" s="9" cm="1">
        <f t="array" ref="Q312">IF(D312="",_xlfn.XLOOKUP(C312,ConfigSheet!$B$5:$H$5,_xlfn.XLOOKUP(G312,ConfigSheet!$A$6:$A$8,ConfigSheet!$B$6:$H$8)),_xlfn.XLOOKUP(D312,ConfigSheet!$B$5:$H$5,_xlfn.XLOOKUP(H312,ConfigSheet!$A$6:$A$8,ConfigSheet!$B$6:$H$8)))</f>
        <v>207.95500000000001</v>
      </c>
      <c r="R312">
        <f t="shared" si="37"/>
        <v>45.725084300846049</v>
      </c>
      <c r="S312" s="9">
        <f t="shared" si="38"/>
        <v>2090.7833343194779</v>
      </c>
      <c r="W312">
        <f t="shared" si="39"/>
        <v>-2.0105818761365413</v>
      </c>
      <c r="X312">
        <f t="shared" si="32"/>
        <v>4.042439480648734</v>
      </c>
    </row>
    <row r="313" spans="1:24" x14ac:dyDescent="0.3">
      <c r="A313" s="3">
        <v>311</v>
      </c>
      <c r="B313">
        <v>141</v>
      </c>
      <c r="C313" t="s">
        <v>8</v>
      </c>
      <c r="D313" t="s">
        <v>8</v>
      </c>
      <c r="E313">
        <v>14584</v>
      </c>
      <c r="F313">
        <v>14342</v>
      </c>
      <c r="G313">
        <v>1</v>
      </c>
      <c r="H313">
        <v>1</v>
      </c>
      <c r="I313">
        <v>93.627417087554932</v>
      </c>
      <c r="J313">
        <f>ConfigSheet!$I$2</f>
        <v>3349.0920000000001</v>
      </c>
      <c r="K313">
        <f>IF(D313="",_xlfn.XLOOKUP(C313,ConfigSheet!$A$1:$H$1,ConfigSheet!$A$2:$H$2),_xlfn.XLOOKUP(D313,ConfigSheet!$A$1:$H$1,ConfigSheet!$A$2:$H$2))</f>
        <v>0</v>
      </c>
      <c r="L313">
        <f>_xlfn.XLOOKUP(B313,CoinPixels_Config3!A:A,CoinPixels_Config3!I:I)</f>
        <v>1.0168735183377493</v>
      </c>
      <c r="M313">
        <f t="shared" si="33"/>
        <v>14830.083391437736</v>
      </c>
      <c r="N313">
        <f t="shared" si="34"/>
        <v>14584</v>
      </c>
      <c r="O313">
        <f t="shared" si="35"/>
        <v>0</v>
      </c>
      <c r="P313">
        <f t="shared" si="36"/>
        <v>0</v>
      </c>
      <c r="Q313" s="9" cm="1">
        <f t="array" ref="Q313">IF(D313="",_xlfn.XLOOKUP(C313,ConfigSheet!$B$5:$H$5,_xlfn.XLOOKUP(G313,ConfigSheet!$A$6:$A$8,ConfigSheet!$B$6:$H$8)),_xlfn.XLOOKUP(D313,ConfigSheet!$B$5:$H$5,_xlfn.XLOOKUP(H313,ConfigSheet!$A$6:$A$8,ConfigSheet!$B$6:$H$8)))</f>
        <v>0</v>
      </c>
      <c r="R313">
        <f t="shared" si="37"/>
        <v>0</v>
      </c>
      <c r="S313" s="9">
        <f t="shared" si="38"/>
        <v>0</v>
      </c>
      <c r="W313">
        <f t="shared" si="39"/>
        <v>0</v>
      </c>
      <c r="X313">
        <f t="shared" si="32"/>
        <v>0</v>
      </c>
    </row>
    <row r="314" spans="1:24" x14ac:dyDescent="0.3">
      <c r="A314" s="3">
        <v>312</v>
      </c>
      <c r="B314">
        <v>141</v>
      </c>
      <c r="C314" t="s">
        <v>14</v>
      </c>
      <c r="D314" t="s">
        <v>14</v>
      </c>
      <c r="E314">
        <v>90524</v>
      </c>
      <c r="F314">
        <v>86308</v>
      </c>
      <c r="G314">
        <v>1</v>
      </c>
      <c r="H314">
        <v>1</v>
      </c>
      <c r="I314">
        <v>93.709945678710938</v>
      </c>
      <c r="J314">
        <f>ConfigSheet!$I$2</f>
        <v>3349.0920000000001</v>
      </c>
      <c r="K314">
        <f>IF(D314="",_xlfn.XLOOKUP(C314,ConfigSheet!$A$1:$H$1,ConfigSheet!$A$2:$H$2),_xlfn.XLOOKUP(D314,ConfigSheet!$A$1:$H$1,ConfigSheet!$A$2:$H$2))</f>
        <v>8.5265588246234003</v>
      </c>
      <c r="L314">
        <f>_xlfn.XLOOKUP(B314,CoinPixels_Config3!A:A,CoinPixels_Config3!I:I)</f>
        <v>1.0168735183377493</v>
      </c>
      <c r="M314">
        <f t="shared" si="33"/>
        <v>92051.458374006412</v>
      </c>
      <c r="N314">
        <f t="shared" si="34"/>
        <v>87764.31962069447</v>
      </c>
      <c r="O314">
        <f t="shared" si="35"/>
        <v>234.35670764444154</v>
      </c>
      <c r="P314">
        <f t="shared" si="36"/>
        <v>223.44194604056892</v>
      </c>
      <c r="Q314" s="9" cm="1">
        <f t="array" ref="Q314">IF(D314="",_xlfn.XLOOKUP(C314,ConfigSheet!$B$5:$H$5,_xlfn.XLOOKUP(G314,ConfigSheet!$A$6:$A$8,ConfigSheet!$B$6:$H$8)),_xlfn.XLOOKUP(D314,ConfigSheet!$B$5:$H$5,_xlfn.XLOOKUP(H314,ConfigSheet!$A$6:$A$8,ConfigSheet!$B$6:$H$8)))</f>
        <v>160.44</v>
      </c>
      <c r="R314">
        <f t="shared" si="37"/>
        <v>10.91476160387262</v>
      </c>
      <c r="S314" s="9">
        <f t="shared" si="38"/>
        <v>119.132020869372</v>
      </c>
      <c r="W314">
        <f t="shared" si="39"/>
        <v>-63.001946040568924</v>
      </c>
      <c r="X314">
        <f t="shared" si="32"/>
        <v>3969.2452048987584</v>
      </c>
    </row>
    <row r="315" spans="1:24" x14ac:dyDescent="0.3">
      <c r="A315" s="3">
        <v>313</v>
      </c>
      <c r="B315">
        <v>141</v>
      </c>
      <c r="C315" t="s">
        <v>9</v>
      </c>
      <c r="D315" t="s">
        <v>9</v>
      </c>
      <c r="E315">
        <v>451500</v>
      </c>
      <c r="F315">
        <v>398229</v>
      </c>
      <c r="G315">
        <v>1</v>
      </c>
      <c r="H315">
        <v>1</v>
      </c>
      <c r="I315">
        <v>86.924940347671509</v>
      </c>
      <c r="J315">
        <f>ConfigSheet!$I$2</f>
        <v>3349.0920000000001</v>
      </c>
      <c r="K315">
        <f>IF(D315="",_xlfn.XLOOKUP(C315,ConfigSheet!$A$1:$H$1,ConfigSheet!$A$2:$H$2),_xlfn.XLOOKUP(D315,ConfigSheet!$A$1:$H$1,ConfigSheet!$A$2:$H$2))</f>
        <v>2.6304883652667002</v>
      </c>
      <c r="L315">
        <f>_xlfn.XLOOKUP(B315,CoinPixels_Config3!A:A,CoinPixels_Config3!I:I)</f>
        <v>1.0168735183377493</v>
      </c>
      <c r="M315">
        <f t="shared" si="33"/>
        <v>459118.39352949383</v>
      </c>
      <c r="N315">
        <f t="shared" si="34"/>
        <v>404948.52433412359</v>
      </c>
      <c r="O315">
        <f t="shared" si="35"/>
        <v>360.60687268646899</v>
      </c>
      <c r="P315">
        <f t="shared" si="36"/>
        <v>318.0600538273751</v>
      </c>
      <c r="Q315" s="9" cm="1">
        <f t="array" ref="Q315">IF(D315="",_xlfn.XLOOKUP(C315,ConfigSheet!$B$5:$H$5,_xlfn.XLOOKUP(G315,ConfigSheet!$A$6:$A$8,ConfigSheet!$B$6:$H$8)),_xlfn.XLOOKUP(D315,ConfigSheet!$B$5:$H$5,_xlfn.XLOOKUP(H315,ConfigSheet!$A$6:$A$8,ConfigSheet!$B$6:$H$8)))</f>
        <v>468.8</v>
      </c>
      <c r="R315">
        <f t="shared" si="37"/>
        <v>42.546818859093889</v>
      </c>
      <c r="S315" s="9">
        <f t="shared" si="38"/>
        <v>1810.2317950285474</v>
      </c>
      <c r="W315">
        <f t="shared" si="39"/>
        <v>150.73994617262491</v>
      </c>
      <c r="X315">
        <f t="shared" si="32"/>
        <v>22722.531372125857</v>
      </c>
    </row>
    <row r="316" spans="1:24" x14ac:dyDescent="0.3">
      <c r="A316" s="3">
        <v>314</v>
      </c>
      <c r="B316">
        <v>142</v>
      </c>
      <c r="C316" t="s">
        <v>8</v>
      </c>
      <c r="D316" t="s">
        <v>8</v>
      </c>
      <c r="E316">
        <v>17276</v>
      </c>
      <c r="F316">
        <v>16340</v>
      </c>
      <c r="G316">
        <v>1</v>
      </c>
      <c r="H316">
        <v>1</v>
      </c>
      <c r="I316">
        <v>88.21948766708374</v>
      </c>
      <c r="J316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_xlfn.XLOOKUP(B316,CoinPixels_Config3!A:A,CoinPixels_Config3!I:I)</f>
        <v>1.0572827417380661</v>
      </c>
      <c r="M316">
        <f t="shared" si="33"/>
        <v>18265.61664626683</v>
      </c>
      <c r="N316">
        <f t="shared" si="34"/>
        <v>17276</v>
      </c>
      <c r="O316">
        <f t="shared" si="35"/>
        <v>0</v>
      </c>
      <c r="P316">
        <f t="shared" si="36"/>
        <v>0</v>
      </c>
      <c r="Q316" s="9" cm="1">
        <f t="array" ref="Q316">IF(D316="",_xlfn.XLOOKUP(C316,ConfigSheet!$B$5:$H$5,_xlfn.XLOOKUP(G316,ConfigSheet!$A$6:$A$8,ConfigSheet!$B$6:$H$8)),_xlfn.XLOOKUP(D316,ConfigSheet!$B$5:$H$5,_xlfn.XLOOKUP(H316,ConfigSheet!$A$6:$A$8,ConfigSheet!$B$6:$H$8)))</f>
        <v>0</v>
      </c>
      <c r="R316">
        <f t="shared" si="37"/>
        <v>0</v>
      </c>
      <c r="S316" s="9">
        <f t="shared" si="38"/>
        <v>0</v>
      </c>
      <c r="W316">
        <f t="shared" si="39"/>
        <v>0</v>
      </c>
      <c r="X316">
        <f t="shared" si="32"/>
        <v>0</v>
      </c>
    </row>
    <row r="317" spans="1:24" x14ac:dyDescent="0.3">
      <c r="A317" s="3">
        <v>315</v>
      </c>
      <c r="B317">
        <v>142</v>
      </c>
      <c r="C317" t="s">
        <v>14</v>
      </c>
      <c r="D317" t="s">
        <v>14</v>
      </c>
      <c r="E317">
        <v>105844</v>
      </c>
      <c r="F317">
        <v>95688</v>
      </c>
      <c r="G317">
        <v>1</v>
      </c>
      <c r="H317">
        <v>1</v>
      </c>
      <c r="I317">
        <v>89.661109447479248</v>
      </c>
      <c r="J317">
        <f>ConfigSheet!$I$2</f>
        <v>3349.0920000000001</v>
      </c>
      <c r="K317">
        <f>IF(D317="",_xlfn.XLOOKUP(C317,ConfigSheet!$A$1:$H$1,ConfigSheet!$A$2:$H$2),_xlfn.XLOOKUP(D317,ConfigSheet!$A$1:$H$1,ConfigSheet!$A$2:$H$2))</f>
        <v>8.5265588246234003</v>
      </c>
      <c r="L317">
        <f>_xlfn.XLOOKUP(B317,CoinPixels_Config3!A:A,CoinPixels_Config3!I:I)</f>
        <v>1.0572827417380661</v>
      </c>
      <c r="M317">
        <f t="shared" si="33"/>
        <v>111907.03451652387</v>
      </c>
      <c r="N317">
        <f t="shared" si="34"/>
        <v>101169.27099143207</v>
      </c>
      <c r="O317">
        <f t="shared" si="35"/>
        <v>284.90764442849047</v>
      </c>
      <c r="P317">
        <f t="shared" si="36"/>
        <v>257.57003401301347</v>
      </c>
      <c r="Q317" s="9" cm="1">
        <f t="array" ref="Q317">IF(D317="",_xlfn.XLOOKUP(C317,ConfigSheet!$B$5:$H$5,_xlfn.XLOOKUP(G317,ConfigSheet!$A$6:$A$8,ConfigSheet!$B$6:$H$8)),_xlfn.XLOOKUP(D317,ConfigSheet!$B$5:$H$5,_xlfn.XLOOKUP(H317,ConfigSheet!$A$6:$A$8,ConfigSheet!$B$6:$H$8)))</f>
        <v>160.44</v>
      </c>
      <c r="R317">
        <f t="shared" si="37"/>
        <v>27.337610415477002</v>
      </c>
      <c r="S317" s="9">
        <f t="shared" si="38"/>
        <v>747.34494322839669</v>
      </c>
      <c r="W317">
        <f t="shared" si="39"/>
        <v>-97.130034013013471</v>
      </c>
      <c r="X317">
        <f t="shared" si="32"/>
        <v>9434.243507369154</v>
      </c>
    </row>
    <row r="318" spans="1:24" x14ac:dyDescent="0.3">
      <c r="A318" s="3">
        <v>316</v>
      </c>
      <c r="B318">
        <v>142</v>
      </c>
      <c r="C318" t="s">
        <v>9</v>
      </c>
      <c r="D318" t="s">
        <v>9</v>
      </c>
      <c r="E318">
        <v>494509</v>
      </c>
      <c r="F318">
        <v>472610</v>
      </c>
      <c r="G318">
        <v>1</v>
      </c>
      <c r="H318">
        <v>1</v>
      </c>
      <c r="I318">
        <v>95.083963871002197</v>
      </c>
      <c r="J318">
        <f>ConfigSheet!$I$2</f>
        <v>3349.0920000000001</v>
      </c>
      <c r="K318">
        <f>IF(D318="",_xlfn.XLOOKUP(C318,ConfigSheet!$A$1:$H$1,ConfigSheet!$A$2:$H$2),_xlfn.XLOOKUP(D318,ConfigSheet!$A$1:$H$1,ConfigSheet!$A$2:$H$2))</f>
        <v>2.6304883652667002</v>
      </c>
      <c r="L318">
        <f>_xlfn.XLOOKUP(B318,CoinPixels_Config3!A:A,CoinPixels_Config3!I:I)</f>
        <v>1.0572827417380661</v>
      </c>
      <c r="M318">
        <f t="shared" si="33"/>
        <v>522835.83133414935</v>
      </c>
      <c r="N318">
        <f t="shared" si="34"/>
        <v>499682.39657282742</v>
      </c>
      <c r="O318">
        <f t="shared" si="35"/>
        <v>410.65266981887112</v>
      </c>
      <c r="P318">
        <f t="shared" si="36"/>
        <v>392.46719126061743</v>
      </c>
      <c r="Q318" s="9" cm="1">
        <f t="array" ref="Q318">IF(D318="",_xlfn.XLOOKUP(C318,ConfigSheet!$B$5:$H$5,_xlfn.XLOOKUP(G318,ConfigSheet!$A$6:$A$8,ConfigSheet!$B$6:$H$8)),_xlfn.XLOOKUP(D318,ConfigSheet!$B$5:$H$5,_xlfn.XLOOKUP(H318,ConfigSheet!$A$6:$A$8,ConfigSheet!$B$6:$H$8)))</f>
        <v>468.8</v>
      </c>
      <c r="R318">
        <f t="shared" si="37"/>
        <v>18.185478558253692</v>
      </c>
      <c r="S318" s="9">
        <f t="shared" si="38"/>
        <v>330.71163039270476</v>
      </c>
      <c r="W318">
        <f t="shared" si="39"/>
        <v>76.332808739382585</v>
      </c>
      <c r="X318">
        <f t="shared" si="32"/>
        <v>5826.6976900431628</v>
      </c>
    </row>
    <row r="319" spans="1:24" x14ac:dyDescent="0.3">
      <c r="A319" s="3">
        <v>317</v>
      </c>
      <c r="B319">
        <v>143</v>
      </c>
      <c r="C319" t="s">
        <v>8</v>
      </c>
      <c r="D319" t="s">
        <v>8</v>
      </c>
      <c r="E319">
        <v>15620</v>
      </c>
      <c r="F319">
        <v>16184</v>
      </c>
      <c r="G319">
        <v>1</v>
      </c>
      <c r="H319">
        <v>1</v>
      </c>
      <c r="I319">
        <v>87.955796718597412</v>
      </c>
      <c r="J319">
        <f>ConfigSheet!$I$2</f>
        <v>3349.0920000000001</v>
      </c>
      <c r="K319">
        <f>IF(D319="",_xlfn.XLOOKUP(C319,ConfigSheet!$A$1:$H$1,ConfigSheet!$A$2:$H$2),_xlfn.XLOOKUP(D319,ConfigSheet!$A$1:$H$1,ConfigSheet!$A$2:$H$2))</f>
        <v>0</v>
      </c>
      <c r="L319">
        <f>_xlfn.XLOOKUP(B319,CoinPixels_Config3!A:A,CoinPixels_Config3!I:I)</f>
        <v>0.96515076618882845</v>
      </c>
      <c r="M319">
        <f t="shared" si="33"/>
        <v>15075.654967869501</v>
      </c>
      <c r="N319">
        <f t="shared" si="34"/>
        <v>15620</v>
      </c>
      <c r="O319">
        <f t="shared" si="35"/>
        <v>0</v>
      </c>
      <c r="P319">
        <f t="shared" si="36"/>
        <v>0</v>
      </c>
      <c r="Q319" s="9" cm="1">
        <f t="array" ref="Q319">IF(D319="",_xlfn.XLOOKUP(C319,ConfigSheet!$B$5:$H$5,_xlfn.XLOOKUP(G319,ConfigSheet!$A$6:$A$8,ConfigSheet!$B$6:$H$8)),_xlfn.XLOOKUP(D319,ConfigSheet!$B$5:$H$5,_xlfn.XLOOKUP(H319,ConfigSheet!$A$6:$A$8,ConfigSheet!$B$6:$H$8)))</f>
        <v>0</v>
      </c>
      <c r="R319">
        <f t="shared" si="37"/>
        <v>0</v>
      </c>
      <c r="S319" s="9">
        <f t="shared" si="38"/>
        <v>0</v>
      </c>
      <c r="W319">
        <f t="shared" si="39"/>
        <v>0</v>
      </c>
      <c r="X319">
        <f t="shared" si="32"/>
        <v>0</v>
      </c>
    </row>
    <row r="320" spans="1:24" x14ac:dyDescent="0.3">
      <c r="A320" s="3">
        <v>318</v>
      </c>
      <c r="B320">
        <v>143</v>
      </c>
      <c r="C320" t="s">
        <v>12</v>
      </c>
      <c r="D320" t="s">
        <v>12</v>
      </c>
      <c r="E320">
        <v>199658</v>
      </c>
      <c r="F320">
        <v>351498</v>
      </c>
      <c r="G320">
        <v>1</v>
      </c>
      <c r="H320">
        <v>2</v>
      </c>
      <c r="I320">
        <v>43.661919236183167</v>
      </c>
      <c r="J320">
        <f>ConfigSheet!$I$2</f>
        <v>3349.0920000000001</v>
      </c>
      <c r="K320">
        <f>IF(D320="",_xlfn.XLOOKUP(C320,ConfigSheet!$A$1:$H$1,ConfigSheet!$A$2:$H$2),_xlfn.XLOOKUP(D320,ConfigSheet!$A$1:$H$1,ConfigSheet!$A$2:$H$2))</f>
        <v>4.4826302470744004</v>
      </c>
      <c r="L320">
        <f>_xlfn.XLOOKUP(B320,CoinPixels_Config3!A:A,CoinPixels_Config3!I:I)</f>
        <v>0.96515076618882845</v>
      </c>
      <c r="M320">
        <f t="shared" si="33"/>
        <v>192700.07167572912</v>
      </c>
      <c r="N320">
        <f t="shared" si="34"/>
        <v>339248.56401384081</v>
      </c>
      <c r="O320">
        <f t="shared" si="35"/>
        <v>257.92160081210915</v>
      </c>
      <c r="P320">
        <f t="shared" si="36"/>
        <v>454.07109578506612</v>
      </c>
      <c r="Q320" s="9" cm="1">
        <f t="array" ref="Q320">IF(D320="",_xlfn.XLOOKUP(C320,ConfigSheet!$B$5:$H$5,_xlfn.XLOOKUP(G320,ConfigSheet!$A$6:$A$8,ConfigSheet!$B$6:$H$8)),_xlfn.XLOOKUP(D320,ConfigSheet!$B$5:$H$5,_xlfn.XLOOKUP(H320,ConfigSheet!$A$6:$A$8,ConfigSheet!$B$6:$H$8)))</f>
        <v>472.59999999999997</v>
      </c>
      <c r="R320">
        <f t="shared" si="37"/>
        <v>-196.14949497295697</v>
      </c>
      <c r="S320" s="9">
        <f t="shared" si="38"/>
        <v>38474.624378146073</v>
      </c>
      <c r="W320">
        <f t="shared" si="39"/>
        <v>18.528904214933846</v>
      </c>
      <c r="X320">
        <f t="shared" si="32"/>
        <v>343.32029140619323</v>
      </c>
    </row>
    <row r="321" spans="1:24" x14ac:dyDescent="0.3">
      <c r="A321" s="3">
        <v>319</v>
      </c>
      <c r="B321">
        <v>143</v>
      </c>
      <c r="C321" t="s">
        <v>11</v>
      </c>
      <c r="D321" t="s">
        <v>11</v>
      </c>
      <c r="E321">
        <v>232312</v>
      </c>
      <c r="F321">
        <v>198102</v>
      </c>
      <c r="G321">
        <v>1</v>
      </c>
      <c r="H321">
        <v>1</v>
      </c>
      <c r="I321">
        <v>83.768761157989502</v>
      </c>
      <c r="J321">
        <f>ConfigSheet!$I$2</f>
        <v>3349.0920000000001</v>
      </c>
      <c r="K321">
        <f>IF(D321="",_xlfn.XLOOKUP(C321,ConfigSheet!$A$1:$H$1,ConfigSheet!$A$2:$H$2),_xlfn.XLOOKUP(D321,ConfigSheet!$A$1:$H$1,ConfigSheet!$A$2:$H$2))</f>
        <v>5.6936084651916001</v>
      </c>
      <c r="L321">
        <f>_xlfn.XLOOKUP(B321,CoinPixels_Config3!A:A,CoinPixels_Config3!I:I)</f>
        <v>0.96515076618882845</v>
      </c>
      <c r="M321">
        <f t="shared" si="33"/>
        <v>224216.1047948591</v>
      </c>
      <c r="N321">
        <f t="shared" si="34"/>
        <v>191198.29708353931</v>
      </c>
      <c r="O321">
        <f t="shared" si="35"/>
        <v>381.17755866136156</v>
      </c>
      <c r="P321">
        <f t="shared" si="36"/>
        <v>325.04578638181869</v>
      </c>
      <c r="Q321" s="9" cm="1">
        <f t="array" ref="Q321">IF(D321="",_xlfn.XLOOKUP(C321,ConfigSheet!$B$5:$H$5,_xlfn.XLOOKUP(G321,ConfigSheet!$A$6:$A$8,ConfigSheet!$B$6:$H$8)),_xlfn.XLOOKUP(D321,ConfigSheet!$B$5:$H$5,_xlfn.XLOOKUP(H321,ConfigSheet!$A$6:$A$8,ConfigSheet!$B$6:$H$8)))</f>
        <v>369.42666666666668</v>
      </c>
      <c r="R321">
        <f t="shared" si="37"/>
        <v>56.131772279542872</v>
      </c>
      <c r="S321" s="9">
        <f t="shared" si="38"/>
        <v>3150.7758592424575</v>
      </c>
      <c r="W321">
        <f t="shared" si="39"/>
        <v>44.38088028484799</v>
      </c>
      <c r="X321">
        <f t="shared" si="32"/>
        <v>1969.6625348580089</v>
      </c>
    </row>
    <row r="322" spans="1:24" x14ac:dyDescent="0.3">
      <c r="A322" s="3">
        <v>320</v>
      </c>
      <c r="B322">
        <v>144</v>
      </c>
      <c r="C322" t="s">
        <v>8</v>
      </c>
      <c r="D322" t="s">
        <v>8</v>
      </c>
      <c r="E322">
        <v>20356</v>
      </c>
      <c r="F322">
        <v>19376</v>
      </c>
      <c r="G322">
        <v>1</v>
      </c>
      <c r="H322">
        <v>1</v>
      </c>
      <c r="I322">
        <v>92.295032739639282</v>
      </c>
      <c r="J322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_xlfn.XLOOKUP(B322,CoinPixels_Config3!A:A,CoinPixels_Config3!I:I)</f>
        <v>1.050578034682081</v>
      </c>
      <c r="M322">
        <f t="shared" si="33"/>
        <v>21385.566473988441</v>
      </c>
      <c r="N322">
        <f t="shared" si="34"/>
        <v>20356</v>
      </c>
      <c r="O322">
        <f t="shared" si="35"/>
        <v>0</v>
      </c>
      <c r="P322">
        <f t="shared" si="36"/>
        <v>0</v>
      </c>
      <c r="Q322" s="9" cm="1">
        <f t="array" ref="Q322">IF(D322="",_xlfn.XLOOKUP(C322,ConfigSheet!$B$5:$H$5,_xlfn.XLOOKUP(G322,ConfigSheet!$A$6:$A$8,ConfigSheet!$B$6:$H$8)),_xlfn.XLOOKUP(D322,ConfigSheet!$B$5:$H$5,_xlfn.XLOOKUP(H322,ConfigSheet!$A$6:$A$8,ConfigSheet!$B$6:$H$8)))</f>
        <v>0</v>
      </c>
      <c r="R322">
        <f t="shared" si="37"/>
        <v>0</v>
      </c>
      <c r="S322" s="9">
        <f t="shared" si="38"/>
        <v>0</v>
      </c>
      <c r="W322">
        <f t="shared" si="39"/>
        <v>0</v>
      </c>
      <c r="X322">
        <f t="shared" ref="X322:X385" si="40">W322*W322</f>
        <v>0</v>
      </c>
    </row>
    <row r="323" spans="1:24" x14ac:dyDescent="0.3">
      <c r="A323" s="3">
        <v>321</v>
      </c>
      <c r="B323">
        <v>144</v>
      </c>
      <c r="C323" t="s">
        <v>9</v>
      </c>
      <c r="D323" t="s">
        <v>9</v>
      </c>
      <c r="E323">
        <v>606353</v>
      </c>
      <c r="F323">
        <v>551248</v>
      </c>
      <c r="G323">
        <v>1</v>
      </c>
      <c r="H323">
        <v>1</v>
      </c>
      <c r="I323">
        <v>89.282244443893433</v>
      </c>
      <c r="J323">
        <f>ConfigSheet!$I$2</f>
        <v>3349.0920000000001</v>
      </c>
      <c r="K323">
        <f>IF(D323="",_xlfn.XLOOKUP(C323,ConfigSheet!$A$1:$H$1,ConfigSheet!$A$2:$H$2),_xlfn.XLOOKUP(D323,ConfigSheet!$A$1:$H$1,ConfigSheet!$A$2:$H$2))</f>
        <v>2.6304883652667002</v>
      </c>
      <c r="L323">
        <f>_xlfn.XLOOKUP(B323,CoinPixels_Config3!A:A,CoinPixels_Config3!I:I)</f>
        <v>1.050578034682081</v>
      </c>
      <c r="M323">
        <f t="shared" ref="M323:M386" si="41">E323*L323</f>
        <v>637021.14306358388</v>
      </c>
      <c r="N323">
        <f t="shared" ref="N323:N386" si="42">L323*F323</f>
        <v>579129.04046242777</v>
      </c>
      <c r="O323">
        <f t="shared" ref="O323:O386" si="43">(M323/J323)*K323</f>
        <v>500.33761546641642</v>
      </c>
      <c r="P323">
        <f t="shared" ref="P323:P386" si="44">(N323/J323)*K323</f>
        <v>454.8672305581585</v>
      </c>
      <c r="Q323" s="9" cm="1">
        <f t="array" ref="Q323">IF(D323="",_xlfn.XLOOKUP(C323,ConfigSheet!$B$5:$H$5,_xlfn.XLOOKUP(G323,ConfigSheet!$A$6:$A$8,ConfigSheet!$B$6:$H$8)),_xlfn.XLOOKUP(D323,ConfigSheet!$B$5:$H$5,_xlfn.XLOOKUP(H323,ConfigSheet!$A$6:$A$8,ConfigSheet!$B$6:$H$8)))</f>
        <v>468.8</v>
      </c>
      <c r="R323">
        <f t="shared" ref="R323:R386" si="45">O323-P323</f>
        <v>45.470384908257927</v>
      </c>
      <c r="S323" s="9">
        <f t="shared" ref="S323:S386" si="46">R323*R323</f>
        <v>2067.5559037051303</v>
      </c>
      <c r="W323">
        <f t="shared" ref="W323:W386" si="47">Q323-P323</f>
        <v>13.932769441841515</v>
      </c>
      <c r="X323">
        <f t="shared" si="40"/>
        <v>194.12206431951273</v>
      </c>
    </row>
    <row r="324" spans="1:24" x14ac:dyDescent="0.3">
      <c r="A324" s="3">
        <v>322</v>
      </c>
      <c r="B324">
        <v>145</v>
      </c>
      <c r="C324" t="s">
        <v>8</v>
      </c>
      <c r="D324" t="s">
        <v>8</v>
      </c>
      <c r="E324">
        <v>19190</v>
      </c>
      <c r="F324">
        <v>19605</v>
      </c>
      <c r="G324">
        <v>1</v>
      </c>
      <c r="H324">
        <v>1</v>
      </c>
      <c r="I324">
        <v>92.41642951965332</v>
      </c>
      <c r="J32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_xlfn.XLOOKUP(B324,CoinPixels_Config3!A:A,CoinPixels_Config3!I:I)</f>
        <v>0.97883193062994134</v>
      </c>
      <c r="M324">
        <f t="shared" si="41"/>
        <v>18783.784748788574</v>
      </c>
      <c r="N324">
        <f t="shared" si="42"/>
        <v>19190</v>
      </c>
      <c r="O324">
        <f t="shared" si="43"/>
        <v>0</v>
      </c>
      <c r="P324">
        <f t="shared" si="44"/>
        <v>0</v>
      </c>
      <c r="Q324" s="9" cm="1">
        <f t="array" ref="Q324">IF(D324="",_xlfn.XLOOKUP(C324,ConfigSheet!$B$5:$H$5,_xlfn.XLOOKUP(G324,ConfigSheet!$A$6:$A$8,ConfigSheet!$B$6:$H$8)),_xlfn.XLOOKUP(D324,ConfigSheet!$B$5:$H$5,_xlfn.XLOOKUP(H324,ConfigSheet!$A$6:$A$8,ConfigSheet!$B$6:$H$8)))</f>
        <v>0</v>
      </c>
      <c r="R324">
        <f t="shared" si="45"/>
        <v>0</v>
      </c>
      <c r="S324" s="9">
        <f t="shared" si="46"/>
        <v>0</v>
      </c>
      <c r="W324">
        <f t="shared" si="47"/>
        <v>0</v>
      </c>
      <c r="X324">
        <f t="shared" si="40"/>
        <v>0</v>
      </c>
    </row>
    <row r="325" spans="1:24" x14ac:dyDescent="0.3">
      <c r="A325" s="3">
        <v>323</v>
      </c>
      <c r="B325">
        <v>145</v>
      </c>
      <c r="C325" t="s">
        <v>9</v>
      </c>
      <c r="D325" t="s">
        <v>9</v>
      </c>
      <c r="E325">
        <v>596888</v>
      </c>
      <c r="F325">
        <v>547397</v>
      </c>
      <c r="G325">
        <v>1</v>
      </c>
      <c r="H325">
        <v>1</v>
      </c>
      <c r="I325">
        <v>91.376006603240967</v>
      </c>
      <c r="J325">
        <f>ConfigSheet!$I$2</f>
        <v>3349.0920000000001</v>
      </c>
      <c r="K325">
        <f>IF(D325="",_xlfn.XLOOKUP(C325,ConfigSheet!$A$1:$H$1,ConfigSheet!$A$2:$H$2),_xlfn.XLOOKUP(D325,ConfigSheet!$A$1:$H$1,ConfigSheet!$A$2:$H$2))</f>
        <v>2.6304883652667002</v>
      </c>
      <c r="L325">
        <f>_xlfn.XLOOKUP(B325,CoinPixels_Config3!A:A,CoinPixels_Config3!I:I)</f>
        <v>0.97883193062994134</v>
      </c>
      <c r="M325">
        <f t="shared" si="41"/>
        <v>584253.03340984439</v>
      </c>
      <c r="N325">
        <f t="shared" si="42"/>
        <v>535809.66233103804</v>
      </c>
      <c r="O325">
        <f t="shared" si="43"/>
        <v>458.89178522309095</v>
      </c>
      <c r="P325">
        <f t="shared" si="44"/>
        <v>420.84274864926817</v>
      </c>
      <c r="Q325" s="9" cm="1">
        <f t="array" ref="Q325">IF(D325="",_xlfn.XLOOKUP(C325,ConfigSheet!$B$5:$H$5,_xlfn.XLOOKUP(G325,ConfigSheet!$A$6:$A$8,ConfigSheet!$B$6:$H$8)),_xlfn.XLOOKUP(D325,ConfigSheet!$B$5:$H$5,_xlfn.XLOOKUP(H325,ConfigSheet!$A$6:$A$8,ConfigSheet!$B$6:$H$8)))</f>
        <v>468.8</v>
      </c>
      <c r="R325">
        <f t="shared" si="45"/>
        <v>38.049036573822775</v>
      </c>
      <c r="S325" s="9">
        <f t="shared" si="46"/>
        <v>1447.7291841961032</v>
      </c>
      <c r="W325">
        <f t="shared" si="47"/>
        <v>47.957251350731838</v>
      </c>
      <c r="X325">
        <f t="shared" si="40"/>
        <v>2299.8979571172708</v>
      </c>
    </row>
    <row r="326" spans="1:24" x14ac:dyDescent="0.3">
      <c r="A326" s="3">
        <v>324</v>
      </c>
      <c r="B326">
        <v>146</v>
      </c>
      <c r="C326" t="s">
        <v>8</v>
      </c>
      <c r="D326" t="s">
        <v>8</v>
      </c>
      <c r="E326">
        <v>14742</v>
      </c>
      <c r="F326">
        <v>14542</v>
      </c>
      <c r="G326">
        <v>1</v>
      </c>
      <c r="H326">
        <v>1</v>
      </c>
      <c r="I326">
        <v>87.802219390869141</v>
      </c>
      <c r="J326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_xlfn.XLOOKUP(B326,CoinPixels_Config3!A:A,CoinPixels_Config3!I:I)</f>
        <v>1.0137532664007702</v>
      </c>
      <c r="M326">
        <f t="shared" si="41"/>
        <v>14944.750653280154</v>
      </c>
      <c r="N326">
        <f t="shared" si="42"/>
        <v>14742</v>
      </c>
      <c r="O326">
        <f t="shared" si="43"/>
        <v>0</v>
      </c>
      <c r="P326">
        <f t="shared" si="44"/>
        <v>0</v>
      </c>
      <c r="Q326" s="9" cm="1">
        <f t="array" ref="Q326">IF(D326="",_xlfn.XLOOKUP(C326,ConfigSheet!$B$5:$H$5,_xlfn.XLOOKUP(G326,ConfigSheet!$A$6:$A$8,ConfigSheet!$B$6:$H$8)),_xlfn.XLOOKUP(D326,ConfigSheet!$B$5:$H$5,_xlfn.XLOOKUP(H326,ConfigSheet!$A$6:$A$8,ConfigSheet!$B$6:$H$8)))</f>
        <v>0</v>
      </c>
      <c r="R326">
        <f t="shared" si="45"/>
        <v>0</v>
      </c>
      <c r="S326" s="9">
        <f t="shared" si="46"/>
        <v>0</v>
      </c>
      <c r="W326">
        <f t="shared" si="47"/>
        <v>0</v>
      </c>
      <c r="X326">
        <f t="shared" si="40"/>
        <v>0</v>
      </c>
    </row>
    <row r="327" spans="1:24" x14ac:dyDescent="0.3">
      <c r="A327" s="3">
        <v>325</v>
      </c>
      <c r="B327">
        <v>146</v>
      </c>
      <c r="C327" t="s">
        <v>10</v>
      </c>
      <c r="D327" t="s">
        <v>10</v>
      </c>
      <c r="E327">
        <v>88470</v>
      </c>
      <c r="F327">
        <v>88547</v>
      </c>
      <c r="G327">
        <v>1</v>
      </c>
      <c r="H327">
        <v>1</v>
      </c>
      <c r="I327">
        <v>95.165431499481201</v>
      </c>
      <c r="J327">
        <f>ConfigSheet!$I$2</f>
        <v>3349.0920000000001</v>
      </c>
      <c r="K327">
        <f>IF(D327="",_xlfn.XLOOKUP(C327,ConfigSheet!$A$1:$H$1,ConfigSheet!$A$2:$H$2),_xlfn.XLOOKUP(D327,ConfigSheet!$A$1:$H$1,ConfigSheet!$A$2:$H$2))</f>
        <v>3.5680999999999998</v>
      </c>
      <c r="L327">
        <f>_xlfn.XLOOKUP(B327,CoinPixels_Config3!A:A,CoinPixels_Config3!I:I)</f>
        <v>1.0137532664007702</v>
      </c>
      <c r="M327">
        <f t="shared" si="41"/>
        <v>89686.751478476144</v>
      </c>
      <c r="N327">
        <f t="shared" si="42"/>
        <v>89764.810479988999</v>
      </c>
      <c r="O327">
        <f t="shared" si="43"/>
        <v>95.551659360313394</v>
      </c>
      <c r="P327">
        <f t="shared" si="44"/>
        <v>95.634822893383856</v>
      </c>
      <c r="Q327" s="9" cm="1">
        <f t="array" ref="Q327">IF(D327="",_xlfn.XLOOKUP(C327,ConfigSheet!$B$5:$H$5,_xlfn.XLOOKUP(G327,ConfigSheet!$A$6:$A$8,ConfigSheet!$B$6:$H$8)),_xlfn.XLOOKUP(D327,ConfigSheet!$B$5:$H$5,_xlfn.XLOOKUP(H327,ConfigSheet!$A$6:$A$8,ConfigSheet!$B$6:$H$8)))</f>
        <v>96.64</v>
      </c>
      <c r="R327">
        <f t="shared" si="45"/>
        <v>-8.3163533070461426E-2</v>
      </c>
      <c r="S327" s="9">
        <f t="shared" si="46"/>
        <v>6.9161732327617312E-3</v>
      </c>
      <c r="W327">
        <f t="shared" si="47"/>
        <v>1.005177106616145</v>
      </c>
      <c r="X327">
        <f t="shared" si="40"/>
        <v>1.0103810156652049</v>
      </c>
    </row>
    <row r="328" spans="1:24" x14ac:dyDescent="0.3">
      <c r="A328" s="3">
        <v>326</v>
      </c>
      <c r="B328">
        <v>147</v>
      </c>
      <c r="C328" t="s">
        <v>8</v>
      </c>
      <c r="D328" t="s">
        <v>8</v>
      </c>
      <c r="E328">
        <v>14095</v>
      </c>
      <c r="F328">
        <v>13666</v>
      </c>
      <c r="G328">
        <v>1</v>
      </c>
      <c r="H328">
        <v>1</v>
      </c>
      <c r="I328">
        <v>88.863188028335571</v>
      </c>
      <c r="J328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_xlfn.XLOOKUP(B328,CoinPixels_Config3!A:A,CoinPixels_Config3!I:I)</f>
        <v>1.0313917752085469</v>
      </c>
      <c r="M328">
        <f t="shared" si="41"/>
        <v>14537.467071564468</v>
      </c>
      <c r="N328">
        <f t="shared" si="42"/>
        <v>14095.000000000002</v>
      </c>
      <c r="O328">
        <f t="shared" si="43"/>
        <v>0</v>
      </c>
      <c r="P328">
        <f t="shared" si="44"/>
        <v>0</v>
      </c>
      <c r="Q328" s="9" cm="1">
        <f t="array" ref="Q328">IF(D328="",_xlfn.XLOOKUP(C328,ConfigSheet!$B$5:$H$5,_xlfn.XLOOKUP(G328,ConfigSheet!$A$6:$A$8,ConfigSheet!$B$6:$H$8)),_xlfn.XLOOKUP(D328,ConfigSheet!$B$5:$H$5,_xlfn.XLOOKUP(H328,ConfigSheet!$A$6:$A$8,ConfigSheet!$B$6:$H$8)))</f>
        <v>0</v>
      </c>
      <c r="R328">
        <f t="shared" si="45"/>
        <v>0</v>
      </c>
      <c r="S328" s="9">
        <f t="shared" si="46"/>
        <v>0</v>
      </c>
      <c r="W328">
        <f t="shared" si="47"/>
        <v>0</v>
      </c>
      <c r="X328">
        <f t="shared" si="40"/>
        <v>0</v>
      </c>
    </row>
    <row r="329" spans="1:24" x14ac:dyDescent="0.3">
      <c r="A329" s="3">
        <v>327</v>
      </c>
      <c r="B329">
        <v>147</v>
      </c>
      <c r="C329" t="s">
        <v>10</v>
      </c>
      <c r="D329" t="s">
        <v>10</v>
      </c>
      <c r="E329">
        <v>262011</v>
      </c>
      <c r="F329">
        <v>254260</v>
      </c>
      <c r="G329">
        <v>3</v>
      </c>
      <c r="H329">
        <v>3</v>
      </c>
      <c r="I329">
        <v>93.622744083404541</v>
      </c>
      <c r="J329">
        <f>ConfigSheet!$I$2</f>
        <v>3349.0920000000001</v>
      </c>
      <c r="K329">
        <f>IF(D329="",_xlfn.XLOOKUP(C329,ConfigSheet!$A$1:$H$1,ConfigSheet!$A$2:$H$2),_xlfn.XLOOKUP(D329,ConfigSheet!$A$1:$H$1,ConfigSheet!$A$2:$H$2))</f>
        <v>3.5680999999999998</v>
      </c>
      <c r="L329">
        <f>_xlfn.XLOOKUP(B329,CoinPixels_Config3!A:A,CoinPixels_Config3!I:I)</f>
        <v>1.0313917752085469</v>
      </c>
      <c r="M329">
        <f t="shared" si="41"/>
        <v>270235.99041416659</v>
      </c>
      <c r="N329">
        <f t="shared" si="42"/>
        <v>262241.67276452511</v>
      </c>
      <c r="O329">
        <f t="shared" si="43"/>
        <v>287.90759925280872</v>
      </c>
      <c r="P329">
        <f t="shared" si="44"/>
        <v>279.39050721541901</v>
      </c>
      <c r="Q329" s="9" cm="1">
        <f t="array" ref="Q329">IF(D329="",_xlfn.XLOOKUP(C329,ConfigSheet!$B$5:$H$5,_xlfn.XLOOKUP(G329,ConfigSheet!$A$6:$A$8,ConfigSheet!$B$6:$H$8)),_xlfn.XLOOKUP(D329,ConfigSheet!$B$5:$H$5,_xlfn.XLOOKUP(H329,ConfigSheet!$A$6:$A$8,ConfigSheet!$B$6:$H$8)))</f>
        <v>289.92</v>
      </c>
      <c r="R329">
        <f t="shared" si="45"/>
        <v>8.5170920373897161</v>
      </c>
      <c r="S329" s="9">
        <f t="shared" si="46"/>
        <v>72.54085677336731</v>
      </c>
      <c r="W329">
        <f t="shared" si="47"/>
        <v>10.529492784581009</v>
      </c>
      <c r="X329">
        <f t="shared" si="40"/>
        <v>110.87021830054354</v>
      </c>
    </row>
    <row r="330" spans="1:24" x14ac:dyDescent="0.3">
      <c r="A330" s="3">
        <v>328</v>
      </c>
      <c r="B330">
        <v>148</v>
      </c>
      <c r="C330" t="s">
        <v>8</v>
      </c>
      <c r="D330" t="s">
        <v>8</v>
      </c>
      <c r="E330">
        <v>10307</v>
      </c>
      <c r="F330">
        <v>11089</v>
      </c>
      <c r="G330">
        <v>1</v>
      </c>
      <c r="H330">
        <v>1</v>
      </c>
      <c r="I330">
        <v>90.288156270980835</v>
      </c>
      <c r="J330">
        <f>ConfigSheet!$I$2</f>
        <v>3349.0920000000001</v>
      </c>
      <c r="K330">
        <f>IF(D330="",_xlfn.XLOOKUP(C330,ConfigSheet!$A$1:$H$1,ConfigSheet!$A$2:$H$2),_xlfn.XLOOKUP(D330,ConfigSheet!$A$1:$H$1,ConfigSheet!$A$2:$H$2))</f>
        <v>0</v>
      </c>
      <c r="L330">
        <f>_xlfn.XLOOKUP(B330,CoinPixels_Config3!A:A,CoinPixels_Config3!I:I)</f>
        <v>0.92947966453241948</v>
      </c>
      <c r="M330">
        <f t="shared" si="41"/>
        <v>9580.1469023356476</v>
      </c>
      <c r="N330">
        <f t="shared" si="42"/>
        <v>10307</v>
      </c>
      <c r="O330">
        <f t="shared" si="43"/>
        <v>0</v>
      </c>
      <c r="P330">
        <f t="shared" si="44"/>
        <v>0</v>
      </c>
      <c r="Q330" s="9" cm="1">
        <f t="array" ref="Q330">IF(D330="",_xlfn.XLOOKUP(C330,ConfigSheet!$B$5:$H$5,_xlfn.XLOOKUP(G330,ConfigSheet!$A$6:$A$8,ConfigSheet!$B$6:$H$8)),_xlfn.XLOOKUP(D330,ConfigSheet!$B$5:$H$5,_xlfn.XLOOKUP(H330,ConfigSheet!$A$6:$A$8,ConfigSheet!$B$6:$H$8)))</f>
        <v>0</v>
      </c>
      <c r="R330">
        <f t="shared" si="45"/>
        <v>0</v>
      </c>
      <c r="S330" s="9">
        <f t="shared" si="46"/>
        <v>0</v>
      </c>
      <c r="W330">
        <f t="shared" si="47"/>
        <v>0</v>
      </c>
      <c r="X330">
        <f t="shared" si="40"/>
        <v>0</v>
      </c>
    </row>
    <row r="331" spans="1:24" x14ac:dyDescent="0.3">
      <c r="A331" s="3">
        <v>329</v>
      </c>
      <c r="B331">
        <v>148</v>
      </c>
      <c r="C331" t="s">
        <v>11</v>
      </c>
      <c r="D331" t="s">
        <v>11</v>
      </c>
      <c r="E331">
        <v>145445</v>
      </c>
      <c r="F331">
        <v>170733</v>
      </c>
      <c r="G331">
        <v>1</v>
      </c>
      <c r="H331">
        <v>1</v>
      </c>
      <c r="I331">
        <v>83.450055122375488</v>
      </c>
      <c r="J331">
        <f>ConfigSheet!$I$2</f>
        <v>3349.0920000000001</v>
      </c>
      <c r="K331">
        <f>IF(D331="",_xlfn.XLOOKUP(C331,ConfigSheet!$A$1:$H$1,ConfigSheet!$A$2:$H$2),_xlfn.XLOOKUP(D331,ConfigSheet!$A$1:$H$1,ConfigSheet!$A$2:$H$2))</f>
        <v>5.6936084651916001</v>
      </c>
      <c r="L331">
        <f>_xlfn.XLOOKUP(B331,CoinPixels_Config3!A:A,CoinPixels_Config3!I:I)</f>
        <v>0.92947966453241948</v>
      </c>
      <c r="M331">
        <f t="shared" si="41"/>
        <v>135188.16980791776</v>
      </c>
      <c r="N331">
        <f t="shared" si="42"/>
        <v>158692.85156461358</v>
      </c>
      <c r="O331">
        <f t="shared" si="43"/>
        <v>229.82602687896303</v>
      </c>
      <c r="P331">
        <f t="shared" si="44"/>
        <v>269.78505309310043</v>
      </c>
      <c r="Q331" s="9" cm="1">
        <f t="array" ref="Q331">IF(D331="",_xlfn.XLOOKUP(C331,ConfigSheet!$B$5:$H$5,_xlfn.XLOOKUP(G331,ConfigSheet!$A$6:$A$8,ConfigSheet!$B$6:$H$8)),_xlfn.XLOOKUP(D331,ConfigSheet!$B$5:$H$5,_xlfn.XLOOKUP(H331,ConfigSheet!$A$6:$A$8,ConfigSheet!$B$6:$H$8)))</f>
        <v>369.42666666666668</v>
      </c>
      <c r="R331">
        <f t="shared" si="45"/>
        <v>-39.959026214137396</v>
      </c>
      <c r="S331" s="9">
        <f t="shared" si="46"/>
        <v>1596.7237759821196</v>
      </c>
      <c r="W331">
        <f t="shared" si="47"/>
        <v>99.641613573566246</v>
      </c>
      <c r="X331">
        <f t="shared" si="40"/>
        <v>9928.4511555439021</v>
      </c>
    </row>
    <row r="332" spans="1:24" x14ac:dyDescent="0.3">
      <c r="A332" s="3">
        <v>330</v>
      </c>
      <c r="B332">
        <v>149</v>
      </c>
      <c r="C332" t="s">
        <v>8</v>
      </c>
      <c r="D332" t="s">
        <v>8</v>
      </c>
      <c r="E332">
        <v>13492</v>
      </c>
      <c r="F332">
        <v>12117</v>
      </c>
      <c r="G332">
        <v>1</v>
      </c>
      <c r="H332">
        <v>1</v>
      </c>
      <c r="I332">
        <v>86.695343255996704</v>
      </c>
      <c r="J332">
        <f>ConfigSheet!$I$2</f>
        <v>3349.0920000000001</v>
      </c>
      <c r="K332">
        <f>IF(D332="",_xlfn.XLOOKUP(C332,ConfigSheet!$A$1:$H$1,ConfigSheet!$A$2:$H$2),_xlfn.XLOOKUP(D332,ConfigSheet!$A$1:$H$1,ConfigSheet!$A$2:$H$2))</f>
        <v>0</v>
      </c>
      <c r="L332">
        <f>_xlfn.XLOOKUP(B332,CoinPixels_Config3!A:A,CoinPixels_Config3!I:I)</f>
        <v>1.1134769332342989</v>
      </c>
      <c r="M332">
        <f t="shared" si="41"/>
        <v>15023.03078319716</v>
      </c>
      <c r="N332">
        <f t="shared" si="42"/>
        <v>13492</v>
      </c>
      <c r="O332">
        <f t="shared" si="43"/>
        <v>0</v>
      </c>
      <c r="P332">
        <f t="shared" si="44"/>
        <v>0</v>
      </c>
      <c r="Q332" s="9" cm="1">
        <f t="array" ref="Q332">IF(D332="",_xlfn.XLOOKUP(C332,ConfigSheet!$B$5:$H$5,_xlfn.XLOOKUP(G332,ConfigSheet!$A$6:$A$8,ConfigSheet!$B$6:$H$8)),_xlfn.XLOOKUP(D332,ConfigSheet!$B$5:$H$5,_xlfn.XLOOKUP(H332,ConfigSheet!$A$6:$A$8,ConfigSheet!$B$6:$H$8)))</f>
        <v>0</v>
      </c>
      <c r="R332">
        <f t="shared" si="45"/>
        <v>0</v>
      </c>
      <c r="S332" s="9">
        <f t="shared" si="46"/>
        <v>0</v>
      </c>
      <c r="W332">
        <f t="shared" si="47"/>
        <v>0</v>
      </c>
      <c r="X332">
        <f t="shared" si="40"/>
        <v>0</v>
      </c>
    </row>
    <row r="333" spans="1:24" x14ac:dyDescent="0.3">
      <c r="A333" s="3">
        <v>331</v>
      </c>
      <c r="B333">
        <v>149</v>
      </c>
      <c r="C333" t="s">
        <v>11</v>
      </c>
      <c r="D333" t="s">
        <v>11</v>
      </c>
      <c r="E333">
        <v>331302</v>
      </c>
      <c r="F333">
        <v>369882</v>
      </c>
      <c r="G333">
        <v>2</v>
      </c>
      <c r="H333">
        <v>2</v>
      </c>
      <c r="I333">
        <v>82.675516605377197</v>
      </c>
      <c r="J333">
        <f>ConfigSheet!$I$2</f>
        <v>3349.0920000000001</v>
      </c>
      <c r="K333">
        <f>IF(D333="",_xlfn.XLOOKUP(C333,ConfigSheet!$A$1:$H$1,ConfigSheet!$A$2:$H$2),_xlfn.XLOOKUP(D333,ConfigSheet!$A$1:$H$1,ConfigSheet!$A$2:$H$2))</f>
        <v>5.6936084651916001</v>
      </c>
      <c r="L333">
        <f>_xlfn.XLOOKUP(B333,CoinPixels_Config3!A:A,CoinPixels_Config3!I:I)</f>
        <v>1.1134769332342989</v>
      </c>
      <c r="M333">
        <f t="shared" si="41"/>
        <v>368897.13493438967</v>
      </c>
      <c r="N333">
        <f t="shared" si="42"/>
        <v>411855.07501856895</v>
      </c>
      <c r="O333">
        <f t="shared" si="43"/>
        <v>627.14187912645241</v>
      </c>
      <c r="P333">
        <f t="shared" si="44"/>
        <v>700.17232777058553</v>
      </c>
      <c r="Q333" s="9" cm="1">
        <f t="array" ref="Q333">IF(D333="",_xlfn.XLOOKUP(C333,ConfigSheet!$B$5:$H$5,_xlfn.XLOOKUP(G333,ConfigSheet!$A$6:$A$8,ConfigSheet!$B$6:$H$8)),_xlfn.XLOOKUP(D333,ConfigSheet!$B$5:$H$5,_xlfn.XLOOKUP(H333,ConfigSheet!$A$6:$A$8,ConfigSheet!$B$6:$H$8)))</f>
        <v>738.85333333333335</v>
      </c>
      <c r="R333">
        <f t="shared" si="45"/>
        <v>-73.030448644133116</v>
      </c>
      <c r="S333" s="9">
        <f t="shared" si="46"/>
        <v>5333.4464291633649</v>
      </c>
      <c r="W333">
        <f t="shared" si="47"/>
        <v>38.681005562747828</v>
      </c>
      <c r="X333">
        <f t="shared" si="40"/>
        <v>1496.2201913453284</v>
      </c>
    </row>
    <row r="334" spans="1:24" x14ac:dyDescent="0.3">
      <c r="A334" s="3">
        <v>332</v>
      </c>
      <c r="B334">
        <v>150</v>
      </c>
      <c r="C334" t="s">
        <v>8</v>
      </c>
      <c r="D334" t="s">
        <v>8</v>
      </c>
      <c r="E334">
        <v>13455</v>
      </c>
      <c r="F334">
        <v>13084</v>
      </c>
      <c r="G334">
        <v>1</v>
      </c>
      <c r="H334">
        <v>1</v>
      </c>
      <c r="I334">
        <v>91.203171014785767</v>
      </c>
      <c r="J33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_xlfn.XLOOKUP(B334,CoinPixels_Config3!A:A,CoinPixels_Config3!I:I)</f>
        <v>1.0283552430449403</v>
      </c>
      <c r="M334">
        <f t="shared" si="41"/>
        <v>13836.519795169672</v>
      </c>
      <c r="N334">
        <f t="shared" si="42"/>
        <v>13454.999999999998</v>
      </c>
      <c r="O334">
        <f t="shared" si="43"/>
        <v>0</v>
      </c>
      <c r="P334">
        <f t="shared" si="44"/>
        <v>0</v>
      </c>
      <c r="Q334" s="9" cm="1">
        <f t="array" ref="Q334">IF(D334="",_xlfn.XLOOKUP(C334,ConfigSheet!$B$5:$H$5,_xlfn.XLOOKUP(G334,ConfigSheet!$A$6:$A$8,ConfigSheet!$B$6:$H$8)),_xlfn.XLOOKUP(D334,ConfigSheet!$B$5:$H$5,_xlfn.XLOOKUP(H334,ConfigSheet!$A$6:$A$8,ConfigSheet!$B$6:$H$8)))</f>
        <v>0</v>
      </c>
      <c r="R334">
        <f t="shared" si="45"/>
        <v>0</v>
      </c>
      <c r="S334" s="9">
        <f t="shared" si="46"/>
        <v>0</v>
      </c>
      <c r="W334">
        <f t="shared" si="47"/>
        <v>0</v>
      </c>
      <c r="X334">
        <f t="shared" si="40"/>
        <v>0</v>
      </c>
    </row>
    <row r="335" spans="1:24" x14ac:dyDescent="0.3">
      <c r="A335" s="3">
        <v>333</v>
      </c>
      <c r="B335">
        <v>150</v>
      </c>
      <c r="C335" t="s">
        <v>11</v>
      </c>
      <c r="D335" t="s">
        <v>11</v>
      </c>
      <c r="E335">
        <v>355495</v>
      </c>
      <c r="F335">
        <v>398110</v>
      </c>
      <c r="G335">
        <v>2</v>
      </c>
      <c r="H335">
        <v>2</v>
      </c>
      <c r="I335">
        <v>83.722227811813354</v>
      </c>
      <c r="J335">
        <f>ConfigSheet!$I$2</f>
        <v>3349.0920000000001</v>
      </c>
      <c r="K335">
        <f>IF(D335="",_xlfn.XLOOKUP(C335,ConfigSheet!$A$1:$H$1,ConfigSheet!$A$2:$H$2),_xlfn.XLOOKUP(D335,ConfigSheet!$A$1:$H$1,ConfigSheet!$A$2:$H$2))</f>
        <v>5.6936084651916001</v>
      </c>
      <c r="L335">
        <f>_xlfn.XLOOKUP(B335,CoinPixels_Config3!A:A,CoinPixels_Config3!I:I)</f>
        <v>1.0283552430449403</v>
      </c>
      <c r="M335">
        <f t="shared" si="41"/>
        <v>365575.14712626103</v>
      </c>
      <c r="N335">
        <f t="shared" si="42"/>
        <v>409398.50580862118</v>
      </c>
      <c r="O335">
        <f t="shared" si="43"/>
        <v>621.49434901810537</v>
      </c>
      <c r="P335">
        <f t="shared" si="44"/>
        <v>695.99604857339182</v>
      </c>
      <c r="Q335" s="9" cm="1">
        <f t="array" ref="Q335">IF(D335="",_xlfn.XLOOKUP(C335,ConfigSheet!$B$5:$H$5,_xlfn.XLOOKUP(G335,ConfigSheet!$A$6:$A$8,ConfigSheet!$B$6:$H$8)),_xlfn.XLOOKUP(D335,ConfigSheet!$B$5:$H$5,_xlfn.XLOOKUP(H335,ConfigSheet!$A$6:$A$8,ConfigSheet!$B$6:$H$8)))</f>
        <v>738.85333333333335</v>
      </c>
      <c r="R335">
        <f t="shared" si="45"/>
        <v>-74.50169955528645</v>
      </c>
      <c r="S335" s="9">
        <f t="shared" si="46"/>
        <v>5550.5032366261694</v>
      </c>
      <c r="W335">
        <f t="shared" si="47"/>
        <v>42.857284759941535</v>
      </c>
      <c r="X335">
        <f t="shared" si="40"/>
        <v>1836.7468569947171</v>
      </c>
    </row>
    <row r="336" spans="1:24" x14ac:dyDescent="0.3">
      <c r="A336" s="3">
        <v>334</v>
      </c>
      <c r="B336">
        <v>151</v>
      </c>
      <c r="C336" t="s">
        <v>8</v>
      </c>
      <c r="D336" t="s">
        <v>8</v>
      </c>
      <c r="E336">
        <v>13428</v>
      </c>
      <c r="F336">
        <v>13746</v>
      </c>
      <c r="G336">
        <v>1</v>
      </c>
      <c r="H336">
        <v>1</v>
      </c>
      <c r="I336">
        <v>89.247161149978638</v>
      </c>
      <c r="J336">
        <f>ConfigSheet!$I$2</f>
        <v>3349.0920000000001</v>
      </c>
      <c r="K336">
        <f>IF(D336="",_xlfn.XLOOKUP(C336,ConfigSheet!$A$1:$H$1,ConfigSheet!$A$2:$H$2),_xlfn.XLOOKUP(D336,ConfigSheet!$A$1:$H$1,ConfigSheet!$A$2:$H$2))</f>
        <v>0</v>
      </c>
      <c r="L336">
        <f>_xlfn.XLOOKUP(B336,CoinPixels_Config3!A:A,CoinPixels_Config3!I:I)</f>
        <v>0.97686599738105628</v>
      </c>
      <c r="M336">
        <f t="shared" si="41"/>
        <v>13117.356612832824</v>
      </c>
      <c r="N336">
        <f t="shared" si="42"/>
        <v>13428</v>
      </c>
      <c r="O336">
        <f t="shared" si="43"/>
        <v>0</v>
      </c>
      <c r="P336">
        <f t="shared" si="44"/>
        <v>0</v>
      </c>
      <c r="Q336" s="9" cm="1">
        <f t="array" ref="Q336">IF(D336="",_xlfn.XLOOKUP(C336,ConfigSheet!$B$5:$H$5,_xlfn.XLOOKUP(G336,ConfigSheet!$A$6:$A$8,ConfigSheet!$B$6:$H$8)),_xlfn.XLOOKUP(D336,ConfigSheet!$B$5:$H$5,_xlfn.XLOOKUP(H336,ConfigSheet!$A$6:$A$8,ConfigSheet!$B$6:$H$8)))</f>
        <v>0</v>
      </c>
      <c r="R336">
        <f t="shared" si="45"/>
        <v>0</v>
      </c>
      <c r="S336" s="9">
        <f t="shared" si="46"/>
        <v>0</v>
      </c>
      <c r="W336">
        <f t="shared" si="47"/>
        <v>0</v>
      </c>
      <c r="X336">
        <f t="shared" si="40"/>
        <v>0</v>
      </c>
    </row>
    <row r="337" spans="1:24" x14ac:dyDescent="0.3">
      <c r="A337" s="3">
        <v>335</v>
      </c>
      <c r="B337">
        <v>151</v>
      </c>
      <c r="C337" t="s">
        <v>12</v>
      </c>
      <c r="D337" t="s">
        <v>12</v>
      </c>
      <c r="E337">
        <v>341510</v>
      </c>
      <c r="F337">
        <v>319781</v>
      </c>
      <c r="G337">
        <v>2</v>
      </c>
      <c r="H337">
        <v>2</v>
      </c>
      <c r="I337">
        <v>90.873998403549194</v>
      </c>
      <c r="J337">
        <f>ConfigSheet!$I$2</f>
        <v>3349.0920000000001</v>
      </c>
      <c r="K337">
        <f>IF(D337="",_xlfn.XLOOKUP(C337,ConfigSheet!$A$1:$H$1,ConfigSheet!$A$2:$H$2),_xlfn.XLOOKUP(D337,ConfigSheet!$A$1:$H$1,ConfigSheet!$A$2:$H$2))</f>
        <v>4.4826302470744004</v>
      </c>
      <c r="L337">
        <f>_xlfn.XLOOKUP(B337,CoinPixels_Config3!A:A,CoinPixels_Config3!I:I)</f>
        <v>0.97686599738105628</v>
      </c>
      <c r="M337">
        <f t="shared" si="41"/>
        <v>333609.50676560454</v>
      </c>
      <c r="N337">
        <f t="shared" si="42"/>
        <v>312383.18550851155</v>
      </c>
      <c r="O337">
        <f t="shared" si="43"/>
        <v>446.52343552791945</v>
      </c>
      <c r="P337">
        <f t="shared" si="44"/>
        <v>418.11282462169072</v>
      </c>
      <c r="Q337" s="9" cm="1">
        <f t="array" ref="Q337">IF(D337="",_xlfn.XLOOKUP(C337,ConfigSheet!$B$5:$H$5,_xlfn.XLOOKUP(G337,ConfigSheet!$A$6:$A$8,ConfigSheet!$B$6:$H$8)),_xlfn.XLOOKUP(D337,ConfigSheet!$B$5:$H$5,_xlfn.XLOOKUP(H337,ConfigSheet!$A$6:$A$8,ConfigSheet!$B$6:$H$8)))</f>
        <v>472.59999999999997</v>
      </c>
      <c r="R337">
        <f t="shared" si="45"/>
        <v>28.410610906228726</v>
      </c>
      <c r="S337" s="9">
        <f t="shared" si="46"/>
        <v>807.16281206512258</v>
      </c>
      <c r="W337">
        <f t="shared" si="47"/>
        <v>54.487175378309246</v>
      </c>
      <c r="X337">
        <f t="shared" si="40"/>
        <v>2968.8522807066292</v>
      </c>
    </row>
    <row r="338" spans="1:24" x14ac:dyDescent="0.3">
      <c r="A338" s="3">
        <v>336</v>
      </c>
      <c r="B338">
        <v>152</v>
      </c>
      <c r="C338" t="s">
        <v>8</v>
      </c>
      <c r="D338" t="s">
        <v>8</v>
      </c>
      <c r="E338">
        <v>14712</v>
      </c>
      <c r="F338">
        <v>15216</v>
      </c>
      <c r="G338">
        <v>1</v>
      </c>
      <c r="H338">
        <v>1</v>
      </c>
      <c r="I338">
        <v>90.454369783401489</v>
      </c>
      <c r="J338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_xlfn.XLOOKUP(B338,CoinPixels_Config3!A:A,CoinPixels_Config3!I:I)</f>
        <v>0.96687697160883279</v>
      </c>
      <c r="M338">
        <f t="shared" si="41"/>
        <v>14224.694006309148</v>
      </c>
      <c r="N338">
        <f t="shared" si="42"/>
        <v>14712</v>
      </c>
      <c r="O338">
        <f t="shared" si="43"/>
        <v>0</v>
      </c>
      <c r="P338">
        <f t="shared" si="44"/>
        <v>0</v>
      </c>
      <c r="Q338" s="9" cm="1">
        <f t="array" ref="Q338">IF(D338="",_xlfn.XLOOKUP(C338,ConfigSheet!$B$5:$H$5,_xlfn.XLOOKUP(G338,ConfigSheet!$A$6:$A$8,ConfigSheet!$B$6:$H$8)),_xlfn.XLOOKUP(D338,ConfigSheet!$B$5:$H$5,_xlfn.XLOOKUP(H338,ConfigSheet!$A$6:$A$8,ConfigSheet!$B$6:$H$8)))</f>
        <v>0</v>
      </c>
      <c r="R338">
        <f t="shared" si="45"/>
        <v>0</v>
      </c>
      <c r="S338" s="9">
        <f t="shared" si="46"/>
        <v>0</v>
      </c>
      <c r="W338">
        <f t="shared" si="47"/>
        <v>0</v>
      </c>
      <c r="X338">
        <f t="shared" si="40"/>
        <v>0</v>
      </c>
    </row>
    <row r="339" spans="1:24" x14ac:dyDescent="0.3">
      <c r="A339" s="3">
        <v>337</v>
      </c>
      <c r="B339">
        <v>152</v>
      </c>
      <c r="C339" t="s">
        <v>12</v>
      </c>
      <c r="D339" t="s">
        <v>12</v>
      </c>
      <c r="E339">
        <v>377970</v>
      </c>
      <c r="F339">
        <v>338704</v>
      </c>
      <c r="G339">
        <v>2</v>
      </c>
      <c r="H339">
        <v>2</v>
      </c>
      <c r="I339">
        <v>89.001992344856262</v>
      </c>
      <c r="J339">
        <f>ConfigSheet!$I$2</f>
        <v>3349.0920000000001</v>
      </c>
      <c r="K339">
        <f>IF(D339="",_xlfn.XLOOKUP(C339,ConfigSheet!$A$1:$H$1,ConfigSheet!$A$2:$H$2),_xlfn.XLOOKUP(D339,ConfigSheet!$A$1:$H$1,ConfigSheet!$A$2:$H$2))</f>
        <v>4.4826302470744004</v>
      </c>
      <c r="L339">
        <f>_xlfn.XLOOKUP(B339,CoinPixels_Config3!A:A,CoinPixels_Config3!I:I)</f>
        <v>0.96687697160883279</v>
      </c>
      <c r="M339">
        <f t="shared" si="41"/>
        <v>365450.48895899055</v>
      </c>
      <c r="N339">
        <f t="shared" si="42"/>
        <v>327485.09779179812</v>
      </c>
      <c r="O339">
        <f t="shared" si="43"/>
        <v>489.14135999121555</v>
      </c>
      <c r="P339">
        <f t="shared" si="44"/>
        <v>438.32615073806039</v>
      </c>
      <c r="Q339" s="9" cm="1">
        <f t="array" ref="Q339">IF(D339="",_xlfn.XLOOKUP(C339,ConfigSheet!$B$5:$H$5,_xlfn.XLOOKUP(G339,ConfigSheet!$A$6:$A$8,ConfigSheet!$B$6:$H$8)),_xlfn.XLOOKUP(D339,ConfigSheet!$B$5:$H$5,_xlfn.XLOOKUP(H339,ConfigSheet!$A$6:$A$8,ConfigSheet!$B$6:$H$8)))</f>
        <v>472.59999999999997</v>
      </c>
      <c r="R339">
        <f t="shared" si="45"/>
        <v>50.81520925315516</v>
      </c>
      <c r="S339" s="9">
        <f t="shared" si="46"/>
        <v>2582.1854914419459</v>
      </c>
      <c r="W339">
        <f t="shared" si="47"/>
        <v>34.273849261939574</v>
      </c>
      <c r="X339">
        <f t="shared" si="40"/>
        <v>1174.6967432301558</v>
      </c>
    </row>
    <row r="340" spans="1:24" x14ac:dyDescent="0.3">
      <c r="A340" s="3">
        <v>338</v>
      </c>
      <c r="B340">
        <v>153</v>
      </c>
      <c r="C340" t="s">
        <v>8</v>
      </c>
      <c r="D340" t="s">
        <v>8</v>
      </c>
      <c r="E340">
        <v>18613</v>
      </c>
      <c r="F340">
        <v>17110</v>
      </c>
      <c r="G340">
        <v>1</v>
      </c>
      <c r="H340">
        <v>1</v>
      </c>
      <c r="I340">
        <v>91.359543800354004</v>
      </c>
      <c r="J340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_xlfn.XLOOKUP(B340,CoinPixels_Config3!A:A,CoinPixels_Config3!I:I)</f>
        <v>1.087843366452367</v>
      </c>
      <c r="M340">
        <f t="shared" si="41"/>
        <v>20248.028579777907</v>
      </c>
      <c r="N340">
        <f t="shared" si="42"/>
        <v>18613</v>
      </c>
      <c r="O340">
        <f t="shared" si="43"/>
        <v>0</v>
      </c>
      <c r="P340">
        <f t="shared" si="44"/>
        <v>0</v>
      </c>
      <c r="Q340" s="9" cm="1">
        <f t="array" ref="Q340">IF(D340="",_xlfn.XLOOKUP(C340,ConfigSheet!$B$5:$H$5,_xlfn.XLOOKUP(G340,ConfigSheet!$A$6:$A$8,ConfigSheet!$B$6:$H$8)),_xlfn.XLOOKUP(D340,ConfigSheet!$B$5:$H$5,_xlfn.XLOOKUP(H340,ConfigSheet!$A$6:$A$8,ConfigSheet!$B$6:$H$8)))</f>
        <v>0</v>
      </c>
      <c r="R340">
        <f t="shared" si="45"/>
        <v>0</v>
      </c>
      <c r="S340" s="9">
        <f t="shared" si="46"/>
        <v>0</v>
      </c>
      <c r="W340">
        <f t="shared" si="47"/>
        <v>0</v>
      </c>
      <c r="X340">
        <f t="shared" si="40"/>
        <v>0</v>
      </c>
    </row>
    <row r="341" spans="1:24" x14ac:dyDescent="0.3">
      <c r="A341" s="3">
        <v>339</v>
      </c>
      <c r="B341">
        <v>153</v>
      </c>
      <c r="C341" t="s">
        <v>14</v>
      </c>
      <c r="D341" t="s">
        <v>14</v>
      </c>
      <c r="E341">
        <v>204457</v>
      </c>
      <c r="F341">
        <v>193690</v>
      </c>
      <c r="G341">
        <v>2</v>
      </c>
      <c r="H341">
        <v>2</v>
      </c>
      <c r="I341">
        <v>93.720927834510803</v>
      </c>
      <c r="J341">
        <f>ConfigSheet!$I$2</f>
        <v>3349.0920000000001</v>
      </c>
      <c r="K341">
        <f>IF(D341="",_xlfn.XLOOKUP(C341,ConfigSheet!$A$1:$H$1,ConfigSheet!$A$2:$H$2),_xlfn.XLOOKUP(D341,ConfigSheet!$A$1:$H$1,ConfigSheet!$A$2:$H$2))</f>
        <v>8.5265588246234003</v>
      </c>
      <c r="L341">
        <f>_xlfn.XLOOKUP(B341,CoinPixels_Config3!A:A,CoinPixels_Config3!I:I)</f>
        <v>1.087843366452367</v>
      </c>
      <c r="M341">
        <f t="shared" si="41"/>
        <v>222417.19117475161</v>
      </c>
      <c r="N341">
        <f t="shared" si="42"/>
        <v>210704.38164815897</v>
      </c>
      <c r="O341">
        <f t="shared" si="43"/>
        <v>566.25893351362936</v>
      </c>
      <c r="P341">
        <f t="shared" si="44"/>
        <v>536.4389227674028</v>
      </c>
      <c r="Q341" s="9" cm="1">
        <f t="array" ref="Q341">IF(D341="",_xlfn.XLOOKUP(C341,ConfigSheet!$B$5:$H$5,_xlfn.XLOOKUP(G341,ConfigSheet!$A$6:$A$8,ConfigSheet!$B$6:$H$8)),_xlfn.XLOOKUP(D341,ConfigSheet!$B$5:$H$5,_xlfn.XLOOKUP(H341,ConfigSheet!$A$6:$A$8,ConfigSheet!$B$6:$H$8)))</f>
        <v>320.88</v>
      </c>
      <c r="R341">
        <f t="shared" si="45"/>
        <v>29.820010746226558</v>
      </c>
      <c r="S341" s="9">
        <f t="shared" si="46"/>
        <v>889.23304090506736</v>
      </c>
      <c r="W341">
        <f t="shared" si="47"/>
        <v>-215.55892276740281</v>
      </c>
      <c r="X341">
        <f t="shared" si="40"/>
        <v>46465.649184643131</v>
      </c>
    </row>
    <row r="342" spans="1:24" x14ac:dyDescent="0.3">
      <c r="A342" s="3">
        <v>340</v>
      </c>
      <c r="B342">
        <v>154</v>
      </c>
      <c r="C342" t="s">
        <v>8</v>
      </c>
      <c r="D342" t="s">
        <v>8</v>
      </c>
      <c r="E342">
        <v>16632</v>
      </c>
      <c r="F342">
        <v>16510</v>
      </c>
      <c r="G342">
        <v>1</v>
      </c>
      <c r="H342">
        <v>1</v>
      </c>
      <c r="I342">
        <v>86.641889810562134</v>
      </c>
      <c r="J342">
        <f>ConfigSheet!$I$2</f>
        <v>3349.0920000000001</v>
      </c>
      <c r="K342">
        <f>IF(D342="",_xlfn.XLOOKUP(C342,ConfigSheet!$A$1:$H$1,ConfigSheet!$A$2:$H$2),_xlfn.XLOOKUP(D342,ConfigSheet!$A$1:$H$1,ConfigSheet!$A$2:$H$2))</f>
        <v>0</v>
      </c>
      <c r="L342">
        <f>_xlfn.XLOOKUP(B342,CoinPixels_Config3!A:A,CoinPixels_Config3!I:I)</f>
        <v>1.007389460932768</v>
      </c>
      <c r="M342">
        <f t="shared" si="41"/>
        <v>16754.901514233799</v>
      </c>
      <c r="N342">
        <f t="shared" si="42"/>
        <v>16632</v>
      </c>
      <c r="O342">
        <f t="shared" si="43"/>
        <v>0</v>
      </c>
      <c r="P342">
        <f t="shared" si="44"/>
        <v>0</v>
      </c>
      <c r="Q342" s="9" cm="1">
        <f t="array" ref="Q342">IF(D342="",_xlfn.XLOOKUP(C342,ConfigSheet!$B$5:$H$5,_xlfn.XLOOKUP(G342,ConfigSheet!$A$6:$A$8,ConfigSheet!$B$6:$H$8)),_xlfn.XLOOKUP(D342,ConfigSheet!$B$5:$H$5,_xlfn.XLOOKUP(H342,ConfigSheet!$A$6:$A$8,ConfigSheet!$B$6:$H$8)))</f>
        <v>0</v>
      </c>
      <c r="R342">
        <f t="shared" si="45"/>
        <v>0</v>
      </c>
      <c r="S342" s="9">
        <f t="shared" si="46"/>
        <v>0</v>
      </c>
      <c r="W342">
        <f t="shared" si="47"/>
        <v>0</v>
      </c>
      <c r="X342">
        <f t="shared" si="40"/>
        <v>0</v>
      </c>
    </row>
    <row r="343" spans="1:24" x14ac:dyDescent="0.3">
      <c r="A343" s="3">
        <v>341</v>
      </c>
      <c r="B343">
        <v>154</v>
      </c>
      <c r="C343" t="s">
        <v>13</v>
      </c>
      <c r="D343" t="s">
        <v>13</v>
      </c>
      <c r="E343">
        <v>150555</v>
      </c>
      <c r="F343">
        <v>141154</v>
      </c>
      <c r="G343">
        <v>1</v>
      </c>
      <c r="H343">
        <v>1</v>
      </c>
      <c r="I343">
        <v>76.355117559432983</v>
      </c>
      <c r="J343">
        <f>ConfigSheet!$I$2</f>
        <v>3349.0920000000001</v>
      </c>
      <c r="K343">
        <f>IF(D343="",_xlfn.XLOOKUP(C343,ConfigSheet!$A$1:$H$1,ConfigSheet!$A$2:$H$2),_xlfn.XLOOKUP(D343,ConfigSheet!$A$1:$H$1,ConfigSheet!$A$2:$H$2))</f>
        <v>6.6983512218829002</v>
      </c>
      <c r="L343">
        <f>_xlfn.XLOOKUP(B343,CoinPixels_Config3!A:A,CoinPixels_Config3!I:I)</f>
        <v>1.007389460932768</v>
      </c>
      <c r="M343">
        <f t="shared" si="41"/>
        <v>151667.52029073288</v>
      </c>
      <c r="N343">
        <f t="shared" si="42"/>
        <v>142197.05196850395</v>
      </c>
      <c r="O343">
        <f t="shared" si="43"/>
        <v>303.34261341861617</v>
      </c>
      <c r="P343">
        <f t="shared" si="44"/>
        <v>284.4012039088131</v>
      </c>
      <c r="Q343" s="9" cm="1">
        <f t="array" ref="Q343">IF(D343="",_xlfn.XLOOKUP(C343,ConfigSheet!$B$5:$H$5,_xlfn.XLOOKUP(G343,ConfigSheet!$A$6:$A$8,ConfigSheet!$B$6:$H$8)),_xlfn.XLOOKUP(D343,ConfigSheet!$B$5:$H$5,_xlfn.XLOOKUP(H343,ConfigSheet!$A$6:$A$8,ConfigSheet!$B$6:$H$8)))</f>
        <v>207.95500000000001</v>
      </c>
      <c r="R343">
        <f t="shared" si="45"/>
        <v>18.941409509803066</v>
      </c>
      <c r="S343" s="9">
        <f t="shared" si="46"/>
        <v>358.77699421805801</v>
      </c>
      <c r="W343">
        <f t="shared" si="47"/>
        <v>-76.446203908813089</v>
      </c>
      <c r="X343">
        <f t="shared" si="40"/>
        <v>5844.0220920678294</v>
      </c>
    </row>
    <row r="344" spans="1:24" x14ac:dyDescent="0.3">
      <c r="A344" s="3">
        <v>342</v>
      </c>
      <c r="B344">
        <v>155</v>
      </c>
      <c r="C344" t="s">
        <v>8</v>
      </c>
      <c r="D344" t="s">
        <v>8</v>
      </c>
      <c r="E344">
        <v>20566</v>
      </c>
      <c r="F344">
        <v>18852</v>
      </c>
      <c r="G344">
        <v>1</v>
      </c>
      <c r="H344">
        <v>1</v>
      </c>
      <c r="I344">
        <v>91.665858030319214</v>
      </c>
      <c r="J344">
        <f>ConfigSheet!$I$2</f>
        <v>3349.0920000000001</v>
      </c>
      <c r="K344">
        <f>IF(D344="",_xlfn.XLOOKUP(C344,ConfigSheet!$A$1:$H$1,ConfigSheet!$A$2:$H$2),_xlfn.XLOOKUP(D344,ConfigSheet!$A$1:$H$1,ConfigSheet!$A$2:$H$2))</f>
        <v>0</v>
      </c>
      <c r="L344">
        <f>_xlfn.XLOOKUP(B344,CoinPixels_Config3!A:A,CoinPixels_Config3!I:I)</f>
        <v>1.0909187354126884</v>
      </c>
      <c r="M344">
        <f t="shared" si="41"/>
        <v>22435.834712497348</v>
      </c>
      <c r="N344">
        <f t="shared" si="42"/>
        <v>20566</v>
      </c>
      <c r="O344">
        <f t="shared" si="43"/>
        <v>0</v>
      </c>
      <c r="P344">
        <f t="shared" si="44"/>
        <v>0</v>
      </c>
      <c r="Q344" s="9" cm="1">
        <f t="array" ref="Q344">IF(D344="",_xlfn.XLOOKUP(C344,ConfigSheet!$B$5:$H$5,_xlfn.XLOOKUP(G344,ConfigSheet!$A$6:$A$8,ConfigSheet!$B$6:$H$8)),_xlfn.XLOOKUP(D344,ConfigSheet!$B$5:$H$5,_xlfn.XLOOKUP(H344,ConfigSheet!$A$6:$A$8,ConfigSheet!$B$6:$H$8)))</f>
        <v>0</v>
      </c>
      <c r="R344">
        <f t="shared" si="45"/>
        <v>0</v>
      </c>
      <c r="S344" s="9">
        <f t="shared" si="46"/>
        <v>0</v>
      </c>
      <c r="W344">
        <f t="shared" si="47"/>
        <v>0</v>
      </c>
      <c r="X344">
        <f t="shared" si="40"/>
        <v>0</v>
      </c>
    </row>
    <row r="345" spans="1:24" x14ac:dyDescent="0.3">
      <c r="A345" s="3">
        <v>343</v>
      </c>
      <c r="B345">
        <v>155</v>
      </c>
      <c r="C345" t="s">
        <v>13</v>
      </c>
      <c r="D345" t="s">
        <v>13</v>
      </c>
      <c r="E345">
        <v>310371</v>
      </c>
      <c r="F345">
        <v>213173</v>
      </c>
      <c r="G345">
        <v>2</v>
      </c>
      <c r="H345">
        <v>2</v>
      </c>
      <c r="I345">
        <v>56.07725977897644</v>
      </c>
      <c r="J345">
        <f>ConfigSheet!$I$2</f>
        <v>3349.0920000000001</v>
      </c>
      <c r="K345">
        <f>IF(D345="",_xlfn.XLOOKUP(C345,ConfigSheet!$A$1:$H$1,ConfigSheet!$A$2:$H$2),_xlfn.XLOOKUP(D345,ConfigSheet!$A$1:$H$1,ConfigSheet!$A$2:$H$2))</f>
        <v>6.6983512218829002</v>
      </c>
      <c r="L345">
        <f>_xlfn.XLOOKUP(B345,CoinPixels_Config3!A:A,CoinPixels_Config3!I:I)</f>
        <v>1.0909187354126884</v>
      </c>
      <c r="M345">
        <f t="shared" si="41"/>
        <v>338589.5388287715</v>
      </c>
      <c r="N345">
        <f t="shared" si="42"/>
        <v>232554.41958412901</v>
      </c>
      <c r="O345">
        <f t="shared" si="43"/>
        <v>677.19598360704015</v>
      </c>
      <c r="P345">
        <f t="shared" si="44"/>
        <v>465.1204507298155</v>
      </c>
      <c r="Q345" s="9" cm="1">
        <f t="array" ref="Q345">IF(D345="",_xlfn.XLOOKUP(C345,ConfigSheet!$B$5:$H$5,_xlfn.XLOOKUP(G345,ConfigSheet!$A$6:$A$8,ConfigSheet!$B$6:$H$8)),_xlfn.XLOOKUP(D345,ConfigSheet!$B$5:$H$5,_xlfn.XLOOKUP(H345,ConfigSheet!$A$6:$A$8,ConfigSheet!$B$6:$H$8)))</f>
        <v>415.91</v>
      </c>
      <c r="R345">
        <f t="shared" si="45"/>
        <v>212.07553287722465</v>
      </c>
      <c r="S345" s="9">
        <f t="shared" si="46"/>
        <v>44976.031645158793</v>
      </c>
      <c r="W345">
        <f t="shared" si="47"/>
        <v>-49.210450729815477</v>
      </c>
      <c r="X345">
        <f t="shared" si="40"/>
        <v>2421.6684610315965</v>
      </c>
    </row>
    <row r="346" spans="1:24" x14ac:dyDescent="0.3">
      <c r="A346" s="3">
        <v>344</v>
      </c>
      <c r="B346">
        <v>156</v>
      </c>
      <c r="C346" t="s">
        <v>8</v>
      </c>
      <c r="D346" t="s">
        <v>8</v>
      </c>
      <c r="E346">
        <v>16655</v>
      </c>
      <c r="F346">
        <v>15972</v>
      </c>
      <c r="G346">
        <v>1</v>
      </c>
      <c r="H346">
        <v>1</v>
      </c>
      <c r="I346">
        <v>92.717069387435913</v>
      </c>
      <c r="J346">
        <f>ConfigSheet!$I$2</f>
        <v>3349.0920000000001</v>
      </c>
      <c r="K346">
        <f>IF(D346="",_xlfn.XLOOKUP(C346,ConfigSheet!$A$1:$H$1,ConfigSheet!$A$2:$H$2),_xlfn.XLOOKUP(D346,ConfigSheet!$A$1:$H$1,ConfigSheet!$A$2:$H$2))</f>
        <v>0</v>
      </c>
      <c r="L346">
        <f>_xlfn.XLOOKUP(B346,CoinPixels_Config3!A:A,CoinPixels_Config3!I:I)</f>
        <v>1.0427623340846481</v>
      </c>
      <c r="M346">
        <f t="shared" si="41"/>
        <v>17367.206674179815</v>
      </c>
      <c r="N346">
        <f t="shared" si="42"/>
        <v>16655</v>
      </c>
      <c r="O346">
        <f t="shared" si="43"/>
        <v>0</v>
      </c>
      <c r="P346">
        <f t="shared" si="44"/>
        <v>0</v>
      </c>
      <c r="Q346" s="9" cm="1">
        <f t="array" ref="Q346">IF(D346="",_xlfn.XLOOKUP(C346,ConfigSheet!$B$5:$H$5,_xlfn.XLOOKUP(G346,ConfigSheet!$A$6:$A$8,ConfigSheet!$B$6:$H$8)),_xlfn.XLOOKUP(D346,ConfigSheet!$B$5:$H$5,_xlfn.XLOOKUP(H346,ConfigSheet!$A$6:$A$8,ConfigSheet!$B$6:$H$8)))</f>
        <v>0</v>
      </c>
      <c r="R346">
        <f t="shared" si="45"/>
        <v>0</v>
      </c>
      <c r="S346" s="9">
        <f t="shared" si="46"/>
        <v>0</v>
      </c>
      <c r="W346">
        <f t="shared" si="47"/>
        <v>0</v>
      </c>
      <c r="X346">
        <f t="shared" si="40"/>
        <v>0</v>
      </c>
    </row>
    <row r="347" spans="1:24" x14ac:dyDescent="0.3">
      <c r="A347" s="3">
        <v>345</v>
      </c>
      <c r="B347">
        <v>156</v>
      </c>
      <c r="C347" t="s">
        <v>13</v>
      </c>
      <c r="D347" t="s">
        <v>13</v>
      </c>
      <c r="E347">
        <v>285937</v>
      </c>
      <c r="F347">
        <v>233611</v>
      </c>
      <c r="G347">
        <v>2</v>
      </c>
      <c r="H347">
        <v>2</v>
      </c>
      <c r="I347">
        <v>65.120062232017517</v>
      </c>
      <c r="J347">
        <f>ConfigSheet!$I$2</f>
        <v>3349.0920000000001</v>
      </c>
      <c r="K347">
        <f>IF(D347="",_xlfn.XLOOKUP(C347,ConfigSheet!$A$1:$H$1,ConfigSheet!$A$2:$H$2),_xlfn.XLOOKUP(D347,ConfigSheet!$A$1:$H$1,ConfigSheet!$A$2:$H$2))</f>
        <v>6.6983512218829002</v>
      </c>
      <c r="L347">
        <f>_xlfn.XLOOKUP(B347,CoinPixels_Config3!A:A,CoinPixels_Config3!I:I)</f>
        <v>1.0427623340846481</v>
      </c>
      <c r="M347">
        <f t="shared" si="41"/>
        <v>298164.33352116204</v>
      </c>
      <c r="N347">
        <f t="shared" si="42"/>
        <v>243600.75162784875</v>
      </c>
      <c r="O347">
        <f t="shared" si="43"/>
        <v>596.34355454056686</v>
      </c>
      <c r="P347">
        <f t="shared" si="44"/>
        <v>487.21366636628483</v>
      </c>
      <c r="Q347" s="9" cm="1">
        <f t="array" ref="Q347">IF(D347="",_xlfn.XLOOKUP(C347,ConfigSheet!$B$5:$H$5,_xlfn.XLOOKUP(G347,ConfigSheet!$A$6:$A$8,ConfigSheet!$B$6:$H$8)),_xlfn.XLOOKUP(D347,ConfigSheet!$B$5:$H$5,_xlfn.XLOOKUP(H347,ConfigSheet!$A$6:$A$8,ConfigSheet!$B$6:$H$8)))</f>
        <v>415.91</v>
      </c>
      <c r="R347">
        <f t="shared" si="45"/>
        <v>109.12988817428203</v>
      </c>
      <c r="S347" s="9">
        <f t="shared" si="46"/>
        <v>11909.3324929313</v>
      </c>
      <c r="W347">
        <f t="shared" si="47"/>
        <v>-71.303666366284801</v>
      </c>
      <c r="X347">
        <f t="shared" si="40"/>
        <v>5084.2128372744546</v>
      </c>
    </row>
    <row r="348" spans="1:24" x14ac:dyDescent="0.3">
      <c r="A348" s="3">
        <v>346</v>
      </c>
      <c r="B348">
        <v>157</v>
      </c>
      <c r="C348" t="s">
        <v>8</v>
      </c>
      <c r="D348" t="s">
        <v>8</v>
      </c>
      <c r="E348">
        <v>18659</v>
      </c>
      <c r="F348">
        <v>17604</v>
      </c>
      <c r="G348">
        <v>1</v>
      </c>
      <c r="H348">
        <v>1</v>
      </c>
      <c r="I348">
        <v>93.702256679534912</v>
      </c>
      <c r="J348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_xlfn.XLOOKUP(B348,CoinPixels_Config3!A:A,CoinPixels_Config3!I:I)</f>
        <v>1.0599295614633037</v>
      </c>
      <c r="M348">
        <f t="shared" si="41"/>
        <v>19777.225687343784</v>
      </c>
      <c r="N348">
        <f t="shared" si="42"/>
        <v>18659</v>
      </c>
      <c r="O348">
        <f t="shared" si="43"/>
        <v>0</v>
      </c>
      <c r="P348">
        <f t="shared" si="44"/>
        <v>0</v>
      </c>
      <c r="Q348" s="9" cm="1">
        <f t="array" ref="Q348">IF(D348="",_xlfn.XLOOKUP(C348,ConfigSheet!$B$5:$H$5,_xlfn.XLOOKUP(G348,ConfigSheet!$A$6:$A$8,ConfigSheet!$B$6:$H$8)),_xlfn.XLOOKUP(D348,ConfigSheet!$B$5:$H$5,_xlfn.XLOOKUP(H348,ConfigSheet!$A$6:$A$8,ConfigSheet!$B$6:$H$8)))</f>
        <v>0</v>
      </c>
      <c r="R348">
        <f t="shared" si="45"/>
        <v>0</v>
      </c>
      <c r="S348" s="9">
        <f t="shared" si="46"/>
        <v>0</v>
      </c>
      <c r="W348">
        <f t="shared" si="47"/>
        <v>0</v>
      </c>
      <c r="X348">
        <f t="shared" si="40"/>
        <v>0</v>
      </c>
    </row>
    <row r="349" spans="1:24" x14ac:dyDescent="0.3">
      <c r="A349" s="3">
        <v>347</v>
      </c>
      <c r="B349">
        <v>157</v>
      </c>
      <c r="C349" t="s">
        <v>13</v>
      </c>
      <c r="D349" t="s">
        <v>13</v>
      </c>
      <c r="E349">
        <v>130619</v>
      </c>
      <c r="F349">
        <v>128455</v>
      </c>
      <c r="G349">
        <v>1</v>
      </c>
      <c r="H349">
        <v>1</v>
      </c>
      <c r="I349">
        <v>78.517830371856689</v>
      </c>
      <c r="J349">
        <f>ConfigSheet!$I$2</f>
        <v>3349.0920000000001</v>
      </c>
      <c r="K349">
        <f>IF(D349="",_xlfn.XLOOKUP(C349,ConfigSheet!$A$1:$H$1,ConfigSheet!$A$2:$H$2),_xlfn.XLOOKUP(D349,ConfigSheet!$A$1:$H$1,ConfigSheet!$A$2:$H$2))</f>
        <v>6.6983512218829002</v>
      </c>
      <c r="L349">
        <f>_xlfn.XLOOKUP(B349,CoinPixels_Config3!A:A,CoinPixels_Config3!I:I)</f>
        <v>1.0599295614633037</v>
      </c>
      <c r="M349">
        <f t="shared" si="41"/>
        <v>138446.93938877527</v>
      </c>
      <c r="N349">
        <f t="shared" si="42"/>
        <v>136153.25181776867</v>
      </c>
      <c r="O349">
        <f t="shared" si="43"/>
        <v>276.90079150430938</v>
      </c>
      <c r="P349">
        <f t="shared" si="44"/>
        <v>272.3133018372983</v>
      </c>
      <c r="Q349" s="9" cm="1">
        <f t="array" ref="Q349">IF(D349="",_xlfn.XLOOKUP(C349,ConfigSheet!$B$5:$H$5,_xlfn.XLOOKUP(G349,ConfigSheet!$A$6:$A$8,ConfigSheet!$B$6:$H$8)),_xlfn.XLOOKUP(D349,ConfigSheet!$B$5:$H$5,_xlfn.XLOOKUP(H349,ConfigSheet!$A$6:$A$8,ConfigSheet!$B$6:$H$8)))</f>
        <v>207.95500000000001</v>
      </c>
      <c r="R349">
        <f t="shared" si="45"/>
        <v>4.5874896670110843</v>
      </c>
      <c r="S349" s="9">
        <f t="shared" si="46"/>
        <v>21.04506144493347</v>
      </c>
      <c r="W349">
        <f t="shared" si="47"/>
        <v>-64.358301837298285</v>
      </c>
      <c r="X349">
        <f t="shared" si="40"/>
        <v>4141.9910153807914</v>
      </c>
    </row>
    <row r="350" spans="1:24" x14ac:dyDescent="0.3">
      <c r="A350" s="3">
        <v>348</v>
      </c>
      <c r="B350">
        <v>158</v>
      </c>
      <c r="C350" t="s">
        <v>8</v>
      </c>
      <c r="D350" t="s">
        <v>8</v>
      </c>
      <c r="E350">
        <v>15408</v>
      </c>
      <c r="F350">
        <v>15756</v>
      </c>
      <c r="G350">
        <v>1</v>
      </c>
      <c r="H350">
        <v>1</v>
      </c>
      <c r="I350">
        <v>90.979284048080444</v>
      </c>
      <c r="J350">
        <f>ConfigSheet!$I$2</f>
        <v>3349.0920000000001</v>
      </c>
      <c r="K350">
        <f>IF(D350="",_xlfn.XLOOKUP(C350,ConfigSheet!$A$1:$H$1,ConfigSheet!$A$2:$H$2),_xlfn.XLOOKUP(D350,ConfigSheet!$A$1:$H$1,ConfigSheet!$A$2:$H$2))</f>
        <v>0</v>
      </c>
      <c r="L350">
        <f>_xlfn.XLOOKUP(B350,CoinPixels_Config3!A:A,CoinPixels_Config3!I:I)</f>
        <v>0.97791317593297789</v>
      </c>
      <c r="M350">
        <f t="shared" si="41"/>
        <v>15067.686214775324</v>
      </c>
      <c r="N350">
        <f t="shared" si="42"/>
        <v>15408</v>
      </c>
      <c r="O350">
        <f t="shared" si="43"/>
        <v>0</v>
      </c>
      <c r="P350">
        <f t="shared" si="44"/>
        <v>0</v>
      </c>
      <c r="Q350" s="9" cm="1">
        <f t="array" ref="Q350">IF(D350="",_xlfn.XLOOKUP(C350,ConfigSheet!$B$5:$H$5,_xlfn.XLOOKUP(G350,ConfigSheet!$A$6:$A$8,ConfigSheet!$B$6:$H$8)),_xlfn.XLOOKUP(D350,ConfigSheet!$B$5:$H$5,_xlfn.XLOOKUP(H350,ConfigSheet!$A$6:$A$8,ConfigSheet!$B$6:$H$8)))</f>
        <v>0</v>
      </c>
      <c r="R350">
        <f t="shared" si="45"/>
        <v>0</v>
      </c>
      <c r="S350" s="9">
        <f t="shared" si="46"/>
        <v>0</v>
      </c>
      <c r="W350">
        <f t="shared" si="47"/>
        <v>0</v>
      </c>
      <c r="X350">
        <f t="shared" si="40"/>
        <v>0</v>
      </c>
    </row>
    <row r="351" spans="1:24" x14ac:dyDescent="0.3">
      <c r="A351" s="3">
        <v>349</v>
      </c>
      <c r="B351">
        <v>158</v>
      </c>
      <c r="C351" t="s">
        <v>12</v>
      </c>
      <c r="D351" t="s">
        <v>12</v>
      </c>
      <c r="E351">
        <v>205110</v>
      </c>
      <c r="F351">
        <v>175002</v>
      </c>
      <c r="G351">
        <v>1</v>
      </c>
      <c r="H351">
        <v>1</v>
      </c>
      <c r="I351">
        <v>84.879374504089355</v>
      </c>
      <c r="J351">
        <f>ConfigSheet!$I$2</f>
        <v>3349.0920000000001</v>
      </c>
      <c r="K351">
        <f>IF(D351="",_xlfn.XLOOKUP(C351,ConfigSheet!$A$1:$H$1,ConfigSheet!$A$2:$H$2),_xlfn.XLOOKUP(D351,ConfigSheet!$A$1:$H$1,ConfigSheet!$A$2:$H$2))</f>
        <v>4.4826302470744004</v>
      </c>
      <c r="L351">
        <f>_xlfn.XLOOKUP(B351,CoinPixels_Config3!A:A,CoinPixels_Config3!I:I)</f>
        <v>0.97791317593297789</v>
      </c>
      <c r="M351">
        <f t="shared" si="41"/>
        <v>200579.7715156131</v>
      </c>
      <c r="N351">
        <f t="shared" si="42"/>
        <v>171136.76161462298</v>
      </c>
      <c r="O351">
        <f t="shared" si="43"/>
        <v>268.46827460910583</v>
      </c>
      <c r="P351">
        <f t="shared" si="44"/>
        <v>229.05994341154863</v>
      </c>
      <c r="Q351" s="9" cm="1">
        <f t="array" ref="Q351">IF(D351="",_xlfn.XLOOKUP(C351,ConfigSheet!$B$5:$H$5,_xlfn.XLOOKUP(G351,ConfigSheet!$A$6:$A$8,ConfigSheet!$B$6:$H$8)),_xlfn.XLOOKUP(D351,ConfigSheet!$B$5:$H$5,_xlfn.XLOOKUP(H351,ConfigSheet!$A$6:$A$8,ConfigSheet!$B$6:$H$8)))</f>
        <v>236.29999999999998</v>
      </c>
      <c r="R351">
        <f t="shared" si="45"/>
        <v>39.408331197557203</v>
      </c>
      <c r="S351" s="9">
        <f t="shared" si="46"/>
        <v>1553.0165677763603</v>
      </c>
      <c r="W351">
        <f t="shared" si="47"/>
        <v>7.2400565884513526</v>
      </c>
      <c r="X351">
        <f t="shared" si="40"/>
        <v>52.418419403977836</v>
      </c>
    </row>
    <row r="352" spans="1:24" x14ac:dyDescent="0.3">
      <c r="A352" s="3">
        <v>350</v>
      </c>
      <c r="B352">
        <v>158</v>
      </c>
      <c r="C352" t="s">
        <v>13</v>
      </c>
      <c r="D352" t="s">
        <v>13</v>
      </c>
      <c r="E352">
        <v>128207</v>
      </c>
      <c r="F352">
        <v>74978</v>
      </c>
      <c r="G352">
        <v>1</v>
      </c>
      <c r="H352">
        <v>1</v>
      </c>
      <c r="I352">
        <v>50.286984443664551</v>
      </c>
      <c r="J352">
        <f>ConfigSheet!$I$2</f>
        <v>3349.0920000000001</v>
      </c>
      <c r="K352">
        <f>IF(D352="",_xlfn.XLOOKUP(C352,ConfigSheet!$A$1:$H$1,ConfigSheet!$A$2:$H$2),_xlfn.XLOOKUP(D352,ConfigSheet!$A$1:$H$1,ConfigSheet!$A$2:$H$2))</f>
        <v>6.6983512218829002</v>
      </c>
      <c r="L352">
        <f>_xlfn.XLOOKUP(B352,CoinPixels_Config3!A:A,CoinPixels_Config3!I:I)</f>
        <v>0.97791317593297789</v>
      </c>
      <c r="M352">
        <f t="shared" si="41"/>
        <v>125375.31454683929</v>
      </c>
      <c r="N352">
        <f t="shared" si="42"/>
        <v>73321.97410510281</v>
      </c>
      <c r="O352">
        <f t="shared" si="43"/>
        <v>250.75688914749844</v>
      </c>
      <c r="P352">
        <f t="shared" si="44"/>
        <v>146.64760921401435</v>
      </c>
      <c r="Q352" s="9" cm="1">
        <f t="array" ref="Q352">IF(D352="",_xlfn.XLOOKUP(C352,ConfigSheet!$B$5:$H$5,_xlfn.XLOOKUP(G352,ConfigSheet!$A$6:$A$8,ConfigSheet!$B$6:$H$8)),_xlfn.XLOOKUP(D352,ConfigSheet!$B$5:$H$5,_xlfn.XLOOKUP(H352,ConfigSheet!$A$6:$A$8,ConfigSheet!$B$6:$H$8)))</f>
        <v>207.95500000000001</v>
      </c>
      <c r="R352">
        <f t="shared" si="45"/>
        <v>104.10927993348409</v>
      </c>
      <c r="S352" s="9">
        <f t="shared" si="46"/>
        <v>10838.742168268553</v>
      </c>
      <c r="W352">
        <f t="shared" si="47"/>
        <v>61.30739078598566</v>
      </c>
      <c r="X352">
        <f t="shared" si="40"/>
        <v>3758.5961649855594</v>
      </c>
    </row>
    <row r="353" spans="1:24" x14ac:dyDescent="0.3">
      <c r="A353" s="3">
        <v>351</v>
      </c>
      <c r="B353">
        <v>159</v>
      </c>
      <c r="C353" t="s">
        <v>8</v>
      </c>
      <c r="D353" t="s">
        <v>8</v>
      </c>
      <c r="E353">
        <v>14527</v>
      </c>
      <c r="F353">
        <v>13783</v>
      </c>
      <c r="G353">
        <v>1</v>
      </c>
      <c r="H353">
        <v>1</v>
      </c>
      <c r="I353">
        <v>93.466824293136597</v>
      </c>
      <c r="J353">
        <f>ConfigSheet!$I$2</f>
        <v>3349.0920000000001</v>
      </c>
      <c r="K353">
        <f>IF(D353="",_xlfn.XLOOKUP(C353,ConfigSheet!$A$1:$H$1,ConfigSheet!$A$2:$H$2),_xlfn.XLOOKUP(D353,ConfigSheet!$A$1:$H$1,ConfigSheet!$A$2:$H$2))</f>
        <v>0</v>
      </c>
      <c r="L353">
        <f>_xlfn.XLOOKUP(B353,CoinPixels_Config3!A:A,CoinPixels_Config3!I:I)</f>
        <v>1.0539795400130596</v>
      </c>
      <c r="M353">
        <f t="shared" si="41"/>
        <v>15311.160777769717</v>
      </c>
      <c r="N353">
        <f t="shared" si="42"/>
        <v>14527</v>
      </c>
      <c r="O353">
        <f t="shared" si="43"/>
        <v>0</v>
      </c>
      <c r="P353">
        <f t="shared" si="44"/>
        <v>0</v>
      </c>
      <c r="Q353" s="9" cm="1">
        <f t="array" ref="Q353">IF(D353="",_xlfn.XLOOKUP(C353,ConfigSheet!$B$5:$H$5,_xlfn.XLOOKUP(G353,ConfigSheet!$A$6:$A$8,ConfigSheet!$B$6:$H$8)),_xlfn.XLOOKUP(D353,ConfigSheet!$B$5:$H$5,_xlfn.XLOOKUP(H353,ConfigSheet!$A$6:$A$8,ConfigSheet!$B$6:$H$8)))</f>
        <v>0</v>
      </c>
      <c r="R353">
        <f t="shared" si="45"/>
        <v>0</v>
      </c>
      <c r="S353" s="9">
        <f t="shared" si="46"/>
        <v>0</v>
      </c>
      <c r="W353">
        <f t="shared" si="47"/>
        <v>0</v>
      </c>
      <c r="X353">
        <f t="shared" si="40"/>
        <v>0</v>
      </c>
    </row>
    <row r="354" spans="1:24" x14ac:dyDescent="0.3">
      <c r="A354" s="3">
        <v>352</v>
      </c>
      <c r="B354">
        <v>159</v>
      </c>
      <c r="C354" t="s">
        <v>14</v>
      </c>
      <c r="D354" t="s">
        <v>14</v>
      </c>
      <c r="E354">
        <v>90794</v>
      </c>
      <c r="F354">
        <v>88085</v>
      </c>
      <c r="G354">
        <v>1</v>
      </c>
      <c r="H354">
        <v>1</v>
      </c>
      <c r="I354">
        <v>93.74505877494812</v>
      </c>
      <c r="J354">
        <f>ConfigSheet!$I$2</f>
        <v>3349.0920000000001</v>
      </c>
      <c r="K354">
        <f>IF(D354="",_xlfn.XLOOKUP(C354,ConfigSheet!$A$1:$H$1,ConfigSheet!$A$2:$H$2),_xlfn.XLOOKUP(D354,ConfigSheet!$A$1:$H$1,ConfigSheet!$A$2:$H$2))</f>
        <v>8.5265588246234003</v>
      </c>
      <c r="L354">
        <f>_xlfn.XLOOKUP(B354,CoinPixels_Config3!A:A,CoinPixels_Config3!I:I)</f>
        <v>1.0539795400130596</v>
      </c>
      <c r="M354">
        <f t="shared" si="41"/>
        <v>95695.018355945736</v>
      </c>
      <c r="N354">
        <f t="shared" si="42"/>
        <v>92839.787782050349</v>
      </c>
      <c r="O354">
        <f t="shared" si="43"/>
        <v>243.63296178050271</v>
      </c>
      <c r="P354">
        <f t="shared" si="44"/>
        <v>236.36374031803399</v>
      </c>
      <c r="Q354" s="9" cm="1">
        <f t="array" ref="Q354">IF(D354="",_xlfn.XLOOKUP(C354,ConfigSheet!$B$5:$H$5,_xlfn.XLOOKUP(G354,ConfigSheet!$A$6:$A$8,ConfigSheet!$B$6:$H$8)),_xlfn.XLOOKUP(D354,ConfigSheet!$B$5:$H$5,_xlfn.XLOOKUP(H354,ConfigSheet!$A$6:$A$8,ConfigSheet!$B$6:$H$8)))</f>
        <v>160.44</v>
      </c>
      <c r="R354">
        <f t="shared" si="45"/>
        <v>7.269221462468721</v>
      </c>
      <c r="S354" s="9">
        <f t="shared" si="46"/>
        <v>52.841580670415894</v>
      </c>
      <c r="W354">
        <f t="shared" si="47"/>
        <v>-75.923740318033992</v>
      </c>
      <c r="X354">
        <f t="shared" si="40"/>
        <v>5764.4143438802603</v>
      </c>
    </row>
    <row r="355" spans="1:24" x14ac:dyDescent="0.3">
      <c r="A355" s="3">
        <v>353</v>
      </c>
      <c r="B355">
        <v>159</v>
      </c>
      <c r="C355" t="s">
        <v>9</v>
      </c>
      <c r="D355" t="s">
        <v>9</v>
      </c>
      <c r="E355">
        <v>451488</v>
      </c>
      <c r="F355">
        <v>404690</v>
      </c>
      <c r="G355">
        <v>1</v>
      </c>
      <c r="H355">
        <v>1</v>
      </c>
      <c r="I355">
        <v>88.750928640365601</v>
      </c>
      <c r="J355">
        <f>ConfigSheet!$I$2</f>
        <v>3349.0920000000001</v>
      </c>
      <c r="K355">
        <f>IF(D355="",_xlfn.XLOOKUP(C355,ConfigSheet!$A$1:$H$1,ConfigSheet!$A$2:$H$2),_xlfn.XLOOKUP(D355,ConfigSheet!$A$1:$H$1,ConfigSheet!$A$2:$H$2))</f>
        <v>2.6304883652667002</v>
      </c>
      <c r="L355">
        <f>_xlfn.XLOOKUP(B355,CoinPixels_Config3!A:A,CoinPixels_Config3!I:I)</f>
        <v>1.0539795400130596</v>
      </c>
      <c r="M355">
        <f t="shared" si="41"/>
        <v>475859.11456141627</v>
      </c>
      <c r="N355">
        <f t="shared" si="42"/>
        <v>426534.9800478851</v>
      </c>
      <c r="O355">
        <f t="shared" si="43"/>
        <v>373.75559236948976</v>
      </c>
      <c r="P355">
        <f t="shared" si="44"/>
        <v>335.01477486889752</v>
      </c>
      <c r="Q355" s="9" cm="1">
        <f t="array" ref="Q355">IF(D355="",_xlfn.XLOOKUP(C355,ConfigSheet!$B$5:$H$5,_xlfn.XLOOKUP(G355,ConfigSheet!$A$6:$A$8,ConfigSheet!$B$6:$H$8)),_xlfn.XLOOKUP(D355,ConfigSheet!$B$5:$H$5,_xlfn.XLOOKUP(H355,ConfigSheet!$A$6:$A$8,ConfigSheet!$B$6:$H$8)))</f>
        <v>468.8</v>
      </c>
      <c r="R355">
        <f t="shared" si="45"/>
        <v>38.740817500592243</v>
      </c>
      <c r="S355" s="9">
        <f t="shared" si="46"/>
        <v>1500.8509406141943</v>
      </c>
      <c r="W355">
        <f t="shared" si="47"/>
        <v>133.78522513110249</v>
      </c>
      <c r="X355">
        <f t="shared" si="40"/>
        <v>17898.486463379777</v>
      </c>
    </row>
    <row r="356" spans="1:24" x14ac:dyDescent="0.3">
      <c r="A356" s="3">
        <v>354</v>
      </c>
      <c r="B356">
        <v>160</v>
      </c>
      <c r="C356" t="s">
        <v>8</v>
      </c>
      <c r="D356" t="s">
        <v>8</v>
      </c>
      <c r="E356">
        <v>17248</v>
      </c>
      <c r="F356">
        <v>16051</v>
      </c>
      <c r="G356">
        <v>1</v>
      </c>
      <c r="H356">
        <v>1</v>
      </c>
      <c r="I356">
        <v>86.768746376037598</v>
      </c>
      <c r="J356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_xlfn.XLOOKUP(B356,CoinPixels_Config3!A:A,CoinPixels_Config3!I:I)</f>
        <v>1.0745747928477976</v>
      </c>
      <c r="M356">
        <f t="shared" si="41"/>
        <v>18534.266027038811</v>
      </c>
      <c r="N356">
        <f t="shared" si="42"/>
        <v>17248</v>
      </c>
      <c r="O356">
        <f t="shared" si="43"/>
        <v>0</v>
      </c>
      <c r="P356">
        <f t="shared" si="44"/>
        <v>0</v>
      </c>
      <c r="Q356" s="9" cm="1">
        <f t="array" ref="Q356">IF(D356="",_xlfn.XLOOKUP(C356,ConfigSheet!$B$5:$H$5,_xlfn.XLOOKUP(G356,ConfigSheet!$A$6:$A$8,ConfigSheet!$B$6:$H$8)),_xlfn.XLOOKUP(D356,ConfigSheet!$B$5:$H$5,_xlfn.XLOOKUP(H356,ConfigSheet!$A$6:$A$8,ConfigSheet!$B$6:$H$8)))</f>
        <v>0</v>
      </c>
      <c r="R356">
        <f t="shared" si="45"/>
        <v>0</v>
      </c>
      <c r="S356" s="9">
        <f t="shared" si="46"/>
        <v>0</v>
      </c>
      <c r="W356">
        <f t="shared" si="47"/>
        <v>0</v>
      </c>
      <c r="X356">
        <f t="shared" si="40"/>
        <v>0</v>
      </c>
    </row>
    <row r="357" spans="1:24" x14ac:dyDescent="0.3">
      <c r="A357" s="3">
        <v>355</v>
      </c>
      <c r="B357">
        <v>160</v>
      </c>
      <c r="C357" t="s">
        <v>14</v>
      </c>
      <c r="D357" t="s">
        <v>14</v>
      </c>
      <c r="E357">
        <v>105908</v>
      </c>
      <c r="F357">
        <v>96294</v>
      </c>
      <c r="G357">
        <v>1</v>
      </c>
      <c r="H357">
        <v>1</v>
      </c>
      <c r="I357">
        <v>90.16994833946228</v>
      </c>
      <c r="J357">
        <f>ConfigSheet!$I$2</f>
        <v>3349.0920000000001</v>
      </c>
      <c r="K357">
        <f>IF(D357="",_xlfn.XLOOKUP(C357,ConfigSheet!$A$1:$H$1,ConfigSheet!$A$2:$H$2),_xlfn.XLOOKUP(D357,ConfigSheet!$A$1:$H$1,ConfigSheet!$A$2:$H$2))</f>
        <v>8.5265588246234003</v>
      </c>
      <c r="L357">
        <f>_xlfn.XLOOKUP(B357,CoinPixels_Config3!A:A,CoinPixels_Config3!I:I)</f>
        <v>1.0745747928477976</v>
      </c>
      <c r="M357">
        <f t="shared" si="41"/>
        <v>113806.06716092455</v>
      </c>
      <c r="N357">
        <f t="shared" si="42"/>
        <v>103475.10510248582</v>
      </c>
      <c r="O357">
        <f t="shared" si="43"/>
        <v>289.7424514604748</v>
      </c>
      <c r="P357">
        <f t="shared" si="44"/>
        <v>263.44052971385508</v>
      </c>
      <c r="Q357" s="9" cm="1">
        <f t="array" ref="Q357">IF(D357="",_xlfn.XLOOKUP(C357,ConfigSheet!$B$5:$H$5,_xlfn.XLOOKUP(G357,ConfigSheet!$A$6:$A$8,ConfigSheet!$B$6:$H$8)),_xlfn.XLOOKUP(D357,ConfigSheet!$B$5:$H$5,_xlfn.XLOOKUP(H357,ConfigSheet!$A$6:$A$8,ConfigSheet!$B$6:$H$8)))</f>
        <v>160.44</v>
      </c>
      <c r="R357">
        <f t="shared" si="45"/>
        <v>26.301921746619712</v>
      </c>
      <c r="S357" s="9">
        <f t="shared" si="46"/>
        <v>691.79108756530695</v>
      </c>
      <c r="W357">
        <f t="shared" si="47"/>
        <v>-103.00052971385509</v>
      </c>
      <c r="X357">
        <f t="shared" si="40"/>
        <v>10609.109121334744</v>
      </c>
    </row>
    <row r="358" spans="1:24" x14ac:dyDescent="0.3">
      <c r="A358" s="3">
        <v>356</v>
      </c>
      <c r="B358">
        <v>160</v>
      </c>
      <c r="C358" t="s">
        <v>9</v>
      </c>
      <c r="D358" t="s">
        <v>9</v>
      </c>
      <c r="E358">
        <v>494380</v>
      </c>
      <c r="F358">
        <v>432534</v>
      </c>
      <c r="G358">
        <v>1</v>
      </c>
      <c r="H358">
        <v>1</v>
      </c>
      <c r="I358">
        <v>86.62986159324646</v>
      </c>
      <c r="J358">
        <f>ConfigSheet!$I$2</f>
        <v>3349.0920000000001</v>
      </c>
      <c r="K358">
        <f>IF(D358="",_xlfn.XLOOKUP(C358,ConfigSheet!$A$1:$H$1,ConfigSheet!$A$2:$H$2),_xlfn.XLOOKUP(D358,ConfigSheet!$A$1:$H$1,ConfigSheet!$A$2:$H$2))</f>
        <v>2.6304883652667002</v>
      </c>
      <c r="L358">
        <f>_xlfn.XLOOKUP(B358,CoinPixels_Config3!A:A,CoinPixels_Config3!I:I)</f>
        <v>1.0745747928477976</v>
      </c>
      <c r="M358">
        <f t="shared" si="41"/>
        <v>531248.28608809412</v>
      </c>
      <c r="N358">
        <f t="shared" si="42"/>
        <v>464790.13344962924</v>
      </c>
      <c r="O358">
        <f t="shared" si="43"/>
        <v>417.26009187642705</v>
      </c>
      <c r="P358">
        <f t="shared" si="44"/>
        <v>365.06164606108359</v>
      </c>
      <c r="Q358" s="9" cm="1">
        <f t="array" ref="Q358">IF(D358="",_xlfn.XLOOKUP(C358,ConfigSheet!$B$5:$H$5,_xlfn.XLOOKUP(G358,ConfigSheet!$A$6:$A$8,ConfigSheet!$B$6:$H$8)),_xlfn.XLOOKUP(D358,ConfigSheet!$B$5:$H$5,_xlfn.XLOOKUP(H358,ConfigSheet!$A$6:$A$8,ConfigSheet!$B$6:$H$8)))</f>
        <v>468.8</v>
      </c>
      <c r="R358">
        <f t="shared" si="45"/>
        <v>52.198445815343462</v>
      </c>
      <c r="S358" s="9">
        <f t="shared" si="46"/>
        <v>2724.6777455373472</v>
      </c>
      <c r="W358">
        <f t="shared" si="47"/>
        <v>103.73835393891642</v>
      </c>
      <c r="X358">
        <f t="shared" si="40"/>
        <v>10761.646077955895</v>
      </c>
    </row>
    <row r="359" spans="1:24" x14ac:dyDescent="0.3">
      <c r="A359" s="3">
        <v>357</v>
      </c>
      <c r="B359">
        <v>161</v>
      </c>
      <c r="C359" t="s">
        <v>8</v>
      </c>
      <c r="D359" t="s">
        <v>8</v>
      </c>
      <c r="E359">
        <v>15649</v>
      </c>
      <c r="F359">
        <v>15851</v>
      </c>
      <c r="G359">
        <v>1</v>
      </c>
      <c r="H359">
        <v>1</v>
      </c>
      <c r="I359">
        <v>88.939541578292847</v>
      </c>
      <c r="J359">
        <f>ConfigSheet!$I$2</f>
        <v>3349.0920000000001</v>
      </c>
      <c r="K359">
        <f>IF(D359="",_xlfn.XLOOKUP(C359,ConfigSheet!$A$1:$H$1,ConfigSheet!$A$2:$H$2),_xlfn.XLOOKUP(D359,ConfigSheet!$A$1:$H$1,ConfigSheet!$A$2:$H$2))</f>
        <v>0</v>
      </c>
      <c r="L359">
        <f>_xlfn.XLOOKUP(B359,CoinPixels_Config3!A:A,CoinPixels_Config3!I:I)</f>
        <v>0.98725632452211221</v>
      </c>
      <c r="M359">
        <f t="shared" si="41"/>
        <v>15449.574222446534</v>
      </c>
      <c r="N359">
        <f t="shared" si="42"/>
        <v>15649</v>
      </c>
      <c r="O359">
        <f t="shared" si="43"/>
        <v>0</v>
      </c>
      <c r="P359">
        <f t="shared" si="44"/>
        <v>0</v>
      </c>
      <c r="Q359" s="9" cm="1">
        <f t="array" ref="Q359">IF(D359="",_xlfn.XLOOKUP(C359,ConfigSheet!$B$5:$H$5,_xlfn.XLOOKUP(G359,ConfigSheet!$A$6:$A$8,ConfigSheet!$B$6:$H$8)),_xlfn.XLOOKUP(D359,ConfigSheet!$B$5:$H$5,_xlfn.XLOOKUP(H359,ConfigSheet!$A$6:$A$8,ConfigSheet!$B$6:$H$8)))</f>
        <v>0</v>
      </c>
      <c r="R359">
        <f t="shared" si="45"/>
        <v>0</v>
      </c>
      <c r="S359" s="9">
        <f t="shared" si="46"/>
        <v>0</v>
      </c>
      <c r="W359">
        <f t="shared" si="47"/>
        <v>0</v>
      </c>
      <c r="X359">
        <f t="shared" si="40"/>
        <v>0</v>
      </c>
    </row>
    <row r="360" spans="1:24" x14ac:dyDescent="0.3">
      <c r="A360" s="3">
        <v>358</v>
      </c>
      <c r="B360">
        <v>161</v>
      </c>
      <c r="C360" t="s">
        <v>12</v>
      </c>
      <c r="D360" t="s">
        <v>12</v>
      </c>
      <c r="E360">
        <v>199772</v>
      </c>
      <c r="F360">
        <v>333544</v>
      </c>
      <c r="G360">
        <v>1</v>
      </c>
      <c r="H360">
        <v>2</v>
      </c>
      <c r="I360">
        <v>40.56670069694519</v>
      </c>
      <c r="J360">
        <f>ConfigSheet!$I$2</f>
        <v>3349.0920000000001</v>
      </c>
      <c r="K360">
        <f>IF(D360="",_xlfn.XLOOKUP(C360,ConfigSheet!$A$1:$H$1,ConfigSheet!$A$2:$H$2),_xlfn.XLOOKUP(D360,ConfigSheet!$A$1:$H$1,ConfigSheet!$A$2:$H$2))</f>
        <v>4.4826302470744004</v>
      </c>
      <c r="L360">
        <f>_xlfn.XLOOKUP(B360,CoinPixels_Config3!A:A,CoinPixels_Config3!I:I)</f>
        <v>0.98725632452211221</v>
      </c>
      <c r="M360">
        <f t="shared" si="41"/>
        <v>197226.17046243139</v>
      </c>
      <c r="N360">
        <f t="shared" si="42"/>
        <v>329293.4235064034</v>
      </c>
      <c r="O360">
        <f t="shared" si="43"/>
        <v>263.97960916855868</v>
      </c>
      <c r="P360">
        <f t="shared" si="44"/>
        <v>440.7465248409074</v>
      </c>
      <c r="Q360" s="9" cm="1">
        <f t="array" ref="Q360">IF(D360="",_xlfn.XLOOKUP(C360,ConfigSheet!$B$5:$H$5,_xlfn.XLOOKUP(G360,ConfigSheet!$A$6:$A$8,ConfigSheet!$B$6:$H$8)),_xlfn.XLOOKUP(D360,ConfigSheet!$B$5:$H$5,_xlfn.XLOOKUP(H360,ConfigSheet!$A$6:$A$8,ConfigSheet!$B$6:$H$8)))</f>
        <v>472.59999999999997</v>
      </c>
      <c r="R360">
        <f t="shared" si="45"/>
        <v>-176.76691567234872</v>
      </c>
      <c r="S360" s="9">
        <f t="shared" si="46"/>
        <v>31246.54247631524</v>
      </c>
      <c r="W360">
        <f t="shared" si="47"/>
        <v>31.853475159092568</v>
      </c>
      <c r="X360">
        <f t="shared" si="40"/>
        <v>1014.6438797109273</v>
      </c>
    </row>
    <row r="361" spans="1:24" x14ac:dyDescent="0.3">
      <c r="A361" s="3">
        <v>359</v>
      </c>
      <c r="B361">
        <v>161</v>
      </c>
      <c r="C361" t="s">
        <v>11</v>
      </c>
      <c r="D361" t="s">
        <v>11</v>
      </c>
      <c r="E361">
        <v>232401</v>
      </c>
      <c r="F361">
        <v>210799</v>
      </c>
      <c r="G361">
        <v>1</v>
      </c>
      <c r="H361">
        <v>1</v>
      </c>
      <c r="I361">
        <v>88.933414220809937</v>
      </c>
      <c r="J361">
        <f>ConfigSheet!$I$2</f>
        <v>3349.0920000000001</v>
      </c>
      <c r="K361">
        <f>IF(D361="",_xlfn.XLOOKUP(C361,ConfigSheet!$A$1:$H$1,ConfigSheet!$A$2:$H$2),_xlfn.XLOOKUP(D361,ConfigSheet!$A$1:$H$1,ConfigSheet!$A$2:$H$2))</f>
        <v>5.6936084651916001</v>
      </c>
      <c r="L361">
        <f>_xlfn.XLOOKUP(B361,CoinPixels_Config3!A:A,CoinPixels_Config3!I:I)</f>
        <v>0.98725632452211221</v>
      </c>
      <c r="M361">
        <f t="shared" si="41"/>
        <v>229439.3570752634</v>
      </c>
      <c r="N361">
        <f t="shared" si="42"/>
        <v>208112.64595293673</v>
      </c>
      <c r="O361">
        <f t="shared" si="43"/>
        <v>390.05732469930297</v>
      </c>
      <c r="P361">
        <f t="shared" si="44"/>
        <v>353.8009474541347</v>
      </c>
      <c r="Q361" s="9" cm="1">
        <f t="array" ref="Q361">IF(D361="",_xlfn.XLOOKUP(C361,ConfigSheet!$B$5:$H$5,_xlfn.XLOOKUP(G361,ConfigSheet!$A$6:$A$8,ConfigSheet!$B$6:$H$8)),_xlfn.XLOOKUP(D361,ConfigSheet!$B$5:$H$5,_xlfn.XLOOKUP(H361,ConfigSheet!$A$6:$A$8,ConfigSheet!$B$6:$H$8)))</f>
        <v>369.42666666666668</v>
      </c>
      <c r="R361">
        <f t="shared" si="45"/>
        <v>36.256377245168267</v>
      </c>
      <c r="S361" s="9">
        <f t="shared" si="46"/>
        <v>1314.5248909439554</v>
      </c>
      <c r="W361">
        <f t="shared" si="47"/>
        <v>15.625719212531976</v>
      </c>
      <c r="X361">
        <f t="shared" si="40"/>
        <v>244.16310090889093</v>
      </c>
    </row>
    <row r="362" spans="1:24" x14ac:dyDescent="0.3">
      <c r="A362" s="3">
        <v>360</v>
      </c>
      <c r="B362">
        <v>162</v>
      </c>
      <c r="C362" t="s">
        <v>8</v>
      </c>
      <c r="D362" t="s">
        <v>8</v>
      </c>
      <c r="E362">
        <v>20334</v>
      </c>
      <c r="F362">
        <v>19431</v>
      </c>
      <c r="G362">
        <v>1</v>
      </c>
      <c r="H362">
        <v>1</v>
      </c>
      <c r="I362">
        <v>93.607282638549805</v>
      </c>
      <c r="J362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_xlfn.XLOOKUP(B362,CoinPixels_Config3!A:A,CoinPixels_Config3!I:I)</f>
        <v>1.0464721321599506</v>
      </c>
      <c r="M362">
        <f t="shared" si="41"/>
        <v>21278.964335340435</v>
      </c>
      <c r="N362">
        <f t="shared" si="42"/>
        <v>20334</v>
      </c>
      <c r="O362">
        <f t="shared" si="43"/>
        <v>0</v>
      </c>
      <c r="P362">
        <f t="shared" si="44"/>
        <v>0</v>
      </c>
      <c r="Q362" s="9" cm="1">
        <f t="array" ref="Q362">IF(D362="",_xlfn.XLOOKUP(C362,ConfigSheet!$B$5:$H$5,_xlfn.XLOOKUP(G362,ConfigSheet!$A$6:$A$8,ConfigSheet!$B$6:$H$8)),_xlfn.XLOOKUP(D362,ConfigSheet!$B$5:$H$5,_xlfn.XLOOKUP(H362,ConfigSheet!$A$6:$A$8,ConfigSheet!$B$6:$H$8)))</f>
        <v>0</v>
      </c>
      <c r="R362">
        <f t="shared" si="45"/>
        <v>0</v>
      </c>
      <c r="S362" s="9">
        <f t="shared" si="46"/>
        <v>0</v>
      </c>
      <c r="W362">
        <f t="shared" si="47"/>
        <v>0</v>
      </c>
      <c r="X362">
        <f t="shared" si="40"/>
        <v>0</v>
      </c>
    </row>
    <row r="363" spans="1:24" x14ac:dyDescent="0.3">
      <c r="A363" s="3">
        <v>361</v>
      </c>
      <c r="B363">
        <v>162</v>
      </c>
      <c r="C363" t="s">
        <v>9</v>
      </c>
      <c r="D363" t="s">
        <v>9</v>
      </c>
      <c r="E363">
        <v>606620</v>
      </c>
      <c r="F363">
        <v>572581</v>
      </c>
      <c r="G363">
        <v>1</v>
      </c>
      <c r="H363">
        <v>1</v>
      </c>
      <c r="I363">
        <v>93.128961324691772</v>
      </c>
      <c r="J363">
        <f>ConfigSheet!$I$2</f>
        <v>3349.0920000000001</v>
      </c>
      <c r="K363">
        <f>IF(D363="",_xlfn.XLOOKUP(C363,ConfigSheet!$A$1:$H$1,ConfigSheet!$A$2:$H$2),_xlfn.XLOOKUP(D363,ConfigSheet!$A$1:$H$1,ConfigSheet!$A$2:$H$2))</f>
        <v>2.6304883652667002</v>
      </c>
      <c r="L363">
        <f>_xlfn.XLOOKUP(B363,CoinPixels_Config3!A:A,CoinPixels_Config3!I:I)</f>
        <v>1.0464721321599506</v>
      </c>
      <c r="M363">
        <f t="shared" si="41"/>
        <v>634810.92481086927</v>
      </c>
      <c r="N363">
        <f t="shared" si="42"/>
        <v>599190.05990427663</v>
      </c>
      <c r="O363">
        <f t="shared" si="43"/>
        <v>498.60163646122163</v>
      </c>
      <c r="P363">
        <f t="shared" si="44"/>
        <v>470.6238231621158</v>
      </c>
      <c r="Q363" s="9" cm="1">
        <f t="array" ref="Q363">IF(D363="",_xlfn.XLOOKUP(C363,ConfigSheet!$B$5:$H$5,_xlfn.XLOOKUP(G363,ConfigSheet!$A$6:$A$8,ConfigSheet!$B$6:$H$8)),_xlfn.XLOOKUP(D363,ConfigSheet!$B$5:$H$5,_xlfn.XLOOKUP(H363,ConfigSheet!$A$6:$A$8,ConfigSheet!$B$6:$H$8)))</f>
        <v>468.8</v>
      </c>
      <c r="R363">
        <f t="shared" si="45"/>
        <v>27.977813299105833</v>
      </c>
      <c r="S363" s="9">
        <f t="shared" si="46"/>
        <v>782.75803699962319</v>
      </c>
      <c r="W363">
        <f t="shared" si="47"/>
        <v>-1.8238231621157865</v>
      </c>
      <c r="X363">
        <f t="shared" si="40"/>
        <v>3.3263309266700265</v>
      </c>
    </row>
    <row r="364" spans="1:24" x14ac:dyDescent="0.3">
      <c r="A364" s="3">
        <v>362</v>
      </c>
      <c r="B364">
        <v>163</v>
      </c>
      <c r="C364" t="s">
        <v>8</v>
      </c>
      <c r="D364" t="s">
        <v>8</v>
      </c>
      <c r="E364">
        <v>19186</v>
      </c>
      <c r="F364">
        <v>19249</v>
      </c>
      <c r="G364">
        <v>1</v>
      </c>
      <c r="H364">
        <v>1</v>
      </c>
      <c r="I364">
        <v>92.627674341201782</v>
      </c>
      <c r="J36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_xlfn.XLOOKUP(B364,CoinPixels_Config3!A:A,CoinPixels_Config3!I:I)</f>
        <v>0.99672710270663412</v>
      </c>
      <c r="M364">
        <f t="shared" si="41"/>
        <v>19123.206192529484</v>
      </c>
      <c r="N364">
        <f t="shared" si="42"/>
        <v>19186</v>
      </c>
      <c r="O364">
        <f t="shared" si="43"/>
        <v>0</v>
      </c>
      <c r="P364">
        <f t="shared" si="44"/>
        <v>0</v>
      </c>
      <c r="Q364" s="9" cm="1">
        <f t="array" ref="Q364">IF(D364="",_xlfn.XLOOKUP(C364,ConfigSheet!$B$5:$H$5,_xlfn.XLOOKUP(G364,ConfigSheet!$A$6:$A$8,ConfigSheet!$B$6:$H$8)),_xlfn.XLOOKUP(D364,ConfigSheet!$B$5:$H$5,_xlfn.XLOOKUP(H364,ConfigSheet!$A$6:$A$8,ConfigSheet!$B$6:$H$8)))</f>
        <v>0</v>
      </c>
      <c r="R364">
        <f t="shared" si="45"/>
        <v>0</v>
      </c>
      <c r="S364" s="9">
        <f t="shared" si="46"/>
        <v>0</v>
      </c>
      <c r="W364">
        <f t="shared" si="47"/>
        <v>0</v>
      </c>
      <c r="X364">
        <f t="shared" si="40"/>
        <v>0</v>
      </c>
    </row>
    <row r="365" spans="1:24" x14ac:dyDescent="0.3">
      <c r="A365" s="3">
        <v>363</v>
      </c>
      <c r="B365">
        <v>163</v>
      </c>
      <c r="C365" t="s">
        <v>9</v>
      </c>
      <c r="D365" t="s">
        <v>9</v>
      </c>
      <c r="E365">
        <v>596763</v>
      </c>
      <c r="F365">
        <v>557598</v>
      </c>
      <c r="G365">
        <v>1</v>
      </c>
      <c r="H365">
        <v>1</v>
      </c>
      <c r="I365">
        <v>92.167383432388306</v>
      </c>
      <c r="J365">
        <f>ConfigSheet!$I$2</f>
        <v>3349.0920000000001</v>
      </c>
      <c r="K365">
        <f>IF(D365="",_xlfn.XLOOKUP(C365,ConfigSheet!$A$1:$H$1,ConfigSheet!$A$2:$H$2),_xlfn.XLOOKUP(D365,ConfigSheet!$A$1:$H$1,ConfigSheet!$A$2:$H$2))</f>
        <v>2.6304883652667002</v>
      </c>
      <c r="L365">
        <f>_xlfn.XLOOKUP(B365,CoinPixels_Config3!A:A,CoinPixels_Config3!I:I)</f>
        <v>0.99672710270663412</v>
      </c>
      <c r="M365">
        <f t="shared" si="41"/>
        <v>594809.85599251906</v>
      </c>
      <c r="N365">
        <f t="shared" si="42"/>
        <v>555773.03901501372</v>
      </c>
      <c r="O365">
        <f t="shared" si="43"/>
        <v>467.18346517034553</v>
      </c>
      <c r="P365">
        <f t="shared" si="44"/>
        <v>436.52264938016316</v>
      </c>
      <c r="Q365" s="9" cm="1">
        <f t="array" ref="Q365">IF(D365="",_xlfn.XLOOKUP(C365,ConfigSheet!$B$5:$H$5,_xlfn.XLOOKUP(G365,ConfigSheet!$A$6:$A$8,ConfigSheet!$B$6:$H$8)),_xlfn.XLOOKUP(D365,ConfigSheet!$B$5:$H$5,_xlfn.XLOOKUP(H365,ConfigSheet!$A$6:$A$8,ConfigSheet!$B$6:$H$8)))</f>
        <v>468.8</v>
      </c>
      <c r="R365">
        <f t="shared" si="45"/>
        <v>30.660815790182369</v>
      </c>
      <c r="S365" s="9">
        <f t="shared" si="46"/>
        <v>940.08562491949647</v>
      </c>
      <c r="W365">
        <f t="shared" si="47"/>
        <v>32.277350619836852</v>
      </c>
      <c r="X365">
        <f t="shared" si="40"/>
        <v>1041.8273630358824</v>
      </c>
    </row>
    <row r="366" spans="1:24" x14ac:dyDescent="0.3">
      <c r="A366" s="3">
        <v>364</v>
      </c>
      <c r="B366">
        <v>164</v>
      </c>
      <c r="C366" t="s">
        <v>8</v>
      </c>
      <c r="D366" t="s">
        <v>8</v>
      </c>
      <c r="E366">
        <v>14814</v>
      </c>
      <c r="F366">
        <v>13728</v>
      </c>
      <c r="G366">
        <v>1</v>
      </c>
      <c r="H366">
        <v>1</v>
      </c>
      <c r="I366">
        <v>84.79766845703125</v>
      </c>
      <c r="J366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_xlfn.XLOOKUP(B366,CoinPixels_Config3!A:A,CoinPixels_Config3!I:I)</f>
        <v>1.0791083916083917</v>
      </c>
      <c r="M366">
        <f t="shared" si="41"/>
        <v>15985.911713286714</v>
      </c>
      <c r="N366">
        <f t="shared" si="42"/>
        <v>14814</v>
      </c>
      <c r="O366">
        <f t="shared" si="43"/>
        <v>0</v>
      </c>
      <c r="P366">
        <f t="shared" si="44"/>
        <v>0</v>
      </c>
      <c r="Q366" s="9" cm="1">
        <f t="array" ref="Q366">IF(D366="",_xlfn.XLOOKUP(C366,ConfigSheet!$B$5:$H$5,_xlfn.XLOOKUP(G366,ConfigSheet!$A$6:$A$8,ConfigSheet!$B$6:$H$8)),_xlfn.XLOOKUP(D366,ConfigSheet!$B$5:$H$5,_xlfn.XLOOKUP(H366,ConfigSheet!$A$6:$A$8,ConfigSheet!$B$6:$H$8)))</f>
        <v>0</v>
      </c>
      <c r="R366">
        <f t="shared" si="45"/>
        <v>0</v>
      </c>
      <c r="S366" s="9">
        <f t="shared" si="46"/>
        <v>0</v>
      </c>
      <c r="W366">
        <f t="shared" si="47"/>
        <v>0</v>
      </c>
      <c r="X366">
        <f t="shared" si="40"/>
        <v>0</v>
      </c>
    </row>
    <row r="367" spans="1:24" x14ac:dyDescent="0.3">
      <c r="A367" s="3">
        <v>365</v>
      </c>
      <c r="B367">
        <v>164</v>
      </c>
      <c r="C367" t="s">
        <v>10</v>
      </c>
      <c r="D367" t="s">
        <v>10</v>
      </c>
      <c r="E367">
        <v>88478</v>
      </c>
      <c r="F367">
        <v>87824</v>
      </c>
      <c r="G367">
        <v>1</v>
      </c>
      <c r="H367">
        <v>1</v>
      </c>
      <c r="I367">
        <v>95.660668611526489</v>
      </c>
      <c r="J367">
        <f>ConfigSheet!$I$2</f>
        <v>3349.0920000000001</v>
      </c>
      <c r="K367">
        <f>IF(D367="",_xlfn.XLOOKUP(C367,ConfigSheet!$A$1:$H$1,ConfigSheet!$A$2:$H$2),_xlfn.XLOOKUP(D367,ConfigSheet!$A$1:$H$1,ConfigSheet!$A$2:$H$2))</f>
        <v>3.5680999999999998</v>
      </c>
      <c r="L367">
        <f>_xlfn.XLOOKUP(B367,CoinPixels_Config3!A:A,CoinPixels_Config3!I:I)</f>
        <v>1.0791083916083917</v>
      </c>
      <c r="M367">
        <f t="shared" si="41"/>
        <v>95477.352272727279</v>
      </c>
      <c r="N367">
        <f t="shared" si="42"/>
        <v>94771.61538461539</v>
      </c>
      <c r="O367">
        <f t="shared" si="43"/>
        <v>101.72092634192138</v>
      </c>
      <c r="P367">
        <f t="shared" si="44"/>
        <v>100.96903902724863</v>
      </c>
      <c r="Q367" s="9" cm="1">
        <f t="array" ref="Q367">IF(D367="",_xlfn.XLOOKUP(C367,ConfigSheet!$B$5:$H$5,_xlfn.XLOOKUP(G367,ConfigSheet!$A$6:$A$8,ConfigSheet!$B$6:$H$8)),_xlfn.XLOOKUP(D367,ConfigSheet!$B$5:$H$5,_xlfn.XLOOKUP(H367,ConfigSheet!$A$6:$A$8,ConfigSheet!$B$6:$H$8)))</f>
        <v>96.64</v>
      </c>
      <c r="R367">
        <f t="shared" si="45"/>
        <v>0.75188731467275716</v>
      </c>
      <c r="S367" s="9">
        <f t="shared" si="46"/>
        <v>0.56533453396580979</v>
      </c>
      <c r="W367">
        <f t="shared" si="47"/>
        <v>-4.3290390272486263</v>
      </c>
      <c r="X367">
        <f t="shared" si="40"/>
        <v>18.740578899441733</v>
      </c>
    </row>
    <row r="368" spans="1:24" x14ac:dyDescent="0.3">
      <c r="A368" s="3">
        <v>366</v>
      </c>
      <c r="B368">
        <v>165</v>
      </c>
      <c r="C368" t="s">
        <v>8</v>
      </c>
      <c r="D368" t="s">
        <v>8</v>
      </c>
      <c r="E368">
        <v>14116</v>
      </c>
      <c r="F368">
        <v>13225</v>
      </c>
      <c r="G368">
        <v>1</v>
      </c>
      <c r="H368">
        <v>1</v>
      </c>
      <c r="I368">
        <v>88.415682315826416</v>
      </c>
      <c r="J368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_xlfn.XLOOKUP(B368,CoinPixels_Config3!A:A,CoinPixels_Config3!I:I)</f>
        <v>1.0673724007561436</v>
      </c>
      <c r="M368">
        <f t="shared" si="41"/>
        <v>15067.028809073723</v>
      </c>
      <c r="N368">
        <f t="shared" si="42"/>
        <v>14115.999999999998</v>
      </c>
      <c r="O368">
        <f t="shared" si="43"/>
        <v>0</v>
      </c>
      <c r="P368">
        <f t="shared" si="44"/>
        <v>0</v>
      </c>
      <c r="Q368" s="9" cm="1">
        <f t="array" ref="Q368">IF(D368="",_xlfn.XLOOKUP(C368,ConfigSheet!$B$5:$H$5,_xlfn.XLOOKUP(G368,ConfigSheet!$A$6:$A$8,ConfigSheet!$B$6:$H$8)),_xlfn.XLOOKUP(D368,ConfigSheet!$B$5:$H$5,_xlfn.XLOOKUP(H368,ConfigSheet!$A$6:$A$8,ConfigSheet!$B$6:$H$8)))</f>
        <v>0</v>
      </c>
      <c r="R368">
        <f t="shared" si="45"/>
        <v>0</v>
      </c>
      <c r="S368" s="9">
        <f t="shared" si="46"/>
        <v>0</v>
      </c>
      <c r="W368">
        <f t="shared" si="47"/>
        <v>0</v>
      </c>
      <c r="X368">
        <f t="shared" si="40"/>
        <v>0</v>
      </c>
    </row>
    <row r="369" spans="1:24" x14ac:dyDescent="0.3">
      <c r="A369" s="3">
        <v>367</v>
      </c>
      <c r="B369">
        <v>165</v>
      </c>
      <c r="C369" t="s">
        <v>10</v>
      </c>
      <c r="D369" t="s">
        <v>10</v>
      </c>
      <c r="E369">
        <v>262153</v>
      </c>
      <c r="F369">
        <v>252803</v>
      </c>
      <c r="G369">
        <v>3</v>
      </c>
      <c r="H369">
        <v>3</v>
      </c>
      <c r="I369">
        <v>91.268483797709152</v>
      </c>
      <c r="J369">
        <f>ConfigSheet!$I$2</f>
        <v>3349.0920000000001</v>
      </c>
      <c r="K369">
        <f>IF(D369="",_xlfn.XLOOKUP(C369,ConfigSheet!$A$1:$H$1,ConfigSheet!$A$2:$H$2),_xlfn.XLOOKUP(D369,ConfigSheet!$A$1:$H$1,ConfigSheet!$A$2:$H$2))</f>
        <v>3.5680999999999998</v>
      </c>
      <c r="L369">
        <f>_xlfn.XLOOKUP(B369,CoinPixels_Config3!A:A,CoinPixels_Config3!I:I)</f>
        <v>1.0673724007561436</v>
      </c>
      <c r="M369">
        <f t="shared" si="41"/>
        <v>279814.87697542529</v>
      </c>
      <c r="N369">
        <f t="shared" si="42"/>
        <v>269834.94502835535</v>
      </c>
      <c r="O369">
        <f t="shared" si="43"/>
        <v>298.11288030786102</v>
      </c>
      <c r="P369">
        <f t="shared" si="44"/>
        <v>287.48032820707061</v>
      </c>
      <c r="Q369" s="9" cm="1">
        <f t="array" ref="Q369">IF(D369="",_xlfn.XLOOKUP(C369,ConfigSheet!$B$5:$H$5,_xlfn.XLOOKUP(G369,ConfigSheet!$A$6:$A$8,ConfigSheet!$B$6:$H$8)),_xlfn.XLOOKUP(D369,ConfigSheet!$B$5:$H$5,_xlfn.XLOOKUP(H369,ConfigSheet!$A$6:$A$8,ConfigSheet!$B$6:$H$8)))</f>
        <v>289.92</v>
      </c>
      <c r="R369">
        <f t="shared" si="45"/>
        <v>10.632552100790406</v>
      </c>
      <c r="S369" s="9">
        <f t="shared" si="46"/>
        <v>113.05116417602247</v>
      </c>
      <c r="W369">
        <f t="shared" si="47"/>
        <v>2.4396717929294027</v>
      </c>
      <c r="X369">
        <f t="shared" si="40"/>
        <v>5.9519984572153666</v>
      </c>
    </row>
    <row r="370" spans="1:24" x14ac:dyDescent="0.3">
      <c r="A370" s="3">
        <v>368</v>
      </c>
      <c r="B370">
        <v>166</v>
      </c>
      <c r="C370" t="s">
        <v>8</v>
      </c>
      <c r="D370" t="s">
        <v>8</v>
      </c>
      <c r="E370">
        <v>10266</v>
      </c>
      <c r="F370">
        <v>11028</v>
      </c>
      <c r="G370">
        <v>1</v>
      </c>
      <c r="H370">
        <v>1</v>
      </c>
      <c r="I370">
        <v>87.447184324264526</v>
      </c>
      <c r="J370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_xlfn.XLOOKUP(B370,CoinPixels_Config3!A:A,CoinPixels_Config3!I:I)</f>
        <v>0.93090315560391734</v>
      </c>
      <c r="M370">
        <f t="shared" si="41"/>
        <v>9556.651795429816</v>
      </c>
      <c r="N370">
        <f t="shared" si="42"/>
        <v>10266</v>
      </c>
      <c r="O370">
        <f t="shared" si="43"/>
        <v>0</v>
      </c>
      <c r="P370">
        <f t="shared" si="44"/>
        <v>0</v>
      </c>
      <c r="Q370" s="9" cm="1">
        <f t="array" ref="Q370">IF(D370="",_xlfn.XLOOKUP(C370,ConfigSheet!$B$5:$H$5,_xlfn.XLOOKUP(G370,ConfigSheet!$A$6:$A$8,ConfigSheet!$B$6:$H$8)),_xlfn.XLOOKUP(D370,ConfigSheet!$B$5:$H$5,_xlfn.XLOOKUP(H370,ConfigSheet!$A$6:$A$8,ConfigSheet!$B$6:$H$8)))</f>
        <v>0</v>
      </c>
      <c r="R370">
        <f t="shared" si="45"/>
        <v>0</v>
      </c>
      <c r="S370" s="9">
        <f t="shared" si="46"/>
        <v>0</v>
      </c>
      <c r="W370">
        <f t="shared" si="47"/>
        <v>0</v>
      </c>
      <c r="X370">
        <f t="shared" si="40"/>
        <v>0</v>
      </c>
    </row>
    <row r="371" spans="1:24" x14ac:dyDescent="0.3">
      <c r="A371" s="3">
        <v>369</v>
      </c>
      <c r="B371">
        <v>166</v>
      </c>
      <c r="C371" t="s">
        <v>11</v>
      </c>
      <c r="D371" t="s">
        <v>11</v>
      </c>
      <c r="E371">
        <v>145247</v>
      </c>
      <c r="F371">
        <v>169591</v>
      </c>
      <c r="G371">
        <v>1</v>
      </c>
      <c r="H371">
        <v>1</v>
      </c>
      <c r="I371">
        <v>81.811779737472534</v>
      </c>
      <c r="J371">
        <f>ConfigSheet!$I$2</f>
        <v>3349.0920000000001</v>
      </c>
      <c r="K371">
        <f>IF(D371="",_xlfn.XLOOKUP(C371,ConfigSheet!$A$1:$H$1,ConfigSheet!$A$2:$H$2),_xlfn.XLOOKUP(D371,ConfigSheet!$A$1:$H$1,ConfigSheet!$A$2:$H$2))</f>
        <v>5.6936084651916001</v>
      </c>
      <c r="L371">
        <f>_xlfn.XLOOKUP(B371,CoinPixels_Config3!A:A,CoinPixels_Config3!I:I)</f>
        <v>0.93090315560391734</v>
      </c>
      <c r="M371">
        <f t="shared" si="41"/>
        <v>135210.8906420022</v>
      </c>
      <c r="N371">
        <f t="shared" si="42"/>
        <v>157872.79706202395</v>
      </c>
      <c r="O371">
        <f t="shared" si="43"/>
        <v>229.8646533285438</v>
      </c>
      <c r="P371">
        <f t="shared" si="44"/>
        <v>268.39092320420434</v>
      </c>
      <c r="Q371" s="9" cm="1">
        <f t="array" ref="Q371">IF(D371="",_xlfn.XLOOKUP(C371,ConfigSheet!$B$5:$H$5,_xlfn.XLOOKUP(G371,ConfigSheet!$A$6:$A$8,ConfigSheet!$B$6:$H$8)),_xlfn.XLOOKUP(D371,ConfigSheet!$B$5:$H$5,_xlfn.XLOOKUP(H371,ConfigSheet!$A$6:$A$8,ConfigSheet!$B$6:$H$8)))</f>
        <v>369.42666666666668</v>
      </c>
      <c r="R371">
        <f t="shared" si="45"/>
        <v>-38.526269875660546</v>
      </c>
      <c r="S371" s="9">
        <f t="shared" si="46"/>
        <v>1484.2734705322293</v>
      </c>
      <c r="W371">
        <f t="shared" si="47"/>
        <v>101.03574346246234</v>
      </c>
      <c r="X371">
        <f t="shared" si="40"/>
        <v>10208.2214570125</v>
      </c>
    </row>
    <row r="372" spans="1:24" x14ac:dyDescent="0.3">
      <c r="A372" s="3">
        <v>370</v>
      </c>
      <c r="B372">
        <v>167</v>
      </c>
      <c r="C372" t="s">
        <v>8</v>
      </c>
      <c r="D372" t="s">
        <v>8</v>
      </c>
      <c r="E372">
        <v>13447</v>
      </c>
      <c r="F372">
        <v>11505</v>
      </c>
      <c r="G372">
        <v>1</v>
      </c>
      <c r="H372">
        <v>1</v>
      </c>
      <c r="I372">
        <v>82.919138669967651</v>
      </c>
      <c r="J372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_xlfn.XLOOKUP(B372,CoinPixels_Config3!A:A,CoinPixels_Config3!I:I)</f>
        <v>1.1687961755758365</v>
      </c>
      <c r="M372">
        <f t="shared" si="41"/>
        <v>15716.802172968273</v>
      </c>
      <c r="N372">
        <f t="shared" si="42"/>
        <v>13446.999999999998</v>
      </c>
      <c r="O372">
        <f t="shared" si="43"/>
        <v>0</v>
      </c>
      <c r="P372">
        <f t="shared" si="44"/>
        <v>0</v>
      </c>
      <c r="Q372" s="9" cm="1">
        <f t="array" ref="Q372">IF(D372="",_xlfn.XLOOKUP(C372,ConfigSheet!$B$5:$H$5,_xlfn.XLOOKUP(G372,ConfigSheet!$A$6:$A$8,ConfigSheet!$B$6:$H$8)),_xlfn.XLOOKUP(D372,ConfigSheet!$B$5:$H$5,_xlfn.XLOOKUP(H372,ConfigSheet!$A$6:$A$8,ConfigSheet!$B$6:$H$8)))</f>
        <v>0</v>
      </c>
      <c r="R372">
        <f t="shared" si="45"/>
        <v>0</v>
      </c>
      <c r="S372" s="9">
        <f t="shared" si="46"/>
        <v>0</v>
      </c>
      <c r="W372">
        <f t="shared" si="47"/>
        <v>0</v>
      </c>
      <c r="X372">
        <f t="shared" si="40"/>
        <v>0</v>
      </c>
    </row>
    <row r="373" spans="1:24" x14ac:dyDescent="0.3">
      <c r="A373" s="3">
        <v>371</v>
      </c>
      <c r="B373">
        <v>167</v>
      </c>
      <c r="C373" t="s">
        <v>11</v>
      </c>
      <c r="D373" t="s">
        <v>11</v>
      </c>
      <c r="E373">
        <v>331342</v>
      </c>
      <c r="F373">
        <v>376709</v>
      </c>
      <c r="G373">
        <v>2</v>
      </c>
      <c r="H373">
        <v>2</v>
      </c>
      <c r="I373">
        <v>81.89333975315094</v>
      </c>
      <c r="J373">
        <f>ConfigSheet!$I$2</f>
        <v>3349.0920000000001</v>
      </c>
      <c r="K373">
        <f>IF(D373="",_xlfn.XLOOKUP(C373,ConfigSheet!$A$1:$H$1,ConfigSheet!$A$2:$H$2),_xlfn.XLOOKUP(D373,ConfigSheet!$A$1:$H$1,ConfigSheet!$A$2:$H$2))</f>
        <v>5.6936084651916001</v>
      </c>
      <c r="L373">
        <f>_xlfn.XLOOKUP(B373,CoinPixels_Config3!A:A,CoinPixels_Config3!I:I)</f>
        <v>1.1687961755758365</v>
      </c>
      <c r="M373">
        <f t="shared" si="41"/>
        <v>387271.26240764878</v>
      </c>
      <c r="N373">
        <f t="shared" si="42"/>
        <v>440296.03850499779</v>
      </c>
      <c r="O373">
        <f t="shared" si="43"/>
        <v>658.37873010643682</v>
      </c>
      <c r="P373">
        <f t="shared" si="44"/>
        <v>748.52325705665351</v>
      </c>
      <c r="Q373" s="9" cm="1">
        <f t="array" ref="Q373">IF(D373="",_xlfn.XLOOKUP(C373,ConfigSheet!$B$5:$H$5,_xlfn.XLOOKUP(G373,ConfigSheet!$A$6:$A$8,ConfigSheet!$B$6:$H$8)),_xlfn.XLOOKUP(D373,ConfigSheet!$B$5:$H$5,_xlfn.XLOOKUP(H373,ConfigSheet!$A$6:$A$8,ConfigSheet!$B$6:$H$8)))</f>
        <v>738.85333333333335</v>
      </c>
      <c r="R373">
        <f t="shared" si="45"/>
        <v>-90.144526950216687</v>
      </c>
      <c r="S373" s="9">
        <f t="shared" si="46"/>
        <v>8126.0357390783429</v>
      </c>
      <c r="W373">
        <f t="shared" si="47"/>
        <v>-9.6699237233201529</v>
      </c>
      <c r="X373">
        <f t="shared" si="40"/>
        <v>93.507424814829889</v>
      </c>
    </row>
    <row r="374" spans="1:24" x14ac:dyDescent="0.3">
      <c r="A374" s="3">
        <v>372</v>
      </c>
      <c r="B374">
        <v>168</v>
      </c>
      <c r="C374" t="s">
        <v>8</v>
      </c>
      <c r="D374" t="s">
        <v>8</v>
      </c>
      <c r="E374">
        <v>13445</v>
      </c>
      <c r="F374">
        <v>12736</v>
      </c>
      <c r="G374">
        <v>1</v>
      </c>
      <c r="H374">
        <v>1</v>
      </c>
      <c r="I374">
        <v>90.781897306442261</v>
      </c>
      <c r="J374">
        <f>ConfigSheet!$I$2</f>
        <v>3349.0920000000001</v>
      </c>
      <c r="K374">
        <f>IF(D374="",_xlfn.XLOOKUP(C374,ConfigSheet!$A$1:$H$1,ConfigSheet!$A$2:$H$2),_xlfn.XLOOKUP(D374,ConfigSheet!$A$1:$H$1,ConfigSheet!$A$2:$H$2))</f>
        <v>0</v>
      </c>
      <c r="L374">
        <f>_xlfn.XLOOKUP(B374,CoinPixels_Config3!A:A,CoinPixels_Config3!I:I)</f>
        <v>1.0556689698492463</v>
      </c>
      <c r="M374">
        <f t="shared" si="41"/>
        <v>14193.469299623117</v>
      </c>
      <c r="N374">
        <f t="shared" si="42"/>
        <v>13445</v>
      </c>
      <c r="O374">
        <f t="shared" si="43"/>
        <v>0</v>
      </c>
      <c r="P374">
        <f t="shared" si="44"/>
        <v>0</v>
      </c>
      <c r="Q374" s="9" cm="1">
        <f t="array" ref="Q374">IF(D374="",_xlfn.XLOOKUP(C374,ConfigSheet!$B$5:$H$5,_xlfn.XLOOKUP(G374,ConfigSheet!$A$6:$A$8,ConfigSheet!$B$6:$H$8)),_xlfn.XLOOKUP(D374,ConfigSheet!$B$5:$H$5,_xlfn.XLOOKUP(H374,ConfigSheet!$A$6:$A$8,ConfigSheet!$B$6:$H$8)))</f>
        <v>0</v>
      </c>
      <c r="R374">
        <f t="shared" si="45"/>
        <v>0</v>
      </c>
      <c r="S374" s="9">
        <f t="shared" si="46"/>
        <v>0</v>
      </c>
      <c r="W374">
        <f t="shared" si="47"/>
        <v>0</v>
      </c>
      <c r="X374">
        <f t="shared" si="40"/>
        <v>0</v>
      </c>
    </row>
    <row r="375" spans="1:24" x14ac:dyDescent="0.3">
      <c r="A375" s="3">
        <v>373</v>
      </c>
      <c r="B375">
        <v>168</v>
      </c>
      <c r="C375" t="s">
        <v>11</v>
      </c>
      <c r="D375" t="s">
        <v>11</v>
      </c>
      <c r="E375">
        <v>355548</v>
      </c>
      <c r="F375">
        <v>398950</v>
      </c>
      <c r="G375">
        <v>2</v>
      </c>
      <c r="H375">
        <v>2</v>
      </c>
      <c r="I375">
        <v>79.592716693878174</v>
      </c>
      <c r="J375">
        <f>ConfigSheet!$I$2</f>
        <v>3349.0920000000001</v>
      </c>
      <c r="K375">
        <f>IF(D375="",_xlfn.XLOOKUP(C375,ConfigSheet!$A$1:$H$1,ConfigSheet!$A$2:$H$2),_xlfn.XLOOKUP(D375,ConfigSheet!$A$1:$H$1,ConfigSheet!$A$2:$H$2))</f>
        <v>5.6936084651916001</v>
      </c>
      <c r="L375">
        <f>_xlfn.XLOOKUP(B375,CoinPixels_Config3!A:A,CoinPixels_Config3!I:I)</f>
        <v>1.0556689698492463</v>
      </c>
      <c r="M375">
        <f t="shared" si="41"/>
        <v>375340.99089195981</v>
      </c>
      <c r="N375">
        <f t="shared" si="42"/>
        <v>421159.13552135683</v>
      </c>
      <c r="O375">
        <f t="shared" si="43"/>
        <v>638.09672683696522</v>
      </c>
      <c r="P375">
        <f t="shared" si="44"/>
        <v>715.9896530752734</v>
      </c>
      <c r="Q375" s="9" cm="1">
        <f t="array" ref="Q375">IF(D375="",_xlfn.XLOOKUP(C375,ConfigSheet!$B$5:$H$5,_xlfn.XLOOKUP(G375,ConfigSheet!$A$6:$A$8,ConfigSheet!$B$6:$H$8)),_xlfn.XLOOKUP(D375,ConfigSheet!$B$5:$H$5,_xlfn.XLOOKUP(H375,ConfigSheet!$A$6:$A$8,ConfigSheet!$B$6:$H$8)))</f>
        <v>738.85333333333335</v>
      </c>
      <c r="R375">
        <f t="shared" si="45"/>
        <v>-77.892926238308178</v>
      </c>
      <c r="S375" s="9">
        <f t="shared" si="46"/>
        <v>6067.3079579665182</v>
      </c>
      <c r="W375">
        <f t="shared" si="47"/>
        <v>22.863680258059958</v>
      </c>
      <c r="X375">
        <f t="shared" si="40"/>
        <v>522.74787494280065</v>
      </c>
    </row>
    <row r="376" spans="1:24" x14ac:dyDescent="0.3">
      <c r="A376" s="3">
        <v>374</v>
      </c>
      <c r="B376">
        <v>169</v>
      </c>
      <c r="C376" t="s">
        <v>8</v>
      </c>
      <c r="D376" t="s">
        <v>8</v>
      </c>
      <c r="E376">
        <v>13367</v>
      </c>
      <c r="F376">
        <v>13310</v>
      </c>
      <c r="G376">
        <v>1</v>
      </c>
      <c r="H376">
        <v>1</v>
      </c>
      <c r="I376">
        <v>88.250654935836792</v>
      </c>
      <c r="J376">
        <f>ConfigSheet!$I$2</f>
        <v>3349.0920000000001</v>
      </c>
      <c r="K376">
        <f>IF(D376="",_xlfn.XLOOKUP(C376,ConfigSheet!$A$1:$H$1,ConfigSheet!$A$2:$H$2),_xlfn.XLOOKUP(D376,ConfigSheet!$A$1:$H$1,ConfigSheet!$A$2:$H$2))</f>
        <v>0</v>
      </c>
      <c r="L376">
        <f>_xlfn.XLOOKUP(B376,CoinPixels_Config3!A:A,CoinPixels_Config3!I:I)</f>
        <v>1.0042824943651389</v>
      </c>
      <c r="M376">
        <f t="shared" si="41"/>
        <v>13424.244102178813</v>
      </c>
      <c r="N376">
        <f t="shared" si="42"/>
        <v>13367</v>
      </c>
      <c r="O376">
        <f t="shared" si="43"/>
        <v>0</v>
      </c>
      <c r="P376">
        <f t="shared" si="44"/>
        <v>0</v>
      </c>
      <c r="Q376" s="9" cm="1">
        <f t="array" ref="Q376">IF(D376="",_xlfn.XLOOKUP(C376,ConfigSheet!$B$5:$H$5,_xlfn.XLOOKUP(G376,ConfigSheet!$A$6:$A$8,ConfigSheet!$B$6:$H$8)),_xlfn.XLOOKUP(D376,ConfigSheet!$B$5:$H$5,_xlfn.XLOOKUP(H376,ConfigSheet!$A$6:$A$8,ConfigSheet!$B$6:$H$8)))</f>
        <v>0</v>
      </c>
      <c r="R376">
        <f t="shared" si="45"/>
        <v>0</v>
      </c>
      <c r="S376" s="9">
        <f t="shared" si="46"/>
        <v>0</v>
      </c>
      <c r="W376">
        <f t="shared" si="47"/>
        <v>0</v>
      </c>
      <c r="X376">
        <f t="shared" si="40"/>
        <v>0</v>
      </c>
    </row>
    <row r="377" spans="1:24" x14ac:dyDescent="0.3">
      <c r="A377" s="3">
        <v>375</v>
      </c>
      <c r="B377">
        <v>169</v>
      </c>
      <c r="C377" t="s">
        <v>12</v>
      </c>
      <c r="D377" t="s">
        <v>12</v>
      </c>
      <c r="E377">
        <v>341257</v>
      </c>
      <c r="F377">
        <v>313047</v>
      </c>
      <c r="G377">
        <v>2</v>
      </c>
      <c r="H377">
        <v>2</v>
      </c>
      <c r="I377">
        <v>88.590770959854126</v>
      </c>
      <c r="J377">
        <f>ConfigSheet!$I$2</f>
        <v>3349.0920000000001</v>
      </c>
      <c r="K377">
        <f>IF(D377="",_xlfn.XLOOKUP(C377,ConfigSheet!$A$1:$H$1,ConfigSheet!$A$2:$H$2),_xlfn.XLOOKUP(D377,ConfigSheet!$A$1:$H$1,ConfigSheet!$A$2:$H$2))</f>
        <v>4.4826302470744004</v>
      </c>
      <c r="L377">
        <f>_xlfn.XLOOKUP(B377,CoinPixels_Config3!A:A,CoinPixels_Config3!I:I)</f>
        <v>1.0042824943651389</v>
      </c>
      <c r="M377">
        <f t="shared" si="41"/>
        <v>342718.43117956421</v>
      </c>
      <c r="N377">
        <f t="shared" si="42"/>
        <v>314387.62201352365</v>
      </c>
      <c r="O377">
        <f t="shared" si="43"/>
        <v>458.71537892521337</v>
      </c>
      <c r="P377">
        <f t="shared" si="44"/>
        <v>420.79568544059543</v>
      </c>
      <c r="Q377" s="9" cm="1">
        <f t="array" ref="Q377">IF(D377="",_xlfn.XLOOKUP(C377,ConfigSheet!$B$5:$H$5,_xlfn.XLOOKUP(G377,ConfigSheet!$A$6:$A$8,ConfigSheet!$B$6:$H$8)),_xlfn.XLOOKUP(D377,ConfigSheet!$B$5:$H$5,_xlfn.XLOOKUP(H377,ConfigSheet!$A$6:$A$8,ConfigSheet!$B$6:$H$8)))</f>
        <v>472.59999999999997</v>
      </c>
      <c r="R377">
        <f t="shared" si="45"/>
        <v>37.919693484617937</v>
      </c>
      <c r="S377" s="9">
        <f t="shared" si="46"/>
        <v>1437.9031539673761</v>
      </c>
      <c r="W377">
        <f t="shared" si="47"/>
        <v>51.804314559404531</v>
      </c>
      <c r="X377">
        <f t="shared" si="40"/>
        <v>2683.6870069697325</v>
      </c>
    </row>
    <row r="378" spans="1:24" x14ac:dyDescent="0.3">
      <c r="A378" s="3">
        <v>376</v>
      </c>
      <c r="B378">
        <v>170</v>
      </c>
      <c r="C378" t="s">
        <v>8</v>
      </c>
      <c r="D378" t="s">
        <v>8</v>
      </c>
      <c r="E378">
        <v>14793</v>
      </c>
      <c r="F378">
        <v>15329</v>
      </c>
      <c r="G378">
        <v>1</v>
      </c>
      <c r="H378">
        <v>1</v>
      </c>
      <c r="I378">
        <v>89.506131410598755</v>
      </c>
      <c r="J378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_xlfn.XLOOKUP(B378,CoinPixels_Config3!A:A,CoinPixels_Config3!I:I)</f>
        <v>0.96503359645117104</v>
      </c>
      <c r="M378">
        <f t="shared" si="41"/>
        <v>14275.741992302173</v>
      </c>
      <c r="N378">
        <f t="shared" si="42"/>
        <v>14793</v>
      </c>
      <c r="O378">
        <f t="shared" si="43"/>
        <v>0</v>
      </c>
      <c r="P378">
        <f t="shared" si="44"/>
        <v>0</v>
      </c>
      <c r="Q378" s="9" cm="1">
        <f t="array" ref="Q378">IF(D378="",_xlfn.XLOOKUP(C378,ConfigSheet!$B$5:$H$5,_xlfn.XLOOKUP(G378,ConfigSheet!$A$6:$A$8,ConfigSheet!$B$6:$H$8)),_xlfn.XLOOKUP(D378,ConfigSheet!$B$5:$H$5,_xlfn.XLOOKUP(H378,ConfigSheet!$A$6:$A$8,ConfigSheet!$B$6:$H$8)))</f>
        <v>0</v>
      </c>
      <c r="R378">
        <f t="shared" si="45"/>
        <v>0</v>
      </c>
      <c r="S378" s="9">
        <f t="shared" si="46"/>
        <v>0</v>
      </c>
      <c r="W378">
        <f t="shared" si="47"/>
        <v>0</v>
      </c>
      <c r="X378">
        <f t="shared" si="40"/>
        <v>0</v>
      </c>
    </row>
    <row r="379" spans="1:24" x14ac:dyDescent="0.3">
      <c r="A379" s="3">
        <v>377</v>
      </c>
      <c r="B379">
        <v>170</v>
      </c>
      <c r="C379" t="s">
        <v>12</v>
      </c>
      <c r="D379" t="s">
        <v>12</v>
      </c>
      <c r="E379">
        <v>377984</v>
      </c>
      <c r="F379">
        <v>335795</v>
      </c>
      <c r="G379">
        <v>2</v>
      </c>
      <c r="H379">
        <v>2</v>
      </c>
      <c r="I379">
        <v>87.032386660575867</v>
      </c>
      <c r="J379">
        <f>ConfigSheet!$I$2</f>
        <v>3349.0920000000001</v>
      </c>
      <c r="K379">
        <f>IF(D379="",_xlfn.XLOOKUP(C379,ConfigSheet!$A$1:$H$1,ConfigSheet!$A$2:$H$2),_xlfn.XLOOKUP(D379,ConfigSheet!$A$1:$H$1,ConfigSheet!$A$2:$H$2))</f>
        <v>4.4826302470744004</v>
      </c>
      <c r="L379">
        <f>_xlfn.XLOOKUP(B379,CoinPixels_Config3!A:A,CoinPixels_Config3!I:I)</f>
        <v>0.96503359645117104</v>
      </c>
      <c r="M379">
        <f t="shared" si="41"/>
        <v>364767.25892099942</v>
      </c>
      <c r="N379">
        <f t="shared" si="42"/>
        <v>324053.45652032096</v>
      </c>
      <c r="O379">
        <f t="shared" si="43"/>
        <v>488.22688298251927</v>
      </c>
      <c r="P379">
        <f t="shared" si="44"/>
        <v>433.73303148047285</v>
      </c>
      <c r="Q379" s="9" cm="1">
        <f t="array" ref="Q379">IF(D379="",_xlfn.XLOOKUP(C379,ConfigSheet!$B$5:$H$5,_xlfn.XLOOKUP(G379,ConfigSheet!$A$6:$A$8,ConfigSheet!$B$6:$H$8)),_xlfn.XLOOKUP(D379,ConfigSheet!$B$5:$H$5,_xlfn.XLOOKUP(H379,ConfigSheet!$A$6:$A$8,ConfigSheet!$B$6:$H$8)))</f>
        <v>472.59999999999997</v>
      </c>
      <c r="R379">
        <f t="shared" si="45"/>
        <v>54.493851502046425</v>
      </c>
      <c r="S379" s="9">
        <f t="shared" si="46"/>
        <v>2969.5798515270876</v>
      </c>
      <c r="W379">
        <f t="shared" si="47"/>
        <v>38.86696851952712</v>
      </c>
      <c r="X379">
        <f t="shared" si="40"/>
        <v>1510.6412418979121</v>
      </c>
    </row>
    <row r="380" spans="1:24" x14ac:dyDescent="0.3">
      <c r="A380" s="3">
        <v>378</v>
      </c>
      <c r="B380">
        <v>171</v>
      </c>
      <c r="C380" t="s">
        <v>8</v>
      </c>
      <c r="D380" t="s">
        <v>8</v>
      </c>
      <c r="E380">
        <v>18606</v>
      </c>
      <c r="F380">
        <v>16594</v>
      </c>
      <c r="G380">
        <v>1</v>
      </c>
      <c r="H380">
        <v>1</v>
      </c>
      <c r="I380">
        <v>89.074504375457764</v>
      </c>
      <c r="J380">
        <f>ConfigSheet!$I$2</f>
        <v>3349.0920000000001</v>
      </c>
      <c r="K380">
        <f>IF(D380="",_xlfn.XLOOKUP(C380,ConfigSheet!$A$1:$H$1,ConfigSheet!$A$2:$H$2),_xlfn.XLOOKUP(D380,ConfigSheet!$A$1:$H$1,ConfigSheet!$A$2:$H$2))</f>
        <v>0</v>
      </c>
      <c r="L380">
        <f>_xlfn.XLOOKUP(B380,CoinPixels_Config3!A:A,CoinPixels_Config3!I:I)</f>
        <v>1.1212486440882246</v>
      </c>
      <c r="M380">
        <f t="shared" si="41"/>
        <v>20861.952271905506</v>
      </c>
      <c r="N380">
        <f t="shared" si="42"/>
        <v>18606</v>
      </c>
      <c r="O380">
        <f t="shared" si="43"/>
        <v>0</v>
      </c>
      <c r="P380">
        <f t="shared" si="44"/>
        <v>0</v>
      </c>
      <c r="Q380" s="9" cm="1">
        <f t="array" ref="Q380">IF(D380="",_xlfn.XLOOKUP(C380,ConfigSheet!$B$5:$H$5,_xlfn.XLOOKUP(G380,ConfigSheet!$A$6:$A$8,ConfigSheet!$B$6:$H$8)),_xlfn.XLOOKUP(D380,ConfigSheet!$B$5:$H$5,_xlfn.XLOOKUP(H380,ConfigSheet!$A$6:$A$8,ConfigSheet!$B$6:$H$8)))</f>
        <v>0</v>
      </c>
      <c r="R380">
        <f t="shared" si="45"/>
        <v>0</v>
      </c>
      <c r="S380" s="9">
        <f t="shared" si="46"/>
        <v>0</v>
      </c>
      <c r="W380">
        <f t="shared" si="47"/>
        <v>0</v>
      </c>
      <c r="X380">
        <f t="shared" si="40"/>
        <v>0</v>
      </c>
    </row>
    <row r="381" spans="1:24" x14ac:dyDescent="0.3">
      <c r="A381" s="3">
        <v>379</v>
      </c>
      <c r="B381">
        <v>171</v>
      </c>
      <c r="C381" t="s">
        <v>14</v>
      </c>
      <c r="D381" t="s">
        <v>14</v>
      </c>
      <c r="E381">
        <v>204365</v>
      </c>
      <c r="F381">
        <v>189836</v>
      </c>
      <c r="G381">
        <v>2</v>
      </c>
      <c r="H381">
        <v>2</v>
      </c>
      <c r="I381">
        <v>92.631372809410095</v>
      </c>
      <c r="J381">
        <f>ConfigSheet!$I$2</f>
        <v>3349.0920000000001</v>
      </c>
      <c r="K381">
        <f>IF(D381="",_xlfn.XLOOKUP(C381,ConfigSheet!$A$1:$H$1,ConfigSheet!$A$2:$H$2),_xlfn.XLOOKUP(D381,ConfigSheet!$A$1:$H$1,ConfigSheet!$A$2:$H$2))</f>
        <v>8.5265588246234003</v>
      </c>
      <c r="L381">
        <f>_xlfn.XLOOKUP(B381,CoinPixels_Config3!A:A,CoinPixels_Config3!I:I)</f>
        <v>1.1212486440882246</v>
      </c>
      <c r="M381">
        <f t="shared" si="41"/>
        <v>229143.97914909001</v>
      </c>
      <c r="N381">
        <f t="shared" si="42"/>
        <v>212853.3575991322</v>
      </c>
      <c r="O381">
        <f t="shared" si="43"/>
        <v>583.38487492221589</v>
      </c>
      <c r="P381">
        <f t="shared" si="44"/>
        <v>541.91006833720928</v>
      </c>
      <c r="Q381" s="9" cm="1">
        <f t="array" ref="Q381">IF(D381="",_xlfn.XLOOKUP(C381,ConfigSheet!$B$5:$H$5,_xlfn.XLOOKUP(G381,ConfigSheet!$A$6:$A$8,ConfigSheet!$B$6:$H$8)),_xlfn.XLOOKUP(D381,ConfigSheet!$B$5:$H$5,_xlfn.XLOOKUP(H381,ConfigSheet!$A$6:$A$8,ConfigSheet!$B$6:$H$8)))</f>
        <v>320.88</v>
      </c>
      <c r="R381">
        <f t="shared" si="45"/>
        <v>41.474806585006604</v>
      </c>
      <c r="S381" s="9">
        <f t="shared" si="46"/>
        <v>1720.1595812637072</v>
      </c>
      <c r="W381">
        <f t="shared" si="47"/>
        <v>-221.03006833720929</v>
      </c>
      <c r="X381">
        <f t="shared" si="40"/>
        <v>48854.291109151411</v>
      </c>
    </row>
    <row r="382" spans="1:24" x14ac:dyDescent="0.3">
      <c r="A382" s="3">
        <v>380</v>
      </c>
      <c r="B382">
        <v>172</v>
      </c>
      <c r="C382" t="s">
        <v>8</v>
      </c>
      <c r="D382" t="s">
        <v>8</v>
      </c>
      <c r="E382">
        <v>16692</v>
      </c>
      <c r="F382">
        <v>16263</v>
      </c>
      <c r="G382">
        <v>1</v>
      </c>
      <c r="H382">
        <v>1</v>
      </c>
      <c r="I382">
        <v>86.703300476074219</v>
      </c>
      <c r="J382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_xlfn.XLOOKUP(B382,CoinPixels_Config3!A:A,CoinPixels_Config3!I:I)</f>
        <v>1.0263788968824941</v>
      </c>
      <c r="M382">
        <f t="shared" si="41"/>
        <v>17132.316546762591</v>
      </c>
      <c r="N382">
        <f t="shared" si="42"/>
        <v>16692</v>
      </c>
      <c r="O382">
        <f t="shared" si="43"/>
        <v>0</v>
      </c>
      <c r="P382">
        <f t="shared" si="44"/>
        <v>0</v>
      </c>
      <c r="Q382" s="9" cm="1">
        <f t="array" ref="Q382">IF(D382="",_xlfn.XLOOKUP(C382,ConfigSheet!$B$5:$H$5,_xlfn.XLOOKUP(G382,ConfigSheet!$A$6:$A$8,ConfigSheet!$B$6:$H$8)),_xlfn.XLOOKUP(D382,ConfigSheet!$B$5:$H$5,_xlfn.XLOOKUP(H382,ConfigSheet!$A$6:$A$8,ConfigSheet!$B$6:$H$8)))</f>
        <v>0</v>
      </c>
      <c r="R382">
        <f t="shared" si="45"/>
        <v>0</v>
      </c>
      <c r="S382" s="9">
        <f t="shared" si="46"/>
        <v>0</v>
      </c>
      <c r="W382">
        <f t="shared" si="47"/>
        <v>0</v>
      </c>
      <c r="X382">
        <f t="shared" si="40"/>
        <v>0</v>
      </c>
    </row>
    <row r="383" spans="1:24" x14ac:dyDescent="0.3">
      <c r="A383" s="3">
        <v>381</v>
      </c>
      <c r="B383">
        <v>172</v>
      </c>
      <c r="C383" t="s">
        <v>13</v>
      </c>
      <c r="D383" t="s">
        <v>13</v>
      </c>
      <c r="E383">
        <v>150519</v>
      </c>
      <c r="F383">
        <v>113768</v>
      </c>
      <c r="G383">
        <v>1</v>
      </c>
      <c r="H383">
        <v>1</v>
      </c>
      <c r="I383">
        <v>62.004095315933228</v>
      </c>
      <c r="J383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_xlfn.XLOOKUP(B383,CoinPixels_Config3!A:A,CoinPixels_Config3!I:I)</f>
        <v>1.0263788968824941</v>
      </c>
      <c r="M383">
        <f t="shared" si="41"/>
        <v>154489.52517985614</v>
      </c>
      <c r="N383">
        <f t="shared" si="42"/>
        <v>116769.07434052759</v>
      </c>
      <c r="O383">
        <f t="shared" si="43"/>
        <v>308.98676410101552</v>
      </c>
      <c r="P383">
        <f t="shared" si="44"/>
        <v>233.54397902088331</v>
      </c>
      <c r="Q383" s="9" cm="1">
        <f t="array" ref="Q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R383">
        <f t="shared" si="45"/>
        <v>75.442785080132211</v>
      </c>
      <c r="S383" s="9">
        <f t="shared" si="46"/>
        <v>5691.6138206470196</v>
      </c>
      <c r="W383">
        <f t="shared" si="47"/>
        <v>-25.588979020883301</v>
      </c>
      <c r="X383">
        <f t="shared" si="40"/>
        <v>654.79584733120566</v>
      </c>
    </row>
    <row r="384" spans="1:24" x14ac:dyDescent="0.3">
      <c r="A384" s="3">
        <v>382</v>
      </c>
      <c r="B384">
        <v>173</v>
      </c>
      <c r="C384" t="s">
        <v>8</v>
      </c>
      <c r="D384" t="s">
        <v>8</v>
      </c>
      <c r="E384">
        <v>20565</v>
      </c>
      <c r="F384">
        <v>18099</v>
      </c>
      <c r="G384">
        <v>1</v>
      </c>
      <c r="H384">
        <v>1</v>
      </c>
      <c r="I384">
        <v>88.008755445480347</v>
      </c>
      <c r="J38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_xlfn.XLOOKUP(B384,CoinPixels_Config3!A:A,CoinPixels_Config3!I:I)</f>
        <v>1.1362506215813029</v>
      </c>
      <c r="M384">
        <f t="shared" si="41"/>
        <v>23366.994032819493</v>
      </c>
      <c r="N384">
        <f t="shared" si="42"/>
        <v>20565</v>
      </c>
      <c r="O384">
        <f t="shared" si="43"/>
        <v>0</v>
      </c>
      <c r="P384">
        <f t="shared" si="44"/>
        <v>0</v>
      </c>
      <c r="Q384" s="9" cm="1">
        <f t="array" ref="Q384">IF(D384="",_xlfn.XLOOKUP(C384,ConfigSheet!$B$5:$H$5,_xlfn.XLOOKUP(G384,ConfigSheet!$A$6:$A$8,ConfigSheet!$B$6:$H$8)),_xlfn.XLOOKUP(D384,ConfigSheet!$B$5:$H$5,_xlfn.XLOOKUP(H384,ConfigSheet!$A$6:$A$8,ConfigSheet!$B$6:$H$8)))</f>
        <v>0</v>
      </c>
      <c r="R384">
        <f t="shared" si="45"/>
        <v>0</v>
      </c>
      <c r="S384" s="9">
        <f t="shared" si="46"/>
        <v>0</v>
      </c>
      <c r="W384">
        <f t="shared" si="47"/>
        <v>0</v>
      </c>
      <c r="X384">
        <f t="shared" si="40"/>
        <v>0</v>
      </c>
    </row>
    <row r="385" spans="1:24" x14ac:dyDescent="0.3">
      <c r="A385" s="3">
        <v>383</v>
      </c>
      <c r="B385">
        <v>173</v>
      </c>
      <c r="C385" t="s">
        <v>13</v>
      </c>
      <c r="D385" t="s">
        <v>13</v>
      </c>
      <c r="E385">
        <v>310364</v>
      </c>
      <c r="F385">
        <v>208019</v>
      </c>
      <c r="G385">
        <v>2</v>
      </c>
      <c r="H385">
        <v>2</v>
      </c>
      <c r="I385">
        <v>52.788631618022919</v>
      </c>
      <c r="J385">
        <f>ConfigSheet!$I$2</f>
        <v>3349.0920000000001</v>
      </c>
      <c r="K385">
        <f>IF(D385="",_xlfn.XLOOKUP(C385,ConfigSheet!$A$1:$H$1,ConfigSheet!$A$2:$H$2),_xlfn.XLOOKUP(D385,ConfigSheet!$A$1:$H$1,ConfigSheet!$A$2:$H$2))</f>
        <v>6.6983512218829002</v>
      </c>
      <c r="L385">
        <f>_xlfn.XLOOKUP(B385,CoinPixels_Config3!A:A,CoinPixels_Config3!I:I)</f>
        <v>1.1362506215813029</v>
      </c>
      <c r="M385">
        <f t="shared" si="41"/>
        <v>352651.28791645949</v>
      </c>
      <c r="N385">
        <f t="shared" si="42"/>
        <v>236361.71805072104</v>
      </c>
      <c r="O385">
        <f t="shared" si="43"/>
        <v>705.32018389276698</v>
      </c>
      <c r="P385">
        <f t="shared" si="44"/>
        <v>472.73523776336651</v>
      </c>
      <c r="Q385" s="9" cm="1">
        <f t="array" ref="Q385">IF(D385="",_xlfn.XLOOKUP(C385,ConfigSheet!$B$5:$H$5,_xlfn.XLOOKUP(G385,ConfigSheet!$A$6:$A$8,ConfigSheet!$B$6:$H$8)),_xlfn.XLOOKUP(D385,ConfigSheet!$B$5:$H$5,_xlfn.XLOOKUP(H385,ConfigSheet!$A$6:$A$8,ConfigSheet!$B$6:$H$8)))</f>
        <v>415.91</v>
      </c>
      <c r="R385">
        <f t="shared" si="45"/>
        <v>232.58494612940046</v>
      </c>
      <c r="S385" s="9">
        <f t="shared" si="46"/>
        <v>54095.757166016119</v>
      </c>
      <c r="W385">
        <f t="shared" si="47"/>
        <v>-56.825237763366488</v>
      </c>
      <c r="X385">
        <f t="shared" si="40"/>
        <v>3229.1076468631327</v>
      </c>
    </row>
    <row r="386" spans="1:24" x14ac:dyDescent="0.3">
      <c r="A386" s="3">
        <v>384</v>
      </c>
      <c r="B386">
        <v>174</v>
      </c>
      <c r="C386" t="s">
        <v>8</v>
      </c>
      <c r="D386" t="s">
        <v>8</v>
      </c>
      <c r="E386">
        <v>16676</v>
      </c>
      <c r="F386">
        <v>16895</v>
      </c>
      <c r="G386">
        <v>1</v>
      </c>
      <c r="H386">
        <v>1</v>
      </c>
      <c r="I386">
        <v>93.928718566894531</v>
      </c>
      <c r="J386">
        <f>ConfigSheet!$I$2</f>
        <v>3349.0920000000001</v>
      </c>
      <c r="K386">
        <f>IF(D386="",_xlfn.XLOOKUP(C386,ConfigSheet!$A$1:$H$1,ConfigSheet!$A$2:$H$2),_xlfn.XLOOKUP(D386,ConfigSheet!$A$1:$H$1,ConfigSheet!$A$2:$H$2))</f>
        <v>0</v>
      </c>
      <c r="L386">
        <f>_xlfn.XLOOKUP(B386,CoinPixels_Config3!A:A,CoinPixels_Config3!I:I)</f>
        <v>0.98703758508434447</v>
      </c>
      <c r="M386">
        <f t="shared" si="41"/>
        <v>16459.838768866528</v>
      </c>
      <c r="N386">
        <f t="shared" si="42"/>
        <v>16676</v>
      </c>
      <c r="O386">
        <f t="shared" si="43"/>
        <v>0</v>
      </c>
      <c r="P386">
        <f t="shared" si="44"/>
        <v>0</v>
      </c>
      <c r="Q386" s="9" cm="1">
        <f t="array" ref="Q386">IF(D386="",_xlfn.XLOOKUP(C386,ConfigSheet!$B$5:$H$5,_xlfn.XLOOKUP(G386,ConfigSheet!$A$6:$A$8,ConfigSheet!$B$6:$H$8)),_xlfn.XLOOKUP(D386,ConfigSheet!$B$5:$H$5,_xlfn.XLOOKUP(H386,ConfigSheet!$A$6:$A$8,ConfigSheet!$B$6:$H$8)))</f>
        <v>0</v>
      </c>
      <c r="R386">
        <f t="shared" si="45"/>
        <v>0</v>
      </c>
      <c r="S386" s="9">
        <f t="shared" si="46"/>
        <v>0</v>
      </c>
      <c r="W386">
        <f t="shared" si="47"/>
        <v>0</v>
      </c>
      <c r="X386">
        <f t="shared" ref="X386:X449" si="48">W386*W386</f>
        <v>0</v>
      </c>
    </row>
    <row r="387" spans="1:24" x14ac:dyDescent="0.3">
      <c r="A387" s="3">
        <v>385</v>
      </c>
      <c r="B387">
        <v>174</v>
      </c>
      <c r="C387" t="s">
        <v>13</v>
      </c>
      <c r="D387" t="s">
        <v>13</v>
      </c>
      <c r="E387">
        <v>286259</v>
      </c>
      <c r="F387">
        <v>209906</v>
      </c>
      <c r="G387">
        <v>2</v>
      </c>
      <c r="H387">
        <v>2</v>
      </c>
      <c r="I387">
        <v>53.695538640022278</v>
      </c>
      <c r="J387">
        <f>ConfigSheet!$I$2</f>
        <v>3349.0920000000001</v>
      </c>
      <c r="K387">
        <f>IF(D387="",_xlfn.XLOOKUP(C387,ConfigSheet!$A$1:$H$1,ConfigSheet!$A$2:$H$2),_xlfn.XLOOKUP(D387,ConfigSheet!$A$1:$H$1,ConfigSheet!$A$2:$H$2))</f>
        <v>6.6983512218829002</v>
      </c>
      <c r="L387">
        <f>_xlfn.XLOOKUP(B387,CoinPixels_Config3!A:A,CoinPixels_Config3!I:I)</f>
        <v>0.98703758508434447</v>
      </c>
      <c r="M387">
        <f t="shared" ref="M387:M450" si="49">E387*L387</f>
        <v>282548.39206865936</v>
      </c>
      <c r="N387">
        <f t="shared" ref="N387:N450" si="50">L387*F387</f>
        <v>207185.1113347144</v>
      </c>
      <c r="O387">
        <f t="shared" ref="O387:O450" si="51">(M387/J387)*K387</f>
        <v>565.11089192358804</v>
      </c>
      <c r="P387">
        <f t="shared" ref="P387:P450" si="52">(N387/J387)*K387</f>
        <v>414.3805675284014</v>
      </c>
      <c r="Q387" s="9" cm="1">
        <f t="array" ref="Q387">IF(D387="",_xlfn.XLOOKUP(C387,ConfigSheet!$B$5:$H$5,_xlfn.XLOOKUP(G387,ConfigSheet!$A$6:$A$8,ConfigSheet!$B$6:$H$8)),_xlfn.XLOOKUP(D387,ConfigSheet!$B$5:$H$5,_xlfn.XLOOKUP(H387,ConfigSheet!$A$6:$A$8,ConfigSheet!$B$6:$H$8)))</f>
        <v>415.91</v>
      </c>
      <c r="R387">
        <f t="shared" ref="R387:R450" si="53">O387-P387</f>
        <v>150.73032439518664</v>
      </c>
      <c r="S387" s="9">
        <f t="shared" ref="S387:S450" si="54">R387*R387</f>
        <v>22719.630692278199</v>
      </c>
      <c r="W387">
        <f t="shared" ref="W387:W450" si="55">Q387-P387</f>
        <v>1.5294324715986249</v>
      </c>
      <c r="X387">
        <f t="shared" si="48"/>
        <v>2.3391636851802788</v>
      </c>
    </row>
    <row r="388" spans="1:24" x14ac:dyDescent="0.3">
      <c r="A388" s="3">
        <v>386</v>
      </c>
      <c r="B388">
        <v>175</v>
      </c>
      <c r="C388" t="s">
        <v>8</v>
      </c>
      <c r="D388" t="s">
        <v>8</v>
      </c>
      <c r="E388">
        <v>18654</v>
      </c>
      <c r="F388">
        <v>17155</v>
      </c>
      <c r="G388">
        <v>1</v>
      </c>
      <c r="H388">
        <v>1</v>
      </c>
      <c r="I388">
        <v>91.35894775390625</v>
      </c>
      <c r="J388">
        <f>ConfigSheet!$I$2</f>
        <v>3349.0920000000001</v>
      </c>
      <c r="K388">
        <f>IF(D388="",_xlfn.XLOOKUP(C388,ConfigSheet!$A$1:$H$1,ConfigSheet!$A$2:$H$2),_xlfn.XLOOKUP(D388,ConfigSheet!$A$1:$H$1,ConfigSheet!$A$2:$H$2))</f>
        <v>0</v>
      </c>
      <c r="L388">
        <f>_xlfn.XLOOKUP(B388,CoinPixels_Config3!A:A,CoinPixels_Config3!I:I)</f>
        <v>1.0873797726610317</v>
      </c>
      <c r="M388">
        <f t="shared" si="49"/>
        <v>20283.982279218886</v>
      </c>
      <c r="N388">
        <f t="shared" si="50"/>
        <v>18654</v>
      </c>
      <c r="O388">
        <f t="shared" si="51"/>
        <v>0</v>
      </c>
      <c r="P388">
        <f t="shared" si="52"/>
        <v>0</v>
      </c>
      <c r="Q388" s="9" cm="1">
        <f t="array" ref="Q388">IF(D388="",_xlfn.XLOOKUP(C388,ConfigSheet!$B$5:$H$5,_xlfn.XLOOKUP(G388,ConfigSheet!$A$6:$A$8,ConfigSheet!$B$6:$H$8)),_xlfn.XLOOKUP(D388,ConfigSheet!$B$5:$H$5,_xlfn.XLOOKUP(H388,ConfigSheet!$A$6:$A$8,ConfigSheet!$B$6:$H$8)))</f>
        <v>0</v>
      </c>
      <c r="R388">
        <f t="shared" si="53"/>
        <v>0</v>
      </c>
      <c r="S388" s="9">
        <f t="shared" si="54"/>
        <v>0</v>
      </c>
      <c r="W388">
        <f t="shared" si="55"/>
        <v>0</v>
      </c>
      <c r="X388">
        <f t="shared" si="48"/>
        <v>0</v>
      </c>
    </row>
    <row r="389" spans="1:24" x14ac:dyDescent="0.3">
      <c r="A389" s="3">
        <v>387</v>
      </c>
      <c r="B389">
        <v>175</v>
      </c>
      <c r="C389" t="s">
        <v>13</v>
      </c>
      <c r="D389" t="s">
        <v>13</v>
      </c>
      <c r="E389">
        <v>130560</v>
      </c>
      <c r="F389">
        <v>130833</v>
      </c>
      <c r="G389">
        <v>1</v>
      </c>
      <c r="H389">
        <v>1</v>
      </c>
      <c r="I389">
        <v>76.030522584915161</v>
      </c>
      <c r="J389">
        <f>ConfigSheet!$I$2</f>
        <v>3349.0920000000001</v>
      </c>
      <c r="K389">
        <f>IF(D389="",_xlfn.XLOOKUP(C389,ConfigSheet!$A$1:$H$1,ConfigSheet!$A$2:$H$2),_xlfn.XLOOKUP(D389,ConfigSheet!$A$1:$H$1,ConfigSheet!$A$2:$H$2))</f>
        <v>6.6983512218829002</v>
      </c>
      <c r="L389">
        <f>_xlfn.XLOOKUP(B389,CoinPixels_Config3!A:A,CoinPixels_Config3!I:I)</f>
        <v>1.0873797726610317</v>
      </c>
      <c r="M389">
        <f t="shared" si="49"/>
        <v>141968.30311862429</v>
      </c>
      <c r="N389">
        <f t="shared" si="50"/>
        <v>142265.15779656076</v>
      </c>
      <c r="O389">
        <f t="shared" si="51"/>
        <v>283.94369478750627</v>
      </c>
      <c r="P389">
        <f t="shared" si="52"/>
        <v>284.5374189654857</v>
      </c>
      <c r="Q389" s="9" cm="1">
        <f t="array" ref="Q389">IF(D389="",_xlfn.XLOOKUP(C389,ConfigSheet!$B$5:$H$5,_xlfn.XLOOKUP(G389,ConfigSheet!$A$6:$A$8,ConfigSheet!$B$6:$H$8)),_xlfn.XLOOKUP(D389,ConfigSheet!$B$5:$H$5,_xlfn.XLOOKUP(H389,ConfigSheet!$A$6:$A$8,ConfigSheet!$B$6:$H$8)))</f>
        <v>207.95500000000001</v>
      </c>
      <c r="R389">
        <f t="shared" si="53"/>
        <v>-0.59372417797942489</v>
      </c>
      <c r="S389" s="9">
        <f t="shared" si="54"/>
        <v>0.35250839951734381</v>
      </c>
      <c r="W389">
        <f t="shared" si="55"/>
        <v>-76.582418965485687</v>
      </c>
      <c r="X389">
        <f t="shared" si="48"/>
        <v>5864.8668946051821</v>
      </c>
    </row>
    <row r="390" spans="1:24" x14ac:dyDescent="0.3">
      <c r="A390" s="3">
        <v>388</v>
      </c>
      <c r="B390">
        <v>176</v>
      </c>
      <c r="C390" t="s">
        <v>8</v>
      </c>
      <c r="D390" t="s">
        <v>8</v>
      </c>
      <c r="E390">
        <v>15422</v>
      </c>
      <c r="F390">
        <v>16222</v>
      </c>
      <c r="G390">
        <v>1</v>
      </c>
      <c r="H390">
        <v>1</v>
      </c>
      <c r="I390">
        <v>90.775907039642334</v>
      </c>
      <c r="J390">
        <f>ConfigSheet!$I$2</f>
        <v>3349.0920000000001</v>
      </c>
      <c r="K390">
        <f>IF(D390="",_xlfn.XLOOKUP(C390,ConfigSheet!$A$1:$H$1,ConfigSheet!$A$2:$H$2),_xlfn.XLOOKUP(D390,ConfigSheet!$A$1:$H$1,ConfigSheet!$A$2:$H$2))</f>
        <v>0</v>
      </c>
      <c r="L390">
        <f>_xlfn.XLOOKUP(B390,CoinPixels_Config3!A:A,CoinPixels_Config3!I:I)</f>
        <v>0.95068425594871164</v>
      </c>
      <c r="M390">
        <f t="shared" si="49"/>
        <v>14661.452595241031</v>
      </c>
      <c r="N390">
        <f t="shared" si="50"/>
        <v>15422</v>
      </c>
      <c r="O390">
        <f t="shared" si="51"/>
        <v>0</v>
      </c>
      <c r="P390">
        <f t="shared" si="52"/>
        <v>0</v>
      </c>
      <c r="Q390" s="9" cm="1">
        <f t="array" ref="Q390">IF(D390="",_xlfn.XLOOKUP(C390,ConfigSheet!$B$5:$H$5,_xlfn.XLOOKUP(G390,ConfigSheet!$A$6:$A$8,ConfigSheet!$B$6:$H$8)),_xlfn.XLOOKUP(D390,ConfigSheet!$B$5:$H$5,_xlfn.XLOOKUP(H390,ConfigSheet!$A$6:$A$8,ConfigSheet!$B$6:$H$8)))</f>
        <v>0</v>
      </c>
      <c r="R390">
        <f t="shared" si="53"/>
        <v>0</v>
      </c>
      <c r="S390" s="9">
        <f t="shared" si="54"/>
        <v>0</v>
      </c>
      <c r="W390">
        <f t="shared" si="55"/>
        <v>0</v>
      </c>
      <c r="X390">
        <f t="shared" si="48"/>
        <v>0</v>
      </c>
    </row>
    <row r="391" spans="1:24" x14ac:dyDescent="0.3">
      <c r="A391" s="3">
        <v>389</v>
      </c>
      <c r="B391">
        <v>176</v>
      </c>
      <c r="C391" t="s">
        <v>12</v>
      </c>
      <c r="D391" t="s">
        <v>12</v>
      </c>
      <c r="E391">
        <v>204975</v>
      </c>
      <c r="F391">
        <v>185421</v>
      </c>
      <c r="G391">
        <v>1</v>
      </c>
      <c r="H391">
        <v>1</v>
      </c>
      <c r="I391">
        <v>87.569546699523926</v>
      </c>
      <c r="J391">
        <f>ConfigSheet!$I$2</f>
        <v>3349.0920000000001</v>
      </c>
      <c r="K391">
        <f>IF(D391="",_xlfn.XLOOKUP(C391,ConfigSheet!$A$1:$H$1,ConfigSheet!$A$2:$H$2),_xlfn.XLOOKUP(D391,ConfigSheet!$A$1:$H$1,ConfigSheet!$A$2:$H$2))</f>
        <v>4.4826302470744004</v>
      </c>
      <c r="L391">
        <f>_xlfn.XLOOKUP(B391,CoinPixels_Config3!A:A,CoinPixels_Config3!I:I)</f>
        <v>0.95068425594871164</v>
      </c>
      <c r="M391">
        <f t="shared" si="49"/>
        <v>194866.50536308717</v>
      </c>
      <c r="N391">
        <f t="shared" si="50"/>
        <v>176276.82542226606</v>
      </c>
      <c r="O391">
        <f t="shared" si="51"/>
        <v>260.82128860068951</v>
      </c>
      <c r="P391">
        <f t="shared" si="52"/>
        <v>235.93972022748358</v>
      </c>
      <c r="Q391" s="9" cm="1">
        <f t="array" ref="Q391">IF(D391="",_xlfn.XLOOKUP(C391,ConfigSheet!$B$5:$H$5,_xlfn.XLOOKUP(G391,ConfigSheet!$A$6:$A$8,ConfigSheet!$B$6:$H$8)),_xlfn.XLOOKUP(D391,ConfigSheet!$B$5:$H$5,_xlfn.XLOOKUP(H391,ConfigSheet!$A$6:$A$8,ConfigSheet!$B$6:$H$8)))</f>
        <v>236.29999999999998</v>
      </c>
      <c r="R391">
        <f t="shared" si="53"/>
        <v>24.881568373205937</v>
      </c>
      <c r="S391" s="9">
        <f t="shared" si="54"/>
        <v>619.09244471052193</v>
      </c>
      <c r="W391">
        <f t="shared" si="55"/>
        <v>0.36027977251640664</v>
      </c>
      <c r="X391">
        <f t="shared" si="48"/>
        <v>0.12980151448447372</v>
      </c>
    </row>
    <row r="392" spans="1:24" x14ac:dyDescent="0.3">
      <c r="A392" s="3">
        <v>390</v>
      </c>
      <c r="B392">
        <v>176</v>
      </c>
      <c r="C392" t="s">
        <v>13</v>
      </c>
      <c r="D392" t="s">
        <v>13</v>
      </c>
      <c r="E392">
        <v>128304</v>
      </c>
      <c r="F392">
        <v>108482</v>
      </c>
      <c r="G392">
        <v>1</v>
      </c>
      <c r="H392">
        <v>1</v>
      </c>
      <c r="I392">
        <v>51.102066040039063</v>
      </c>
      <c r="J392">
        <f>ConfigSheet!$I$2</f>
        <v>3349.0920000000001</v>
      </c>
      <c r="K392">
        <f>IF(D392="",_xlfn.XLOOKUP(C392,ConfigSheet!$A$1:$H$1,ConfigSheet!$A$2:$H$2),_xlfn.XLOOKUP(D392,ConfigSheet!$A$1:$H$1,ConfigSheet!$A$2:$H$2))</f>
        <v>6.6983512218829002</v>
      </c>
      <c r="L392">
        <f>_xlfn.XLOOKUP(B392,CoinPixels_Config3!A:A,CoinPixels_Config3!I:I)</f>
        <v>0.95068425594871164</v>
      </c>
      <c r="M392">
        <f t="shared" si="49"/>
        <v>121976.59277524349</v>
      </c>
      <c r="N392">
        <f t="shared" si="50"/>
        <v>103132.12945382814</v>
      </c>
      <c r="O392">
        <f t="shared" si="51"/>
        <v>243.95927590438399</v>
      </c>
      <c r="P392">
        <f t="shared" si="52"/>
        <v>206.26940834782536</v>
      </c>
      <c r="Q392" s="9" cm="1">
        <f t="array" ref="Q392">IF(D392="",_xlfn.XLOOKUP(C392,ConfigSheet!$B$5:$H$5,_xlfn.XLOOKUP(G392,ConfigSheet!$A$6:$A$8,ConfigSheet!$B$6:$H$8)),_xlfn.XLOOKUP(D392,ConfigSheet!$B$5:$H$5,_xlfn.XLOOKUP(H392,ConfigSheet!$A$6:$A$8,ConfigSheet!$B$6:$H$8)))</f>
        <v>207.95500000000001</v>
      </c>
      <c r="R392">
        <f t="shared" si="53"/>
        <v>37.689867556558625</v>
      </c>
      <c r="S392" s="9">
        <f t="shared" si="54"/>
        <v>1420.5261164309304</v>
      </c>
      <c r="W392">
        <f t="shared" si="55"/>
        <v>1.6855916521746508</v>
      </c>
      <c r="X392">
        <f t="shared" si="48"/>
        <v>2.8412192178808691</v>
      </c>
    </row>
    <row r="393" spans="1:24" x14ac:dyDescent="0.3">
      <c r="A393" s="3">
        <v>391</v>
      </c>
      <c r="B393">
        <v>177</v>
      </c>
      <c r="C393" t="s">
        <v>8</v>
      </c>
      <c r="D393" t="s">
        <v>8</v>
      </c>
      <c r="E393">
        <v>14574</v>
      </c>
      <c r="F393">
        <v>13980</v>
      </c>
      <c r="G393">
        <v>1</v>
      </c>
      <c r="H393">
        <v>1</v>
      </c>
      <c r="I393">
        <v>93.822968006134033</v>
      </c>
      <c r="J393">
        <f>ConfigSheet!$I$2</f>
        <v>3349.0920000000001</v>
      </c>
      <c r="K393">
        <f>IF(D393="",_xlfn.XLOOKUP(C393,ConfigSheet!$A$1:$H$1,ConfigSheet!$A$2:$H$2),_xlfn.XLOOKUP(D393,ConfigSheet!$A$1:$H$1,ConfigSheet!$A$2:$H$2))</f>
        <v>0</v>
      </c>
      <c r="L393">
        <f>_xlfn.XLOOKUP(B393,CoinPixels_Config3!A:A,CoinPixels_Config3!I:I)</f>
        <v>1.042489270386266</v>
      </c>
      <c r="M393">
        <f t="shared" si="49"/>
        <v>15193.238626609442</v>
      </c>
      <c r="N393">
        <f t="shared" si="50"/>
        <v>14574</v>
      </c>
      <c r="O393">
        <f t="shared" si="51"/>
        <v>0</v>
      </c>
      <c r="P393">
        <f t="shared" si="52"/>
        <v>0</v>
      </c>
      <c r="Q393" s="9" cm="1">
        <f t="array" ref="Q393">IF(D393="",_xlfn.XLOOKUP(C393,ConfigSheet!$B$5:$H$5,_xlfn.XLOOKUP(G393,ConfigSheet!$A$6:$A$8,ConfigSheet!$B$6:$H$8)),_xlfn.XLOOKUP(D393,ConfigSheet!$B$5:$H$5,_xlfn.XLOOKUP(H393,ConfigSheet!$A$6:$A$8,ConfigSheet!$B$6:$H$8)))</f>
        <v>0</v>
      </c>
      <c r="R393">
        <f t="shared" si="53"/>
        <v>0</v>
      </c>
      <c r="S393" s="9">
        <f t="shared" si="54"/>
        <v>0</v>
      </c>
      <c r="W393">
        <f t="shared" si="55"/>
        <v>0</v>
      </c>
      <c r="X393">
        <f t="shared" si="48"/>
        <v>0</v>
      </c>
    </row>
    <row r="394" spans="1:24" x14ac:dyDescent="0.3">
      <c r="A394" s="3">
        <v>392</v>
      </c>
      <c r="B394">
        <v>177</v>
      </c>
      <c r="C394" t="s">
        <v>14</v>
      </c>
      <c r="D394" t="s">
        <v>14</v>
      </c>
      <c r="E394">
        <v>90723</v>
      </c>
      <c r="F394">
        <v>87677</v>
      </c>
      <c r="G394">
        <v>1</v>
      </c>
      <c r="H394">
        <v>1</v>
      </c>
      <c r="I394">
        <v>94.119822978973389</v>
      </c>
      <c r="J394">
        <f>ConfigSheet!$I$2</f>
        <v>3349.0920000000001</v>
      </c>
      <c r="K394">
        <f>IF(D394="",_xlfn.XLOOKUP(C394,ConfigSheet!$A$1:$H$1,ConfigSheet!$A$2:$H$2),_xlfn.XLOOKUP(D394,ConfigSheet!$A$1:$H$1,ConfigSheet!$A$2:$H$2))</f>
        <v>8.5265588246234003</v>
      </c>
      <c r="L394">
        <f>_xlfn.XLOOKUP(B394,CoinPixels_Config3!A:A,CoinPixels_Config3!I:I)</f>
        <v>1.042489270386266</v>
      </c>
      <c r="M394">
        <f t="shared" si="49"/>
        <v>94577.754077253208</v>
      </c>
      <c r="N394">
        <f t="shared" si="50"/>
        <v>91402.331759656649</v>
      </c>
      <c r="O394">
        <f t="shared" si="51"/>
        <v>240.78848345774472</v>
      </c>
      <c r="P394">
        <f t="shared" si="52"/>
        <v>232.70407574842852</v>
      </c>
      <c r="Q394" s="9" cm="1">
        <f t="array" ref="Q394">IF(D394="",_xlfn.XLOOKUP(C394,ConfigSheet!$B$5:$H$5,_xlfn.XLOOKUP(G394,ConfigSheet!$A$6:$A$8,ConfigSheet!$B$6:$H$8)),_xlfn.XLOOKUP(D394,ConfigSheet!$B$5:$H$5,_xlfn.XLOOKUP(H394,ConfigSheet!$A$6:$A$8,ConfigSheet!$B$6:$H$8)))</f>
        <v>160.44</v>
      </c>
      <c r="R394">
        <f t="shared" si="53"/>
        <v>8.0844077093161957</v>
      </c>
      <c r="S394" s="9">
        <f t="shared" si="54"/>
        <v>65.357648010451143</v>
      </c>
      <c r="W394">
        <f t="shared" si="55"/>
        <v>-72.264075748428525</v>
      </c>
      <c r="X394">
        <f t="shared" si="48"/>
        <v>5222.0966437746156</v>
      </c>
    </row>
    <row r="395" spans="1:24" x14ac:dyDescent="0.3">
      <c r="A395" s="3">
        <v>393</v>
      </c>
      <c r="B395">
        <v>177</v>
      </c>
      <c r="C395" t="s">
        <v>9</v>
      </c>
      <c r="D395" t="s">
        <v>9</v>
      </c>
      <c r="E395">
        <v>451387</v>
      </c>
      <c r="F395">
        <v>395858</v>
      </c>
      <c r="G395">
        <v>1</v>
      </c>
      <c r="H395">
        <v>1</v>
      </c>
      <c r="I395">
        <v>87.296068668365479</v>
      </c>
      <c r="J395">
        <f>ConfigSheet!$I$2</f>
        <v>3349.0920000000001</v>
      </c>
      <c r="K395">
        <f>IF(D395="",_xlfn.XLOOKUP(C395,ConfigSheet!$A$1:$H$1,ConfigSheet!$A$2:$H$2),_xlfn.XLOOKUP(D395,ConfigSheet!$A$1:$H$1,ConfigSheet!$A$2:$H$2))</f>
        <v>2.6304883652667002</v>
      </c>
      <c r="L395">
        <f>_xlfn.XLOOKUP(B395,CoinPixels_Config3!A:A,CoinPixels_Config3!I:I)</f>
        <v>1.042489270386266</v>
      </c>
      <c r="M395">
        <f t="shared" si="49"/>
        <v>470566.10429184546</v>
      </c>
      <c r="N395">
        <f t="shared" si="50"/>
        <v>412677.71759656648</v>
      </c>
      <c r="O395">
        <f t="shared" si="51"/>
        <v>369.59828587228299</v>
      </c>
      <c r="P395">
        <f t="shared" si="52"/>
        <v>324.13081956022262</v>
      </c>
      <c r="Q395" s="9" cm="1">
        <f t="array" ref="Q395">IF(D395="",_xlfn.XLOOKUP(C395,ConfigSheet!$B$5:$H$5,_xlfn.XLOOKUP(G395,ConfigSheet!$A$6:$A$8,ConfigSheet!$B$6:$H$8)),_xlfn.XLOOKUP(D395,ConfigSheet!$B$5:$H$5,_xlfn.XLOOKUP(H395,ConfigSheet!$A$6:$A$8,ConfigSheet!$B$6:$H$8)))</f>
        <v>468.8</v>
      </c>
      <c r="R395">
        <f t="shared" si="53"/>
        <v>45.467466312060367</v>
      </c>
      <c r="S395" s="9">
        <f t="shared" si="54"/>
        <v>2067.2904928383441</v>
      </c>
      <c r="W395">
        <f t="shared" si="55"/>
        <v>144.66918043977739</v>
      </c>
      <c r="X395">
        <f t="shared" si="48"/>
        <v>20929.171769116871</v>
      </c>
    </row>
    <row r="396" spans="1:24" x14ac:dyDescent="0.3">
      <c r="A396" s="3">
        <v>394</v>
      </c>
      <c r="B396">
        <v>178</v>
      </c>
      <c r="C396" t="s">
        <v>8</v>
      </c>
      <c r="D396" t="s">
        <v>8</v>
      </c>
      <c r="E396">
        <v>17243</v>
      </c>
      <c r="F396">
        <v>15615</v>
      </c>
      <c r="G396">
        <v>1</v>
      </c>
      <c r="H396">
        <v>1</v>
      </c>
      <c r="I396">
        <v>84.959191083908081</v>
      </c>
      <c r="J396">
        <f>ConfigSheet!$I$2</f>
        <v>3349.0920000000001</v>
      </c>
      <c r="K396">
        <f>IF(D396="",_xlfn.XLOOKUP(C396,ConfigSheet!$A$1:$H$1,ConfigSheet!$A$2:$H$2),_xlfn.XLOOKUP(D396,ConfigSheet!$A$1:$H$1,ConfigSheet!$A$2:$H$2))</f>
        <v>0</v>
      </c>
      <c r="L396">
        <f>_xlfn.XLOOKUP(B396,CoinPixels_Config3!A:A,CoinPixels_Config3!I:I)</f>
        <v>1.1042587255843741</v>
      </c>
      <c r="M396">
        <f t="shared" si="49"/>
        <v>19040.733205251363</v>
      </c>
      <c r="N396">
        <f t="shared" si="50"/>
        <v>17243</v>
      </c>
      <c r="O396">
        <f t="shared" si="51"/>
        <v>0</v>
      </c>
      <c r="P396">
        <f t="shared" si="52"/>
        <v>0</v>
      </c>
      <c r="Q396" s="9" cm="1">
        <f t="array" ref="Q396">IF(D396="",_xlfn.XLOOKUP(C396,ConfigSheet!$B$5:$H$5,_xlfn.XLOOKUP(G396,ConfigSheet!$A$6:$A$8,ConfigSheet!$B$6:$H$8)),_xlfn.XLOOKUP(D396,ConfigSheet!$B$5:$H$5,_xlfn.XLOOKUP(H396,ConfigSheet!$A$6:$A$8,ConfigSheet!$B$6:$H$8)))</f>
        <v>0</v>
      </c>
      <c r="R396">
        <f t="shared" si="53"/>
        <v>0</v>
      </c>
      <c r="S396" s="9">
        <f t="shared" si="54"/>
        <v>0</v>
      </c>
      <c r="W396">
        <f t="shared" si="55"/>
        <v>0</v>
      </c>
      <c r="X396">
        <f t="shared" si="48"/>
        <v>0</v>
      </c>
    </row>
    <row r="397" spans="1:24" x14ac:dyDescent="0.3">
      <c r="A397" s="3">
        <v>395</v>
      </c>
      <c r="B397">
        <v>178</v>
      </c>
      <c r="C397" t="s">
        <v>14</v>
      </c>
      <c r="D397" t="s">
        <v>14</v>
      </c>
      <c r="E397">
        <v>105827</v>
      </c>
      <c r="F397">
        <v>94667</v>
      </c>
      <c r="G397">
        <v>1</v>
      </c>
      <c r="H397">
        <v>1</v>
      </c>
      <c r="I397">
        <v>88.405877351760864</v>
      </c>
      <c r="J397">
        <f>ConfigSheet!$I$2</f>
        <v>3349.0920000000001</v>
      </c>
      <c r="K397">
        <f>IF(D397="",_xlfn.XLOOKUP(C397,ConfigSheet!$A$1:$H$1,ConfigSheet!$A$2:$H$2),_xlfn.XLOOKUP(D397,ConfigSheet!$A$1:$H$1,ConfigSheet!$A$2:$H$2))</f>
        <v>8.5265588246234003</v>
      </c>
      <c r="L397">
        <f>_xlfn.XLOOKUP(B397,CoinPixels_Config3!A:A,CoinPixels_Config3!I:I)</f>
        <v>1.1042587255843741</v>
      </c>
      <c r="M397">
        <f t="shared" si="49"/>
        <v>116860.38815241755</v>
      </c>
      <c r="N397">
        <f t="shared" si="50"/>
        <v>104536.86077489595</v>
      </c>
      <c r="O397">
        <f t="shared" si="51"/>
        <v>297.51854348877595</v>
      </c>
      <c r="P397">
        <f t="shared" si="52"/>
        <v>266.14368692726771</v>
      </c>
      <c r="Q397" s="9" cm="1">
        <f t="array" ref="Q397">IF(D397="",_xlfn.XLOOKUP(C397,ConfigSheet!$B$5:$H$5,_xlfn.XLOOKUP(G397,ConfigSheet!$A$6:$A$8,ConfigSheet!$B$6:$H$8)),_xlfn.XLOOKUP(D397,ConfigSheet!$B$5:$H$5,_xlfn.XLOOKUP(H397,ConfigSheet!$A$6:$A$8,ConfigSheet!$B$6:$H$8)))</f>
        <v>160.44</v>
      </c>
      <c r="R397">
        <f t="shared" si="53"/>
        <v>31.374856561508238</v>
      </c>
      <c r="S397" s="9">
        <f t="shared" si="54"/>
        <v>984.38162425521659</v>
      </c>
      <c r="W397">
        <f t="shared" si="55"/>
        <v>-105.70368692726771</v>
      </c>
      <c r="X397">
        <f t="shared" si="48"/>
        <v>11173.269430017826</v>
      </c>
    </row>
    <row r="398" spans="1:24" x14ac:dyDescent="0.3">
      <c r="A398" s="3">
        <v>396</v>
      </c>
      <c r="B398">
        <v>178</v>
      </c>
      <c r="C398" t="s">
        <v>9</v>
      </c>
      <c r="D398" t="s">
        <v>9</v>
      </c>
      <c r="E398">
        <v>494476</v>
      </c>
      <c r="F398">
        <v>448439</v>
      </c>
      <c r="G398">
        <v>1</v>
      </c>
      <c r="H398">
        <v>1</v>
      </c>
      <c r="I398">
        <v>89.833623170852661</v>
      </c>
      <c r="J398">
        <f>ConfigSheet!$I$2</f>
        <v>3349.0920000000001</v>
      </c>
      <c r="K398">
        <f>IF(D398="",_xlfn.XLOOKUP(C398,ConfigSheet!$A$1:$H$1,ConfigSheet!$A$2:$H$2),_xlfn.XLOOKUP(D398,ConfigSheet!$A$1:$H$1,ConfigSheet!$A$2:$H$2))</f>
        <v>2.6304883652667002</v>
      </c>
      <c r="L398">
        <f>_xlfn.XLOOKUP(B398,CoinPixels_Config3!A:A,CoinPixels_Config3!I:I)</f>
        <v>1.1042587255843741</v>
      </c>
      <c r="M398">
        <f t="shared" si="49"/>
        <v>546029.43759205902</v>
      </c>
      <c r="N398">
        <f t="shared" si="50"/>
        <v>495192.67864233116</v>
      </c>
      <c r="O398">
        <f t="shared" si="51"/>
        <v>428.86970040806017</v>
      </c>
      <c r="P398">
        <f t="shared" si="52"/>
        <v>388.94081731224583</v>
      </c>
      <c r="Q398" s="9" cm="1">
        <f t="array" ref="Q398">IF(D398="",_xlfn.XLOOKUP(C398,ConfigSheet!$B$5:$H$5,_xlfn.XLOOKUP(G398,ConfigSheet!$A$6:$A$8,ConfigSheet!$B$6:$H$8)),_xlfn.XLOOKUP(D398,ConfigSheet!$B$5:$H$5,_xlfn.XLOOKUP(H398,ConfigSheet!$A$6:$A$8,ConfigSheet!$B$6:$H$8)))</f>
        <v>468.8</v>
      </c>
      <c r="R398">
        <f t="shared" si="53"/>
        <v>39.928883095814342</v>
      </c>
      <c r="S398" s="9">
        <f t="shared" si="54"/>
        <v>1594.3157052792083</v>
      </c>
      <c r="W398">
        <f t="shared" si="55"/>
        <v>79.859182687754185</v>
      </c>
      <c r="X398">
        <f t="shared" si="48"/>
        <v>6377.4890595560973</v>
      </c>
    </row>
    <row r="399" spans="1:24" x14ac:dyDescent="0.3">
      <c r="A399" s="3">
        <v>397</v>
      </c>
      <c r="B399">
        <v>179</v>
      </c>
      <c r="C399" t="s">
        <v>8</v>
      </c>
      <c r="D399" t="s">
        <v>8</v>
      </c>
      <c r="E399">
        <v>15670</v>
      </c>
      <c r="F399">
        <v>15951</v>
      </c>
      <c r="G399">
        <v>1</v>
      </c>
      <c r="H399">
        <v>1</v>
      </c>
      <c r="I399">
        <v>87.572664022445679</v>
      </c>
      <c r="J399">
        <f>ConfigSheet!$I$2</f>
        <v>3349.0920000000001</v>
      </c>
      <c r="K399">
        <f>IF(D399="",_xlfn.XLOOKUP(C399,ConfigSheet!$A$1:$H$1,ConfigSheet!$A$2:$H$2),_xlfn.XLOOKUP(D399,ConfigSheet!$A$1:$H$1,ConfigSheet!$A$2:$H$2))</f>
        <v>0</v>
      </c>
      <c r="L399">
        <f>_xlfn.XLOOKUP(B399,CoinPixels_Config3!A:A,CoinPixels_Config3!I:I)</f>
        <v>0.98238354962071339</v>
      </c>
      <c r="M399">
        <f t="shared" si="49"/>
        <v>15393.950222556579</v>
      </c>
      <c r="N399">
        <f t="shared" si="50"/>
        <v>15670</v>
      </c>
      <c r="O399">
        <f t="shared" si="51"/>
        <v>0</v>
      </c>
      <c r="P399">
        <f t="shared" si="52"/>
        <v>0</v>
      </c>
      <c r="Q399" s="9" cm="1">
        <f t="array" ref="Q399">IF(D399="",_xlfn.XLOOKUP(C399,ConfigSheet!$B$5:$H$5,_xlfn.XLOOKUP(G399,ConfigSheet!$A$6:$A$8,ConfigSheet!$B$6:$H$8)),_xlfn.XLOOKUP(D399,ConfigSheet!$B$5:$H$5,_xlfn.XLOOKUP(H399,ConfigSheet!$A$6:$A$8,ConfigSheet!$B$6:$H$8)))</f>
        <v>0</v>
      </c>
      <c r="R399">
        <f t="shared" si="53"/>
        <v>0</v>
      </c>
      <c r="S399" s="9">
        <f t="shared" si="54"/>
        <v>0</v>
      </c>
      <c r="W399">
        <f t="shared" si="55"/>
        <v>0</v>
      </c>
      <c r="X399">
        <f t="shared" si="48"/>
        <v>0</v>
      </c>
    </row>
    <row r="400" spans="1:24" x14ac:dyDescent="0.3">
      <c r="A400" s="3">
        <v>398</v>
      </c>
      <c r="B400">
        <v>179</v>
      </c>
      <c r="C400" t="s">
        <v>12</v>
      </c>
      <c r="D400" t="s">
        <v>12</v>
      </c>
      <c r="E400">
        <v>199508</v>
      </c>
      <c r="F400">
        <v>330793</v>
      </c>
      <c r="G400">
        <v>1</v>
      </c>
      <c r="H400">
        <v>2</v>
      </c>
      <c r="I400">
        <v>43.35465133190155</v>
      </c>
      <c r="J400">
        <f>ConfigSheet!$I$2</f>
        <v>3349.0920000000001</v>
      </c>
      <c r="K400">
        <f>IF(D400="",_xlfn.XLOOKUP(C400,ConfigSheet!$A$1:$H$1,ConfigSheet!$A$2:$H$2),_xlfn.XLOOKUP(D400,ConfigSheet!$A$1:$H$1,ConfigSheet!$A$2:$H$2))</f>
        <v>4.4826302470744004</v>
      </c>
      <c r="L400">
        <f>_xlfn.XLOOKUP(B400,CoinPixels_Config3!A:A,CoinPixels_Config3!I:I)</f>
        <v>0.98238354962071339</v>
      </c>
      <c r="M400">
        <f t="shared" si="49"/>
        <v>195993.37721772928</v>
      </c>
      <c r="N400">
        <f t="shared" si="50"/>
        <v>324965.60152968462</v>
      </c>
      <c r="O400">
        <f t="shared" si="51"/>
        <v>262.32956304050646</v>
      </c>
      <c r="P400">
        <f t="shared" si="52"/>
        <v>434.95390233403299</v>
      </c>
      <c r="Q400" s="9" cm="1">
        <f t="array" ref="Q400">IF(D400="",_xlfn.XLOOKUP(C400,ConfigSheet!$B$5:$H$5,_xlfn.XLOOKUP(G400,ConfigSheet!$A$6:$A$8,ConfigSheet!$B$6:$H$8)),_xlfn.XLOOKUP(D400,ConfigSheet!$B$5:$H$5,_xlfn.XLOOKUP(H400,ConfigSheet!$A$6:$A$8,ConfigSheet!$B$6:$H$8)))</f>
        <v>472.59999999999997</v>
      </c>
      <c r="R400">
        <f t="shared" si="53"/>
        <v>-172.62433929352653</v>
      </c>
      <c r="S400" s="9">
        <f t="shared" si="54"/>
        <v>29799.162516526569</v>
      </c>
      <c r="W400">
        <f t="shared" si="55"/>
        <v>37.646097665966977</v>
      </c>
      <c r="X400">
        <f t="shared" si="48"/>
        <v>1417.2286694755242</v>
      </c>
    </row>
    <row r="401" spans="1:24" x14ac:dyDescent="0.3">
      <c r="A401" s="3">
        <v>399</v>
      </c>
      <c r="B401">
        <v>179</v>
      </c>
      <c r="C401" t="s">
        <v>11</v>
      </c>
      <c r="D401" t="s">
        <v>11</v>
      </c>
      <c r="E401">
        <v>232257</v>
      </c>
      <c r="F401">
        <v>215931</v>
      </c>
      <c r="G401">
        <v>1</v>
      </c>
      <c r="H401">
        <v>1</v>
      </c>
      <c r="I401">
        <v>88.742524385452271</v>
      </c>
      <c r="J401">
        <f>ConfigSheet!$I$2</f>
        <v>3349.0920000000001</v>
      </c>
      <c r="K401">
        <f>IF(D401="",_xlfn.XLOOKUP(C401,ConfigSheet!$A$1:$H$1,ConfigSheet!$A$2:$H$2),_xlfn.XLOOKUP(D401,ConfigSheet!$A$1:$H$1,ConfigSheet!$A$2:$H$2))</f>
        <v>5.6936084651916001</v>
      </c>
      <c r="L401">
        <f>_xlfn.XLOOKUP(B401,CoinPixels_Config3!A:A,CoinPixels_Config3!I:I)</f>
        <v>0.98238354962071339</v>
      </c>
      <c r="M401">
        <f t="shared" si="49"/>
        <v>228165.45608425804</v>
      </c>
      <c r="N401">
        <f t="shared" si="50"/>
        <v>212127.06225315027</v>
      </c>
      <c r="O401">
        <f t="shared" si="51"/>
        <v>387.89163517324511</v>
      </c>
      <c r="P401">
        <f t="shared" si="52"/>
        <v>360.62563743867349</v>
      </c>
      <c r="Q401" s="9" cm="1">
        <f t="array" ref="Q401">IF(D401="",_xlfn.XLOOKUP(C401,ConfigSheet!$B$5:$H$5,_xlfn.XLOOKUP(G401,ConfigSheet!$A$6:$A$8,ConfigSheet!$B$6:$H$8)),_xlfn.XLOOKUP(D401,ConfigSheet!$B$5:$H$5,_xlfn.XLOOKUP(H401,ConfigSheet!$A$6:$A$8,ConfigSheet!$B$6:$H$8)))</f>
        <v>369.42666666666668</v>
      </c>
      <c r="R401">
        <f t="shared" si="53"/>
        <v>27.265997734571613</v>
      </c>
      <c r="S401" s="9">
        <f t="shared" si="54"/>
        <v>743.43463246166436</v>
      </c>
      <c r="W401">
        <f t="shared" si="55"/>
        <v>8.8010292279931832</v>
      </c>
      <c r="X401">
        <f t="shared" si="48"/>
        <v>77.458115471990283</v>
      </c>
    </row>
    <row r="402" spans="1:24" x14ac:dyDescent="0.3">
      <c r="A402" s="3">
        <v>400</v>
      </c>
      <c r="B402">
        <v>180</v>
      </c>
      <c r="C402" t="s">
        <v>8</v>
      </c>
      <c r="D402" t="s">
        <v>8</v>
      </c>
      <c r="E402">
        <v>20335</v>
      </c>
      <c r="F402">
        <v>19177</v>
      </c>
      <c r="G402">
        <v>1</v>
      </c>
      <c r="H402">
        <v>1</v>
      </c>
      <c r="I402">
        <v>91.973567008972168</v>
      </c>
      <c r="J402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_xlfn.XLOOKUP(B402,CoinPixels_Config3!A:A,CoinPixels_Config3!I:I)</f>
        <v>1.0603848360014601</v>
      </c>
      <c r="M402">
        <f t="shared" si="49"/>
        <v>21562.925640089688</v>
      </c>
      <c r="N402">
        <f t="shared" si="50"/>
        <v>20335</v>
      </c>
      <c r="O402">
        <f t="shared" si="51"/>
        <v>0</v>
      </c>
      <c r="P402">
        <f t="shared" si="52"/>
        <v>0</v>
      </c>
      <c r="Q402" s="9" cm="1">
        <f t="array" ref="Q402">IF(D402="",_xlfn.XLOOKUP(C402,ConfigSheet!$B$5:$H$5,_xlfn.XLOOKUP(G402,ConfigSheet!$A$6:$A$8,ConfigSheet!$B$6:$H$8)),_xlfn.XLOOKUP(D402,ConfigSheet!$B$5:$H$5,_xlfn.XLOOKUP(H402,ConfigSheet!$A$6:$A$8,ConfigSheet!$B$6:$H$8)))</f>
        <v>0</v>
      </c>
      <c r="R402">
        <f t="shared" si="53"/>
        <v>0</v>
      </c>
      <c r="S402" s="9">
        <f t="shared" si="54"/>
        <v>0</v>
      </c>
      <c r="W402">
        <f t="shared" si="55"/>
        <v>0</v>
      </c>
      <c r="X402">
        <f t="shared" si="48"/>
        <v>0</v>
      </c>
    </row>
    <row r="403" spans="1:24" x14ac:dyDescent="0.3">
      <c r="A403" s="3">
        <v>401</v>
      </c>
      <c r="B403">
        <v>180</v>
      </c>
      <c r="C403" t="s">
        <v>9</v>
      </c>
      <c r="D403" t="s">
        <v>9</v>
      </c>
      <c r="E403">
        <v>606526</v>
      </c>
      <c r="F403">
        <v>534203</v>
      </c>
      <c r="G403">
        <v>1</v>
      </c>
      <c r="H403">
        <v>1</v>
      </c>
      <c r="I403">
        <v>85.996407270431519</v>
      </c>
      <c r="J403">
        <f>ConfigSheet!$I$2</f>
        <v>3349.0920000000001</v>
      </c>
      <c r="K403">
        <f>IF(D403="",_xlfn.XLOOKUP(C403,ConfigSheet!$A$1:$H$1,ConfigSheet!$A$2:$H$2),_xlfn.XLOOKUP(D403,ConfigSheet!$A$1:$H$1,ConfigSheet!$A$2:$H$2))</f>
        <v>2.6304883652667002</v>
      </c>
      <c r="L403">
        <f>_xlfn.XLOOKUP(B403,CoinPixels_Config3!A:A,CoinPixels_Config3!I:I)</f>
        <v>1.0603848360014601</v>
      </c>
      <c r="M403">
        <f t="shared" si="49"/>
        <v>643150.97304062161</v>
      </c>
      <c r="N403">
        <f t="shared" si="50"/>
        <v>566460.76054648799</v>
      </c>
      <c r="O403">
        <f t="shared" si="51"/>
        <v>505.15218802389188</v>
      </c>
      <c r="P403">
        <f t="shared" si="52"/>
        <v>444.9171417201029</v>
      </c>
      <c r="Q403" s="9" cm="1">
        <f t="array" ref="Q403">IF(D403="",_xlfn.XLOOKUP(C403,ConfigSheet!$B$5:$H$5,_xlfn.XLOOKUP(G403,ConfigSheet!$A$6:$A$8,ConfigSheet!$B$6:$H$8)),_xlfn.XLOOKUP(D403,ConfigSheet!$B$5:$H$5,_xlfn.XLOOKUP(H403,ConfigSheet!$A$6:$A$8,ConfigSheet!$B$6:$H$8)))</f>
        <v>468.8</v>
      </c>
      <c r="R403">
        <f t="shared" si="53"/>
        <v>60.235046303788977</v>
      </c>
      <c r="S403" s="9">
        <f t="shared" si="54"/>
        <v>3628.2608032196022</v>
      </c>
      <c r="W403">
        <f t="shared" si="55"/>
        <v>23.882858279897107</v>
      </c>
      <c r="X403">
        <f t="shared" si="48"/>
        <v>570.39091961764984</v>
      </c>
    </row>
    <row r="404" spans="1:24" x14ac:dyDescent="0.3">
      <c r="A404" s="3">
        <v>402</v>
      </c>
      <c r="B404">
        <v>181</v>
      </c>
      <c r="C404" t="s">
        <v>8</v>
      </c>
      <c r="D404" t="s">
        <v>8</v>
      </c>
      <c r="E404">
        <v>19182</v>
      </c>
      <c r="F404">
        <v>18679</v>
      </c>
      <c r="G404">
        <v>1</v>
      </c>
      <c r="H404">
        <v>1</v>
      </c>
      <c r="I404">
        <v>92.784762382507324</v>
      </c>
      <c r="J40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_xlfn.XLOOKUP(B404,CoinPixels_Config3!A:A,CoinPixels_Config3!I:I)</f>
        <v>1.0269286364366401</v>
      </c>
      <c r="M404">
        <f t="shared" si="49"/>
        <v>19698.545104127632</v>
      </c>
      <c r="N404">
        <f t="shared" si="50"/>
        <v>19182</v>
      </c>
      <c r="O404">
        <f t="shared" si="51"/>
        <v>0</v>
      </c>
      <c r="P404">
        <f t="shared" si="52"/>
        <v>0</v>
      </c>
      <c r="Q404" s="9" cm="1">
        <f t="array" ref="Q404">IF(D404="",_xlfn.XLOOKUP(C404,ConfigSheet!$B$5:$H$5,_xlfn.XLOOKUP(G404,ConfigSheet!$A$6:$A$8,ConfigSheet!$B$6:$H$8)),_xlfn.XLOOKUP(D404,ConfigSheet!$B$5:$H$5,_xlfn.XLOOKUP(H404,ConfigSheet!$A$6:$A$8,ConfigSheet!$B$6:$H$8)))</f>
        <v>0</v>
      </c>
      <c r="R404">
        <f t="shared" si="53"/>
        <v>0</v>
      </c>
      <c r="S404" s="9">
        <f t="shared" si="54"/>
        <v>0</v>
      </c>
      <c r="W404">
        <f t="shared" si="55"/>
        <v>0</v>
      </c>
      <c r="X404">
        <f t="shared" si="48"/>
        <v>0</v>
      </c>
    </row>
    <row r="405" spans="1:24" x14ac:dyDescent="0.3">
      <c r="A405" s="3">
        <v>403</v>
      </c>
      <c r="B405">
        <v>181</v>
      </c>
      <c r="C405" t="s">
        <v>9</v>
      </c>
      <c r="D405" t="s">
        <v>9</v>
      </c>
      <c r="E405">
        <v>596792</v>
      </c>
      <c r="F405">
        <v>548567</v>
      </c>
      <c r="G405">
        <v>1</v>
      </c>
      <c r="H405">
        <v>1</v>
      </c>
      <c r="I405">
        <v>90.05439281463623</v>
      </c>
      <c r="J405">
        <f>ConfigSheet!$I$2</f>
        <v>3349.0920000000001</v>
      </c>
      <c r="K405">
        <f>IF(D405="",_xlfn.XLOOKUP(C405,ConfigSheet!$A$1:$H$1,ConfigSheet!$A$2:$H$2),_xlfn.XLOOKUP(D405,ConfigSheet!$A$1:$H$1,ConfigSheet!$A$2:$H$2))</f>
        <v>2.6304883652667002</v>
      </c>
      <c r="L405">
        <f>_xlfn.XLOOKUP(B405,CoinPixels_Config3!A:A,CoinPixels_Config3!I:I)</f>
        <v>1.0269286364366401</v>
      </c>
      <c r="M405">
        <f t="shared" si="49"/>
        <v>612862.79479629535</v>
      </c>
      <c r="N405">
        <f t="shared" si="50"/>
        <v>563339.16130413837</v>
      </c>
      <c r="O405">
        <f t="shared" si="51"/>
        <v>481.3628443818468</v>
      </c>
      <c r="P405">
        <f t="shared" si="52"/>
        <v>442.46533374109657</v>
      </c>
      <c r="Q405" s="9" cm="1">
        <f t="array" ref="Q405">IF(D405="",_xlfn.XLOOKUP(C405,ConfigSheet!$B$5:$H$5,_xlfn.XLOOKUP(G405,ConfigSheet!$A$6:$A$8,ConfigSheet!$B$6:$H$8)),_xlfn.XLOOKUP(D405,ConfigSheet!$B$5:$H$5,_xlfn.XLOOKUP(H405,ConfigSheet!$A$6:$A$8,ConfigSheet!$B$6:$H$8)))</f>
        <v>468.8</v>
      </c>
      <c r="R405">
        <f t="shared" si="53"/>
        <v>38.897510640750227</v>
      </c>
      <c r="S405" s="9">
        <f t="shared" si="54"/>
        <v>1513.016334047277</v>
      </c>
      <c r="W405">
        <f t="shared" si="55"/>
        <v>26.334666258903439</v>
      </c>
      <c r="X405">
        <f t="shared" si="48"/>
        <v>693.51464696782728</v>
      </c>
    </row>
    <row r="406" spans="1:24" x14ac:dyDescent="0.3">
      <c r="A406" s="3">
        <v>404</v>
      </c>
      <c r="B406">
        <v>182</v>
      </c>
      <c r="C406" t="s">
        <v>8</v>
      </c>
      <c r="D406" t="s">
        <v>8</v>
      </c>
      <c r="E406">
        <v>14762</v>
      </c>
      <c r="F406">
        <v>14055</v>
      </c>
      <c r="G406">
        <v>1</v>
      </c>
      <c r="H406">
        <v>1</v>
      </c>
      <c r="I406">
        <v>86.493659019470215</v>
      </c>
      <c r="J406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_xlfn.XLOOKUP(B406,CoinPixels_Config3!A:A,CoinPixels_Config3!I:I)</f>
        <v>1.0503023834934186</v>
      </c>
      <c r="M406">
        <f t="shared" si="49"/>
        <v>15504.563785129845</v>
      </c>
      <c r="N406">
        <f t="shared" si="50"/>
        <v>14761.999999999998</v>
      </c>
      <c r="O406">
        <f t="shared" si="51"/>
        <v>0</v>
      </c>
      <c r="P406">
        <f t="shared" si="52"/>
        <v>0</v>
      </c>
      <c r="Q406" s="9" cm="1">
        <f t="array" ref="Q406">IF(D406="",_xlfn.XLOOKUP(C406,ConfigSheet!$B$5:$H$5,_xlfn.XLOOKUP(G406,ConfigSheet!$A$6:$A$8,ConfigSheet!$B$6:$H$8)),_xlfn.XLOOKUP(D406,ConfigSheet!$B$5:$H$5,_xlfn.XLOOKUP(H406,ConfigSheet!$A$6:$A$8,ConfigSheet!$B$6:$H$8)))</f>
        <v>0</v>
      </c>
      <c r="R406">
        <f t="shared" si="53"/>
        <v>0</v>
      </c>
      <c r="S406" s="9">
        <f t="shared" si="54"/>
        <v>0</v>
      </c>
      <c r="W406">
        <f t="shared" si="55"/>
        <v>0</v>
      </c>
      <c r="X406">
        <f t="shared" si="48"/>
        <v>0</v>
      </c>
    </row>
    <row r="407" spans="1:24" x14ac:dyDescent="0.3">
      <c r="A407" s="3">
        <v>405</v>
      </c>
      <c r="B407">
        <v>182</v>
      </c>
      <c r="C407" t="s">
        <v>10</v>
      </c>
      <c r="D407" t="s">
        <v>10</v>
      </c>
      <c r="E407">
        <v>88346</v>
      </c>
      <c r="F407">
        <v>87503</v>
      </c>
      <c r="G407">
        <v>1</v>
      </c>
      <c r="H407">
        <v>1</v>
      </c>
      <c r="I407">
        <v>96.266615390777588</v>
      </c>
      <c r="J407">
        <f>ConfigSheet!$I$2</f>
        <v>3349.0920000000001</v>
      </c>
      <c r="K407">
        <f>IF(D407="",_xlfn.XLOOKUP(C407,ConfigSheet!$A$1:$H$1,ConfigSheet!$A$2:$H$2),_xlfn.XLOOKUP(D407,ConfigSheet!$A$1:$H$1,ConfigSheet!$A$2:$H$2))</f>
        <v>3.5680999999999998</v>
      </c>
      <c r="L407">
        <f>_xlfn.XLOOKUP(B407,CoinPixels_Config3!A:A,CoinPixels_Config3!I:I)</f>
        <v>1.0503023834934186</v>
      </c>
      <c r="M407">
        <f t="shared" si="49"/>
        <v>92790.014372109566</v>
      </c>
      <c r="N407">
        <f t="shared" si="50"/>
        <v>91904.609462824606</v>
      </c>
      <c r="O407">
        <f t="shared" si="51"/>
        <v>98.857854690502421</v>
      </c>
      <c r="P407">
        <f t="shared" si="52"/>
        <v>97.914550279390497</v>
      </c>
      <c r="Q407" s="9" cm="1">
        <f t="array" ref="Q407">IF(D407="",_xlfn.XLOOKUP(C407,ConfigSheet!$B$5:$H$5,_xlfn.XLOOKUP(G407,ConfigSheet!$A$6:$A$8,ConfigSheet!$B$6:$H$8)),_xlfn.XLOOKUP(D407,ConfigSheet!$B$5:$H$5,_xlfn.XLOOKUP(H407,ConfigSheet!$A$6:$A$8,ConfigSheet!$B$6:$H$8)))</f>
        <v>96.64</v>
      </c>
      <c r="R407">
        <f t="shared" si="53"/>
        <v>0.94330441111192442</v>
      </c>
      <c r="S407" s="9">
        <f t="shared" si="54"/>
        <v>0.88982321202321457</v>
      </c>
      <c r="W407">
        <f t="shared" si="55"/>
        <v>-1.2745502793904961</v>
      </c>
      <c r="X407">
        <f t="shared" si="48"/>
        <v>1.6244784146943918</v>
      </c>
    </row>
    <row r="408" spans="1:24" x14ac:dyDescent="0.3">
      <c r="A408" s="3">
        <v>406</v>
      </c>
      <c r="B408">
        <v>183</v>
      </c>
      <c r="C408" t="s">
        <v>8</v>
      </c>
      <c r="D408" t="s">
        <v>8</v>
      </c>
      <c r="E408">
        <v>14103</v>
      </c>
      <c r="F408">
        <v>13025</v>
      </c>
      <c r="G408">
        <v>1</v>
      </c>
      <c r="H408">
        <v>1</v>
      </c>
      <c r="I408">
        <v>87.503457069396973</v>
      </c>
      <c r="J408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_xlfn.XLOOKUP(B408,CoinPixels_Config3!A:A,CoinPixels_Config3!I:I)</f>
        <v>1.082763915547025</v>
      </c>
      <c r="M408">
        <f t="shared" si="49"/>
        <v>15270.219500959694</v>
      </c>
      <c r="N408">
        <f t="shared" si="50"/>
        <v>14103</v>
      </c>
      <c r="O408">
        <f t="shared" si="51"/>
        <v>0</v>
      </c>
      <c r="P408">
        <f t="shared" si="52"/>
        <v>0</v>
      </c>
      <c r="Q408" s="9" cm="1">
        <f t="array" ref="Q408">IF(D408="",_xlfn.XLOOKUP(C408,ConfigSheet!$B$5:$H$5,_xlfn.XLOOKUP(G408,ConfigSheet!$A$6:$A$8,ConfigSheet!$B$6:$H$8)),_xlfn.XLOOKUP(D408,ConfigSheet!$B$5:$H$5,_xlfn.XLOOKUP(H408,ConfigSheet!$A$6:$A$8,ConfigSheet!$B$6:$H$8)))</f>
        <v>0</v>
      </c>
      <c r="R408">
        <f t="shared" si="53"/>
        <v>0</v>
      </c>
      <c r="S408" s="9">
        <f t="shared" si="54"/>
        <v>0</v>
      </c>
      <c r="W408">
        <f t="shared" si="55"/>
        <v>0</v>
      </c>
      <c r="X408">
        <f t="shared" si="48"/>
        <v>0</v>
      </c>
    </row>
    <row r="409" spans="1:24" x14ac:dyDescent="0.3">
      <c r="A409" s="3">
        <v>407</v>
      </c>
      <c r="B409">
        <v>183</v>
      </c>
      <c r="C409" t="s">
        <v>10</v>
      </c>
      <c r="D409" t="s">
        <v>10</v>
      </c>
      <c r="E409">
        <v>261995</v>
      </c>
      <c r="F409">
        <v>253946</v>
      </c>
      <c r="G409">
        <v>3</v>
      </c>
      <c r="H409">
        <v>3</v>
      </c>
      <c r="I409">
        <v>92.569484313329056</v>
      </c>
      <c r="J409">
        <f>ConfigSheet!$I$2</f>
        <v>3349.0920000000001</v>
      </c>
      <c r="K409">
        <f>IF(D409="",_xlfn.XLOOKUP(C409,ConfigSheet!$A$1:$H$1,ConfigSheet!$A$2:$H$2),_xlfn.XLOOKUP(D409,ConfigSheet!$A$1:$H$1,ConfigSheet!$A$2:$H$2))</f>
        <v>3.5680999999999998</v>
      </c>
      <c r="L409">
        <f>_xlfn.XLOOKUP(B409,CoinPixels_Config3!A:A,CoinPixels_Config3!I:I)</f>
        <v>1.082763915547025</v>
      </c>
      <c r="M409">
        <f t="shared" si="49"/>
        <v>283678.7320537428</v>
      </c>
      <c r="N409">
        <f t="shared" si="50"/>
        <v>274963.56529750483</v>
      </c>
      <c r="O409">
        <f t="shared" si="51"/>
        <v>302.22940541524673</v>
      </c>
      <c r="P409">
        <f t="shared" si="52"/>
        <v>292.94432560766529</v>
      </c>
      <c r="Q409" s="9" cm="1">
        <f t="array" ref="Q409">IF(D409="",_xlfn.XLOOKUP(C409,ConfigSheet!$B$5:$H$5,_xlfn.XLOOKUP(G409,ConfigSheet!$A$6:$A$8,ConfigSheet!$B$6:$H$8)),_xlfn.XLOOKUP(D409,ConfigSheet!$B$5:$H$5,_xlfn.XLOOKUP(H409,ConfigSheet!$A$6:$A$8,ConfigSheet!$B$6:$H$8)))</f>
        <v>289.92</v>
      </c>
      <c r="R409">
        <f t="shared" si="53"/>
        <v>9.2850798075814396</v>
      </c>
      <c r="S409" s="9">
        <f t="shared" si="54"/>
        <v>86.212707033156576</v>
      </c>
      <c r="W409">
        <f t="shared" si="55"/>
        <v>-3.0243256076652756</v>
      </c>
      <c r="X409">
        <f t="shared" si="48"/>
        <v>9.1465453811799389</v>
      </c>
    </row>
    <row r="410" spans="1:24" x14ac:dyDescent="0.3">
      <c r="A410" s="3">
        <v>408</v>
      </c>
      <c r="B410">
        <v>184</v>
      </c>
      <c r="C410" t="s">
        <v>8</v>
      </c>
      <c r="D410" t="s">
        <v>8</v>
      </c>
      <c r="E410">
        <v>10304</v>
      </c>
      <c r="F410">
        <v>10997</v>
      </c>
      <c r="G410">
        <v>1</v>
      </c>
      <c r="H410">
        <v>1</v>
      </c>
      <c r="I410">
        <v>88.721537590026855</v>
      </c>
      <c r="J410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_xlfn.XLOOKUP(B410,CoinPixels_Config3!A:A,CoinPixels_Config3!I:I)</f>
        <v>0.93698281349458945</v>
      </c>
      <c r="M410">
        <f t="shared" si="49"/>
        <v>9654.6709102482491</v>
      </c>
      <c r="N410">
        <f t="shared" si="50"/>
        <v>10304</v>
      </c>
      <c r="O410">
        <f t="shared" si="51"/>
        <v>0</v>
      </c>
      <c r="P410">
        <f t="shared" si="52"/>
        <v>0</v>
      </c>
      <c r="Q410" s="9" cm="1">
        <f t="array" ref="Q410">IF(D410="",_xlfn.XLOOKUP(C410,ConfigSheet!$B$5:$H$5,_xlfn.XLOOKUP(G410,ConfigSheet!$A$6:$A$8,ConfigSheet!$B$6:$H$8)),_xlfn.XLOOKUP(D410,ConfigSheet!$B$5:$H$5,_xlfn.XLOOKUP(H410,ConfigSheet!$A$6:$A$8,ConfigSheet!$B$6:$H$8)))</f>
        <v>0</v>
      </c>
      <c r="R410">
        <f t="shared" si="53"/>
        <v>0</v>
      </c>
      <c r="S410" s="9">
        <f t="shared" si="54"/>
        <v>0</v>
      </c>
      <c r="W410">
        <f t="shared" si="55"/>
        <v>0</v>
      </c>
      <c r="X410">
        <f t="shared" si="48"/>
        <v>0</v>
      </c>
    </row>
    <row r="411" spans="1:24" x14ac:dyDescent="0.3">
      <c r="A411" s="3">
        <v>409</v>
      </c>
      <c r="B411">
        <v>184</v>
      </c>
      <c r="C411" t="s">
        <v>11</v>
      </c>
      <c r="D411" t="s">
        <v>11</v>
      </c>
      <c r="E411">
        <v>145386</v>
      </c>
      <c r="F411">
        <v>177706</v>
      </c>
      <c r="G411">
        <v>1</v>
      </c>
      <c r="H411">
        <v>1</v>
      </c>
      <c r="I411">
        <v>80.470091104507446</v>
      </c>
      <c r="J411">
        <f>ConfigSheet!$I$2</f>
        <v>3349.0920000000001</v>
      </c>
      <c r="K411">
        <f>IF(D411="",_xlfn.XLOOKUP(C411,ConfigSheet!$A$1:$H$1,ConfigSheet!$A$2:$H$2),_xlfn.XLOOKUP(D411,ConfigSheet!$A$1:$H$1,ConfigSheet!$A$2:$H$2))</f>
        <v>5.6936084651916001</v>
      </c>
      <c r="L411">
        <f>_xlfn.XLOOKUP(B411,CoinPixels_Config3!A:A,CoinPixels_Config3!I:I)</f>
        <v>0.93698281349458945</v>
      </c>
      <c r="M411">
        <f t="shared" si="49"/>
        <v>136224.18332272439</v>
      </c>
      <c r="N411">
        <f t="shared" si="50"/>
        <v>166507.46785486952</v>
      </c>
      <c r="O411">
        <f t="shared" si="51"/>
        <v>231.58729689422566</v>
      </c>
      <c r="P411">
        <f t="shared" si="52"/>
        <v>283.07025560841663</v>
      </c>
      <c r="Q411" s="9" cm="1">
        <f t="array" ref="Q411">IF(D411="",_xlfn.XLOOKUP(C411,ConfigSheet!$B$5:$H$5,_xlfn.XLOOKUP(G411,ConfigSheet!$A$6:$A$8,ConfigSheet!$B$6:$H$8)),_xlfn.XLOOKUP(D411,ConfigSheet!$B$5:$H$5,_xlfn.XLOOKUP(H411,ConfigSheet!$A$6:$A$8,ConfigSheet!$B$6:$H$8)))</f>
        <v>369.42666666666668</v>
      </c>
      <c r="R411">
        <f t="shared" si="53"/>
        <v>-51.482958714190971</v>
      </c>
      <c r="S411" s="9">
        <f t="shared" si="54"/>
        <v>2650.4950379670922</v>
      </c>
      <c r="W411">
        <f t="shared" si="55"/>
        <v>86.356411058250046</v>
      </c>
      <c r="X411">
        <f t="shared" si="48"/>
        <v>7457.4297308614505</v>
      </c>
    </row>
    <row r="412" spans="1:24" x14ac:dyDescent="0.3">
      <c r="A412" s="3">
        <v>410</v>
      </c>
      <c r="B412">
        <v>185</v>
      </c>
      <c r="C412" t="s">
        <v>8</v>
      </c>
      <c r="D412" t="s">
        <v>8</v>
      </c>
      <c r="E412">
        <v>13495</v>
      </c>
      <c r="F412">
        <v>11868</v>
      </c>
      <c r="G412">
        <v>1</v>
      </c>
      <c r="H412">
        <v>1</v>
      </c>
      <c r="I412">
        <v>84.364324808120728</v>
      </c>
      <c r="J412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_xlfn.XLOOKUP(B412,CoinPixels_Config3!A:A,CoinPixels_Config3!I:I)</f>
        <v>1.1370913380519043</v>
      </c>
      <c r="M412">
        <f t="shared" si="49"/>
        <v>15345.047607010449</v>
      </c>
      <c r="N412">
        <f t="shared" si="50"/>
        <v>13495</v>
      </c>
      <c r="O412">
        <f t="shared" si="51"/>
        <v>0</v>
      </c>
      <c r="P412">
        <f t="shared" si="52"/>
        <v>0</v>
      </c>
      <c r="Q412" s="9" cm="1">
        <f t="array" ref="Q412">IF(D412="",_xlfn.XLOOKUP(C412,ConfigSheet!$B$5:$H$5,_xlfn.XLOOKUP(G412,ConfigSheet!$A$6:$A$8,ConfigSheet!$B$6:$H$8)),_xlfn.XLOOKUP(D412,ConfigSheet!$B$5:$H$5,_xlfn.XLOOKUP(H412,ConfigSheet!$A$6:$A$8,ConfigSheet!$B$6:$H$8)))</f>
        <v>0</v>
      </c>
      <c r="R412">
        <f t="shared" si="53"/>
        <v>0</v>
      </c>
      <c r="S412" s="9">
        <f t="shared" si="54"/>
        <v>0</v>
      </c>
      <c r="W412">
        <f t="shared" si="55"/>
        <v>0</v>
      </c>
      <c r="X412">
        <f t="shared" si="48"/>
        <v>0</v>
      </c>
    </row>
    <row r="413" spans="1:24" x14ac:dyDescent="0.3">
      <c r="A413" s="3">
        <v>411</v>
      </c>
      <c r="B413">
        <v>185</v>
      </c>
      <c r="C413" t="s">
        <v>11</v>
      </c>
      <c r="D413" t="s">
        <v>11</v>
      </c>
      <c r="E413">
        <v>331119</v>
      </c>
      <c r="F413">
        <v>374834</v>
      </c>
      <c r="G413">
        <v>2</v>
      </c>
      <c r="H413">
        <v>2</v>
      </c>
      <c r="I413">
        <v>83.737829327583313</v>
      </c>
      <c r="J413">
        <f>ConfigSheet!$I$2</f>
        <v>3349.0920000000001</v>
      </c>
      <c r="K413">
        <f>IF(D413="",_xlfn.XLOOKUP(C413,ConfigSheet!$A$1:$H$1,ConfigSheet!$A$2:$H$2),_xlfn.XLOOKUP(D413,ConfigSheet!$A$1:$H$1,ConfigSheet!$A$2:$H$2))</f>
        <v>5.6936084651916001</v>
      </c>
      <c r="L413">
        <f>_xlfn.XLOOKUP(B413,CoinPixels_Config3!A:A,CoinPixels_Config3!I:I)</f>
        <v>1.1370913380519043</v>
      </c>
      <c r="M413">
        <f t="shared" si="49"/>
        <v>376512.54676440853</v>
      </c>
      <c r="N413">
        <f t="shared" si="50"/>
        <v>426220.49460734753</v>
      </c>
      <c r="O413">
        <f t="shared" si="51"/>
        <v>640.08842501450681</v>
      </c>
      <c r="P413">
        <f t="shared" si="52"/>
        <v>724.59419333196718</v>
      </c>
      <c r="Q413" s="9" cm="1">
        <f t="array" ref="Q413">IF(D413="",_xlfn.XLOOKUP(C413,ConfigSheet!$B$5:$H$5,_xlfn.XLOOKUP(G413,ConfigSheet!$A$6:$A$8,ConfigSheet!$B$6:$H$8)),_xlfn.XLOOKUP(D413,ConfigSheet!$B$5:$H$5,_xlfn.XLOOKUP(H413,ConfigSheet!$A$6:$A$8,ConfigSheet!$B$6:$H$8)))</f>
        <v>738.85333333333335</v>
      </c>
      <c r="R413">
        <f t="shared" si="53"/>
        <v>-84.505768317460365</v>
      </c>
      <c r="S413" s="9">
        <f t="shared" si="54"/>
        <v>7141.2248789242876</v>
      </c>
      <c r="W413">
        <f t="shared" si="55"/>
        <v>14.259140001366177</v>
      </c>
      <c r="X413">
        <f t="shared" si="48"/>
        <v>203.32307357856101</v>
      </c>
    </row>
    <row r="414" spans="1:24" x14ac:dyDescent="0.3">
      <c r="A414" s="3">
        <v>412</v>
      </c>
      <c r="B414">
        <v>186</v>
      </c>
      <c r="C414" t="s">
        <v>8</v>
      </c>
      <c r="D414" t="s">
        <v>8</v>
      </c>
      <c r="E414">
        <v>13422</v>
      </c>
      <c r="F414">
        <v>12325</v>
      </c>
      <c r="G414">
        <v>1</v>
      </c>
      <c r="H414">
        <v>1</v>
      </c>
      <c r="I414">
        <v>88.982677459716797</v>
      </c>
      <c r="J41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_xlfn.XLOOKUP(B414,CoinPixels_Config3!A:A,CoinPixels_Config3!I:I)</f>
        <v>1.0890060851926977</v>
      </c>
      <c r="M414">
        <f t="shared" si="49"/>
        <v>14616.639675456388</v>
      </c>
      <c r="N414">
        <f t="shared" si="50"/>
        <v>13422</v>
      </c>
      <c r="O414">
        <f t="shared" si="51"/>
        <v>0</v>
      </c>
      <c r="P414">
        <f t="shared" si="52"/>
        <v>0</v>
      </c>
      <c r="Q414" s="9" cm="1">
        <f t="array" ref="Q414">IF(D414="",_xlfn.XLOOKUP(C414,ConfigSheet!$B$5:$H$5,_xlfn.XLOOKUP(G414,ConfigSheet!$A$6:$A$8,ConfigSheet!$B$6:$H$8)),_xlfn.XLOOKUP(D414,ConfigSheet!$B$5:$H$5,_xlfn.XLOOKUP(H414,ConfigSheet!$A$6:$A$8,ConfigSheet!$B$6:$H$8)))</f>
        <v>0</v>
      </c>
      <c r="R414">
        <f t="shared" si="53"/>
        <v>0</v>
      </c>
      <c r="S414" s="9">
        <f t="shared" si="54"/>
        <v>0</v>
      </c>
      <c r="W414">
        <f t="shared" si="55"/>
        <v>0</v>
      </c>
      <c r="X414">
        <f t="shared" si="48"/>
        <v>0</v>
      </c>
    </row>
    <row r="415" spans="1:24" x14ac:dyDescent="0.3">
      <c r="A415" s="3">
        <v>413</v>
      </c>
      <c r="B415">
        <v>186</v>
      </c>
      <c r="C415" t="s">
        <v>11</v>
      </c>
      <c r="D415" t="s">
        <v>11</v>
      </c>
      <c r="E415">
        <v>355518</v>
      </c>
      <c r="F415">
        <v>398441</v>
      </c>
      <c r="G415">
        <v>2</v>
      </c>
      <c r="H415">
        <v>2</v>
      </c>
      <c r="I415">
        <v>78.403988480567932</v>
      </c>
      <c r="J415">
        <f>ConfigSheet!$I$2</f>
        <v>3349.0920000000001</v>
      </c>
      <c r="K415">
        <f>IF(D415="",_xlfn.XLOOKUP(C415,ConfigSheet!$A$1:$H$1,ConfigSheet!$A$2:$H$2),_xlfn.XLOOKUP(D415,ConfigSheet!$A$1:$H$1,ConfigSheet!$A$2:$H$2))</f>
        <v>5.6936084651916001</v>
      </c>
      <c r="L415">
        <f>_xlfn.XLOOKUP(B415,CoinPixels_Config3!A:A,CoinPixels_Config3!I:I)</f>
        <v>1.0890060851926977</v>
      </c>
      <c r="M415">
        <f t="shared" si="49"/>
        <v>387161.26539553748</v>
      </c>
      <c r="N415">
        <f t="shared" si="50"/>
        <v>433904.67359026364</v>
      </c>
      <c r="O415">
        <f t="shared" si="51"/>
        <v>658.19173019144409</v>
      </c>
      <c r="P415">
        <f t="shared" si="52"/>
        <v>737.65764650231256</v>
      </c>
      <c r="Q415" s="9" cm="1">
        <f t="array" ref="Q415">IF(D415="",_xlfn.XLOOKUP(C415,ConfigSheet!$B$5:$H$5,_xlfn.XLOOKUP(G415,ConfigSheet!$A$6:$A$8,ConfigSheet!$B$6:$H$8)),_xlfn.XLOOKUP(D415,ConfigSheet!$B$5:$H$5,_xlfn.XLOOKUP(H415,ConfigSheet!$A$6:$A$8,ConfigSheet!$B$6:$H$8)))</f>
        <v>738.85333333333335</v>
      </c>
      <c r="R415">
        <f t="shared" si="53"/>
        <v>-79.465916310868465</v>
      </c>
      <c r="S415" s="9">
        <f t="shared" si="54"/>
        <v>6314.8318551259508</v>
      </c>
      <c r="W415">
        <f t="shared" si="55"/>
        <v>1.1956868310207938</v>
      </c>
      <c r="X415">
        <f t="shared" si="48"/>
        <v>1.4296669978765482</v>
      </c>
    </row>
    <row r="416" spans="1:24" x14ac:dyDescent="0.3">
      <c r="A416" s="3">
        <v>414</v>
      </c>
      <c r="B416">
        <v>187</v>
      </c>
      <c r="C416" t="s">
        <v>8</v>
      </c>
      <c r="D416" t="s">
        <v>8</v>
      </c>
      <c r="E416">
        <v>13409</v>
      </c>
      <c r="F416">
        <v>13270</v>
      </c>
      <c r="G416">
        <v>1</v>
      </c>
      <c r="H416">
        <v>1</v>
      </c>
      <c r="I416">
        <v>88.664168119430542</v>
      </c>
      <c r="J416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_xlfn.XLOOKUP(B416,CoinPixels_Config3!A:A,CoinPixels_Config3!I:I)</f>
        <v>1.0104747550866617</v>
      </c>
      <c r="M416">
        <f t="shared" si="49"/>
        <v>13549.455990957047</v>
      </c>
      <c r="N416">
        <f t="shared" si="50"/>
        <v>13409.000000000002</v>
      </c>
      <c r="O416">
        <f t="shared" si="51"/>
        <v>0</v>
      </c>
      <c r="P416">
        <f t="shared" si="52"/>
        <v>0</v>
      </c>
      <c r="Q416" s="9" cm="1">
        <f t="array" ref="Q416">IF(D416="",_xlfn.XLOOKUP(C416,ConfigSheet!$B$5:$H$5,_xlfn.XLOOKUP(G416,ConfigSheet!$A$6:$A$8,ConfigSheet!$B$6:$H$8)),_xlfn.XLOOKUP(D416,ConfigSheet!$B$5:$H$5,_xlfn.XLOOKUP(H416,ConfigSheet!$A$6:$A$8,ConfigSheet!$B$6:$H$8)))</f>
        <v>0</v>
      </c>
      <c r="R416">
        <f t="shared" si="53"/>
        <v>0</v>
      </c>
      <c r="S416" s="9">
        <f t="shared" si="54"/>
        <v>0</v>
      </c>
      <c r="W416">
        <f t="shared" si="55"/>
        <v>0</v>
      </c>
      <c r="X416">
        <f t="shared" si="48"/>
        <v>0</v>
      </c>
    </row>
    <row r="417" spans="1:24" x14ac:dyDescent="0.3">
      <c r="A417" s="3">
        <v>415</v>
      </c>
      <c r="B417">
        <v>187</v>
      </c>
      <c r="C417" t="s">
        <v>12</v>
      </c>
      <c r="D417" t="s">
        <v>12</v>
      </c>
      <c r="E417">
        <v>341295</v>
      </c>
      <c r="F417">
        <v>311334</v>
      </c>
      <c r="G417">
        <v>2</v>
      </c>
      <c r="H417">
        <v>2</v>
      </c>
      <c r="I417">
        <v>88.412857055664063</v>
      </c>
      <c r="J417">
        <f>ConfigSheet!$I$2</f>
        <v>3349.0920000000001</v>
      </c>
      <c r="K417">
        <f>IF(D417="",_xlfn.XLOOKUP(C417,ConfigSheet!$A$1:$H$1,ConfigSheet!$A$2:$H$2),_xlfn.XLOOKUP(D417,ConfigSheet!$A$1:$H$1,ConfigSheet!$A$2:$H$2))</f>
        <v>4.4826302470744004</v>
      </c>
      <c r="L417">
        <f>_xlfn.XLOOKUP(B417,CoinPixels_Config3!A:A,CoinPixels_Config3!I:I)</f>
        <v>1.0104747550866617</v>
      </c>
      <c r="M417">
        <f t="shared" si="49"/>
        <v>344869.9815373022</v>
      </c>
      <c r="N417">
        <f t="shared" si="50"/>
        <v>314595.14740015072</v>
      </c>
      <c r="O417">
        <f t="shared" si="51"/>
        <v>461.59514595212698</v>
      </c>
      <c r="P417">
        <f t="shared" si="52"/>
        <v>421.07345015268169</v>
      </c>
      <c r="Q417" s="9" cm="1">
        <f t="array" ref="Q417">IF(D417="",_xlfn.XLOOKUP(C417,ConfigSheet!$B$5:$H$5,_xlfn.XLOOKUP(G417,ConfigSheet!$A$6:$A$8,ConfigSheet!$B$6:$H$8)),_xlfn.XLOOKUP(D417,ConfigSheet!$B$5:$H$5,_xlfn.XLOOKUP(H417,ConfigSheet!$A$6:$A$8,ConfigSheet!$B$6:$H$8)))</f>
        <v>472.59999999999997</v>
      </c>
      <c r="R417">
        <f t="shared" si="53"/>
        <v>40.521695799445297</v>
      </c>
      <c r="S417" s="9">
        <f t="shared" si="54"/>
        <v>1642.0078304627825</v>
      </c>
      <c r="W417">
        <f t="shared" si="55"/>
        <v>51.526549847318279</v>
      </c>
      <c r="X417">
        <f t="shared" si="48"/>
        <v>2654.9853391681754</v>
      </c>
    </row>
    <row r="418" spans="1:24" x14ac:dyDescent="0.3">
      <c r="A418" s="3">
        <v>416</v>
      </c>
      <c r="B418">
        <v>188</v>
      </c>
      <c r="C418" t="s">
        <v>8</v>
      </c>
      <c r="D418" t="s">
        <v>8</v>
      </c>
      <c r="E418">
        <v>14710</v>
      </c>
      <c r="F418">
        <v>15241</v>
      </c>
      <c r="G418">
        <v>1</v>
      </c>
      <c r="H418">
        <v>1</v>
      </c>
      <c r="I418">
        <v>89.671331644058228</v>
      </c>
      <c r="J418">
        <f>ConfigSheet!$I$2</f>
        <v>3349.0920000000001</v>
      </c>
      <c r="K418">
        <f>IF(D418="",_xlfn.XLOOKUP(C418,ConfigSheet!$A$1:$H$1,ConfigSheet!$A$2:$H$2),_xlfn.XLOOKUP(D418,ConfigSheet!$A$1:$H$1,ConfigSheet!$A$2:$H$2))</f>
        <v>0</v>
      </c>
      <c r="L418">
        <f>_xlfn.XLOOKUP(B418,CoinPixels_Config3!A:A,CoinPixels_Config3!I:I)</f>
        <v>0.96515976641952628</v>
      </c>
      <c r="M418">
        <f t="shared" si="49"/>
        <v>14197.500164031231</v>
      </c>
      <c r="N418">
        <f t="shared" si="50"/>
        <v>14710</v>
      </c>
      <c r="O418">
        <f t="shared" si="51"/>
        <v>0</v>
      </c>
      <c r="P418">
        <f t="shared" si="52"/>
        <v>0</v>
      </c>
      <c r="Q418" s="9" cm="1">
        <f t="array" ref="Q418">IF(D418="",_xlfn.XLOOKUP(C418,ConfigSheet!$B$5:$H$5,_xlfn.XLOOKUP(G418,ConfigSheet!$A$6:$A$8,ConfigSheet!$B$6:$H$8)),_xlfn.XLOOKUP(D418,ConfigSheet!$B$5:$H$5,_xlfn.XLOOKUP(H418,ConfigSheet!$A$6:$A$8,ConfigSheet!$B$6:$H$8)))</f>
        <v>0</v>
      </c>
      <c r="R418">
        <f t="shared" si="53"/>
        <v>0</v>
      </c>
      <c r="S418" s="9">
        <f t="shared" si="54"/>
        <v>0</v>
      </c>
      <c r="W418">
        <f t="shared" si="55"/>
        <v>0</v>
      </c>
      <c r="X418">
        <f t="shared" si="48"/>
        <v>0</v>
      </c>
    </row>
    <row r="419" spans="1:24" x14ac:dyDescent="0.3">
      <c r="A419" s="3">
        <v>417</v>
      </c>
      <c r="B419">
        <v>188</v>
      </c>
      <c r="C419" t="s">
        <v>12</v>
      </c>
      <c r="D419" t="s">
        <v>12</v>
      </c>
      <c r="E419">
        <v>377664</v>
      </c>
      <c r="F419">
        <v>341224</v>
      </c>
      <c r="G419">
        <v>2</v>
      </c>
      <c r="H419">
        <v>2</v>
      </c>
      <c r="I419">
        <v>88.29205334186554</v>
      </c>
      <c r="J419">
        <f>ConfigSheet!$I$2</f>
        <v>3349.0920000000001</v>
      </c>
      <c r="K419">
        <f>IF(D419="",_xlfn.XLOOKUP(C419,ConfigSheet!$A$1:$H$1,ConfigSheet!$A$2:$H$2),_xlfn.XLOOKUP(D419,ConfigSheet!$A$1:$H$1,ConfigSheet!$A$2:$H$2))</f>
        <v>4.4826302470744004</v>
      </c>
      <c r="L419">
        <f>_xlfn.XLOOKUP(B419,CoinPixels_Config3!A:A,CoinPixels_Config3!I:I)</f>
        <v>0.96515976641952628</v>
      </c>
      <c r="M419">
        <f t="shared" si="49"/>
        <v>364506.09802506398</v>
      </c>
      <c r="N419">
        <f t="shared" si="50"/>
        <v>329335.67613673641</v>
      </c>
      <c r="O419">
        <f t="shared" si="51"/>
        <v>487.87732921347583</v>
      </c>
      <c r="P419">
        <f t="shared" si="52"/>
        <v>440.803078354143</v>
      </c>
      <c r="Q419" s="9" cm="1">
        <f t="array" ref="Q419">IF(D419="",_xlfn.XLOOKUP(C419,ConfigSheet!$B$5:$H$5,_xlfn.XLOOKUP(G419,ConfigSheet!$A$6:$A$8,ConfigSheet!$B$6:$H$8)),_xlfn.XLOOKUP(D419,ConfigSheet!$B$5:$H$5,_xlfn.XLOOKUP(H419,ConfigSheet!$A$6:$A$8,ConfigSheet!$B$6:$H$8)))</f>
        <v>472.59999999999997</v>
      </c>
      <c r="R419">
        <f t="shared" si="53"/>
        <v>47.074250859332835</v>
      </c>
      <c r="S419" s="9">
        <f t="shared" si="54"/>
        <v>2215.9850939673984</v>
      </c>
      <c r="W419">
        <f t="shared" si="55"/>
        <v>31.796921645856969</v>
      </c>
      <c r="X419">
        <f t="shared" si="48"/>
        <v>1011.0442261527675</v>
      </c>
    </row>
    <row r="420" spans="1:24" x14ac:dyDescent="0.3">
      <c r="A420" s="3">
        <v>418</v>
      </c>
      <c r="B420">
        <v>189</v>
      </c>
      <c r="C420" t="s">
        <v>8</v>
      </c>
      <c r="D420" t="s">
        <v>8</v>
      </c>
      <c r="E420">
        <v>18580</v>
      </c>
      <c r="F420">
        <v>17362</v>
      </c>
      <c r="G420">
        <v>1</v>
      </c>
      <c r="H420">
        <v>1</v>
      </c>
      <c r="I420">
        <v>92.460507154464722</v>
      </c>
      <c r="J420">
        <f>ConfigSheet!$I$2</f>
        <v>3349.0920000000001</v>
      </c>
      <c r="K420">
        <f>IF(D420="",_xlfn.XLOOKUP(C420,ConfigSheet!$A$1:$H$1,ConfigSheet!$A$2:$H$2),_xlfn.XLOOKUP(D420,ConfigSheet!$A$1:$H$1,ConfigSheet!$A$2:$H$2))</f>
        <v>0</v>
      </c>
      <c r="L420">
        <f>_xlfn.XLOOKUP(B420,CoinPixels_Config3!A:A,CoinPixels_Config3!I:I)</f>
        <v>1.0701532081557423</v>
      </c>
      <c r="M420">
        <f t="shared" si="49"/>
        <v>19883.446607533693</v>
      </c>
      <c r="N420">
        <f t="shared" si="50"/>
        <v>18580</v>
      </c>
      <c r="O420">
        <f t="shared" si="51"/>
        <v>0</v>
      </c>
      <c r="P420">
        <f t="shared" si="52"/>
        <v>0</v>
      </c>
      <c r="Q420" s="9" cm="1">
        <f t="array" ref="Q420">IF(D420="",_xlfn.XLOOKUP(C420,ConfigSheet!$B$5:$H$5,_xlfn.XLOOKUP(G420,ConfigSheet!$A$6:$A$8,ConfigSheet!$B$6:$H$8)),_xlfn.XLOOKUP(D420,ConfigSheet!$B$5:$H$5,_xlfn.XLOOKUP(H420,ConfigSheet!$A$6:$A$8,ConfigSheet!$B$6:$H$8)))</f>
        <v>0</v>
      </c>
      <c r="R420">
        <f t="shared" si="53"/>
        <v>0</v>
      </c>
      <c r="S420" s="9">
        <f t="shared" si="54"/>
        <v>0</v>
      </c>
      <c r="W420">
        <f t="shared" si="55"/>
        <v>0</v>
      </c>
      <c r="X420">
        <f t="shared" si="48"/>
        <v>0</v>
      </c>
    </row>
    <row r="421" spans="1:24" x14ac:dyDescent="0.3">
      <c r="A421" s="3">
        <v>419</v>
      </c>
      <c r="B421">
        <v>189</v>
      </c>
      <c r="C421" t="s">
        <v>14</v>
      </c>
      <c r="D421" t="s">
        <v>14</v>
      </c>
      <c r="E421">
        <v>204346</v>
      </c>
      <c r="F421">
        <v>187802</v>
      </c>
      <c r="G421">
        <v>2</v>
      </c>
      <c r="H421">
        <v>2</v>
      </c>
      <c r="I421">
        <v>91.432517766952515</v>
      </c>
      <c r="J421">
        <f>ConfigSheet!$I$2</f>
        <v>3349.0920000000001</v>
      </c>
      <c r="K421">
        <f>IF(D421="",_xlfn.XLOOKUP(C421,ConfigSheet!$A$1:$H$1,ConfigSheet!$A$2:$H$2),_xlfn.XLOOKUP(D421,ConfigSheet!$A$1:$H$1,ConfigSheet!$A$2:$H$2))</f>
        <v>8.5265588246234003</v>
      </c>
      <c r="L421">
        <f>_xlfn.XLOOKUP(B421,CoinPixels_Config3!A:A,CoinPixels_Config3!I:I)</f>
        <v>1.0701532081557423</v>
      </c>
      <c r="M421">
        <f t="shared" si="49"/>
        <v>218681.52747379334</v>
      </c>
      <c r="N421">
        <f t="shared" si="50"/>
        <v>200976.91279806473</v>
      </c>
      <c r="O421">
        <f t="shared" si="51"/>
        <v>556.74818961790152</v>
      </c>
      <c r="P421">
        <f t="shared" si="52"/>
        <v>511.67345339092094</v>
      </c>
      <c r="Q421" s="9" cm="1">
        <f t="array" ref="Q421">IF(D421="",_xlfn.XLOOKUP(C421,ConfigSheet!$B$5:$H$5,_xlfn.XLOOKUP(G421,ConfigSheet!$A$6:$A$8,ConfigSheet!$B$6:$H$8)),_xlfn.XLOOKUP(D421,ConfigSheet!$B$5:$H$5,_xlfn.XLOOKUP(H421,ConfigSheet!$A$6:$A$8,ConfigSheet!$B$6:$H$8)))</f>
        <v>320.88</v>
      </c>
      <c r="R421">
        <f t="shared" si="53"/>
        <v>45.074736226980576</v>
      </c>
      <c r="S421" s="9">
        <f t="shared" si="54"/>
        <v>2031.7318459318751</v>
      </c>
      <c r="W421">
        <f t="shared" si="55"/>
        <v>-190.79345339092094</v>
      </c>
      <c r="X421">
        <f t="shared" si="48"/>
        <v>36402.141856833521</v>
      </c>
    </row>
    <row r="422" spans="1:24" x14ac:dyDescent="0.3">
      <c r="A422" s="3">
        <v>420</v>
      </c>
      <c r="B422">
        <v>190</v>
      </c>
      <c r="C422" t="s">
        <v>8</v>
      </c>
      <c r="D422" t="s">
        <v>8</v>
      </c>
      <c r="E422">
        <v>16747</v>
      </c>
      <c r="F422">
        <v>16345</v>
      </c>
      <c r="G422">
        <v>1</v>
      </c>
      <c r="H422">
        <v>1</v>
      </c>
      <c r="I422">
        <v>86.423301696777344</v>
      </c>
      <c r="J422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_xlfn.XLOOKUP(B422,CoinPixels_Config3!A:A,CoinPixels_Config3!I:I)</f>
        <v>1.0245946772713368</v>
      </c>
      <c r="M422">
        <f t="shared" si="49"/>
        <v>17158.887060263078</v>
      </c>
      <c r="N422">
        <f t="shared" si="50"/>
        <v>16747</v>
      </c>
      <c r="O422">
        <f t="shared" si="51"/>
        <v>0</v>
      </c>
      <c r="P422">
        <f t="shared" si="52"/>
        <v>0</v>
      </c>
      <c r="Q422" s="9" cm="1">
        <f t="array" ref="Q422">IF(D422="",_xlfn.XLOOKUP(C422,ConfigSheet!$B$5:$H$5,_xlfn.XLOOKUP(G422,ConfigSheet!$A$6:$A$8,ConfigSheet!$B$6:$H$8)),_xlfn.XLOOKUP(D422,ConfigSheet!$B$5:$H$5,_xlfn.XLOOKUP(H422,ConfigSheet!$A$6:$A$8,ConfigSheet!$B$6:$H$8)))</f>
        <v>0</v>
      </c>
      <c r="R422">
        <f t="shared" si="53"/>
        <v>0</v>
      </c>
      <c r="S422" s="9">
        <f t="shared" si="54"/>
        <v>0</v>
      </c>
      <c r="W422">
        <f t="shared" si="55"/>
        <v>0</v>
      </c>
      <c r="X422">
        <f t="shared" si="48"/>
        <v>0</v>
      </c>
    </row>
    <row r="423" spans="1:24" x14ac:dyDescent="0.3">
      <c r="A423" s="3">
        <v>421</v>
      </c>
      <c r="B423">
        <v>190</v>
      </c>
      <c r="C423" t="s">
        <v>13</v>
      </c>
      <c r="D423" t="s">
        <v>13</v>
      </c>
      <c r="E423">
        <v>150726</v>
      </c>
      <c r="F423">
        <v>109405</v>
      </c>
      <c r="G423">
        <v>1</v>
      </c>
      <c r="H423">
        <v>1</v>
      </c>
      <c r="I423">
        <v>59.736567735671997</v>
      </c>
      <c r="J423">
        <f>ConfigSheet!$I$2</f>
        <v>3349.0920000000001</v>
      </c>
      <c r="K423">
        <f>IF(D423="",_xlfn.XLOOKUP(C423,ConfigSheet!$A$1:$H$1,ConfigSheet!$A$2:$H$2),_xlfn.XLOOKUP(D423,ConfigSheet!$A$1:$H$1,ConfigSheet!$A$2:$H$2))</f>
        <v>6.6983512218829002</v>
      </c>
      <c r="L423">
        <f>_xlfn.XLOOKUP(B423,CoinPixels_Config3!A:A,CoinPixels_Config3!I:I)</f>
        <v>1.0245946772713368</v>
      </c>
      <c r="M423">
        <f t="shared" si="49"/>
        <v>154433.05732639952</v>
      </c>
      <c r="N423">
        <f t="shared" si="50"/>
        <v>112095.7806668706</v>
      </c>
      <c r="O423">
        <f t="shared" si="51"/>
        <v>308.87382557463343</v>
      </c>
      <c r="P423">
        <f t="shared" si="52"/>
        <v>224.19715833361707</v>
      </c>
      <c r="Q423" s="9" cm="1">
        <f t="array" ref="Q423">IF(D423="",_xlfn.XLOOKUP(C423,ConfigSheet!$B$5:$H$5,_xlfn.XLOOKUP(G423,ConfigSheet!$A$6:$A$8,ConfigSheet!$B$6:$H$8)),_xlfn.XLOOKUP(D423,ConfigSheet!$B$5:$H$5,_xlfn.XLOOKUP(H423,ConfigSheet!$A$6:$A$8,ConfigSheet!$B$6:$H$8)))</f>
        <v>207.95500000000001</v>
      </c>
      <c r="R423">
        <f t="shared" si="53"/>
        <v>84.676667241016361</v>
      </c>
      <c r="S423" s="9">
        <f t="shared" si="54"/>
        <v>7170.1379750458136</v>
      </c>
      <c r="W423">
        <f t="shared" si="55"/>
        <v>-16.242158333617056</v>
      </c>
      <c r="X423">
        <f t="shared" si="48"/>
        <v>263.80770733428596</v>
      </c>
    </row>
    <row r="424" spans="1:24" x14ac:dyDescent="0.3">
      <c r="A424" s="3">
        <v>422</v>
      </c>
      <c r="B424">
        <v>191</v>
      </c>
      <c r="C424" t="s">
        <v>8</v>
      </c>
      <c r="D424" t="s">
        <v>8</v>
      </c>
      <c r="E424">
        <v>20518</v>
      </c>
      <c r="F424">
        <v>19157</v>
      </c>
      <c r="G424">
        <v>1</v>
      </c>
      <c r="H424">
        <v>1</v>
      </c>
      <c r="I424">
        <v>93.169093132019043</v>
      </c>
      <c r="J424">
        <f>ConfigSheet!$I$2</f>
        <v>3349.0920000000001</v>
      </c>
      <c r="K424">
        <f>IF(D424="",_xlfn.XLOOKUP(C424,ConfigSheet!$A$1:$H$1,ConfigSheet!$A$2:$H$2),_xlfn.XLOOKUP(D424,ConfigSheet!$A$1:$H$1,ConfigSheet!$A$2:$H$2))</f>
        <v>0</v>
      </c>
      <c r="L424">
        <f>_xlfn.XLOOKUP(B424,CoinPixels_Config3!A:A,CoinPixels_Config3!I:I)</f>
        <v>1.0710445268048232</v>
      </c>
      <c r="M424">
        <f t="shared" si="49"/>
        <v>21975.691600981361</v>
      </c>
      <c r="N424">
        <f t="shared" si="50"/>
        <v>20517.999999999996</v>
      </c>
      <c r="O424">
        <f t="shared" si="51"/>
        <v>0</v>
      </c>
      <c r="P424">
        <f t="shared" si="52"/>
        <v>0</v>
      </c>
      <c r="Q424" s="9" cm="1">
        <f t="array" ref="Q424">IF(D424="",_xlfn.XLOOKUP(C424,ConfigSheet!$B$5:$H$5,_xlfn.XLOOKUP(G424,ConfigSheet!$A$6:$A$8,ConfigSheet!$B$6:$H$8)),_xlfn.XLOOKUP(D424,ConfigSheet!$B$5:$H$5,_xlfn.XLOOKUP(H424,ConfigSheet!$A$6:$A$8,ConfigSheet!$B$6:$H$8)))</f>
        <v>0</v>
      </c>
      <c r="R424">
        <f t="shared" si="53"/>
        <v>0</v>
      </c>
      <c r="S424" s="9">
        <f t="shared" si="54"/>
        <v>0</v>
      </c>
      <c r="W424">
        <f t="shared" si="55"/>
        <v>0</v>
      </c>
      <c r="X424">
        <f t="shared" si="48"/>
        <v>0</v>
      </c>
    </row>
    <row r="425" spans="1:24" x14ac:dyDescent="0.3">
      <c r="A425" s="3">
        <v>423</v>
      </c>
      <c r="B425">
        <v>191</v>
      </c>
      <c r="C425" t="s">
        <v>13</v>
      </c>
      <c r="D425" t="s">
        <v>13</v>
      </c>
      <c r="E425">
        <v>310047</v>
      </c>
      <c r="F425">
        <v>216082</v>
      </c>
      <c r="G425">
        <v>2</v>
      </c>
      <c r="H425">
        <v>2</v>
      </c>
      <c r="I425">
        <v>59.736156463623047</v>
      </c>
      <c r="J425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_xlfn.XLOOKUP(B425,CoinPixels_Config3!A:A,CoinPixels_Config3!I:I)</f>
        <v>1.0710445268048232</v>
      </c>
      <c r="M425">
        <f t="shared" si="49"/>
        <v>332074.14240225503</v>
      </c>
      <c r="N425">
        <f t="shared" si="50"/>
        <v>231433.4434410398</v>
      </c>
      <c r="O425">
        <f t="shared" si="51"/>
        <v>664.16486543691883</v>
      </c>
      <c r="P425">
        <f t="shared" si="52"/>
        <v>462.87844247272272</v>
      </c>
      <c r="Q425" s="9" cm="1">
        <f t="array" ref="Q425">IF(D425="",_xlfn.XLOOKUP(C425,ConfigSheet!$B$5:$H$5,_xlfn.XLOOKUP(G425,ConfigSheet!$A$6:$A$8,ConfigSheet!$B$6:$H$8)),_xlfn.XLOOKUP(D425,ConfigSheet!$B$5:$H$5,_xlfn.XLOOKUP(H425,ConfigSheet!$A$6:$A$8,ConfigSheet!$B$6:$H$8)))</f>
        <v>415.91</v>
      </c>
      <c r="R425">
        <f t="shared" si="53"/>
        <v>201.28642296419611</v>
      </c>
      <c r="S425" s="9">
        <f t="shared" si="54"/>
        <v>40516.224069721255</v>
      </c>
      <c r="W425">
        <f t="shared" si="55"/>
        <v>-46.9684424727227</v>
      </c>
      <c r="X425">
        <f t="shared" si="48"/>
        <v>2206.0345883134614</v>
      </c>
    </row>
    <row r="426" spans="1:24" x14ac:dyDescent="0.3">
      <c r="A426" s="3">
        <v>424</v>
      </c>
      <c r="B426">
        <v>192</v>
      </c>
      <c r="C426" t="s">
        <v>8</v>
      </c>
      <c r="D426" t="s">
        <v>8</v>
      </c>
      <c r="E426">
        <v>16697</v>
      </c>
      <c r="F426">
        <v>16477</v>
      </c>
      <c r="G426">
        <v>1</v>
      </c>
      <c r="H426">
        <v>1</v>
      </c>
      <c r="I426">
        <v>93.231594562530518</v>
      </c>
      <c r="J426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_xlfn.XLOOKUP(B426,CoinPixels_Config3!A:A,CoinPixels_Config3!I:I)</f>
        <v>1.0133519451356436</v>
      </c>
      <c r="M426">
        <f t="shared" si="49"/>
        <v>16919.937427929843</v>
      </c>
      <c r="N426">
        <f t="shared" si="50"/>
        <v>16697</v>
      </c>
      <c r="O426">
        <f t="shared" si="51"/>
        <v>0</v>
      </c>
      <c r="P426">
        <f t="shared" si="52"/>
        <v>0</v>
      </c>
      <c r="Q426" s="9" cm="1">
        <f t="array" ref="Q426">IF(D426="",_xlfn.XLOOKUP(C426,ConfigSheet!$B$5:$H$5,_xlfn.XLOOKUP(G426,ConfigSheet!$A$6:$A$8,ConfigSheet!$B$6:$H$8)),_xlfn.XLOOKUP(D426,ConfigSheet!$B$5:$H$5,_xlfn.XLOOKUP(H426,ConfigSheet!$A$6:$A$8,ConfigSheet!$B$6:$H$8)))</f>
        <v>0</v>
      </c>
      <c r="R426">
        <f t="shared" si="53"/>
        <v>0</v>
      </c>
      <c r="S426" s="9">
        <f t="shared" si="54"/>
        <v>0</v>
      </c>
      <c r="W426">
        <f t="shared" si="55"/>
        <v>0</v>
      </c>
      <c r="X426">
        <f t="shared" si="48"/>
        <v>0</v>
      </c>
    </row>
    <row r="427" spans="1:24" x14ac:dyDescent="0.3">
      <c r="A427" s="3">
        <v>425</v>
      </c>
      <c r="B427">
        <v>192</v>
      </c>
      <c r="C427" t="s">
        <v>13</v>
      </c>
      <c r="D427" t="s">
        <v>13</v>
      </c>
      <c r="E427">
        <v>286220</v>
      </c>
      <c r="F427">
        <v>219235</v>
      </c>
      <c r="G427">
        <v>2</v>
      </c>
      <c r="H427">
        <v>2</v>
      </c>
      <c r="I427">
        <v>51.701062917709351</v>
      </c>
      <c r="J427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_xlfn.XLOOKUP(B427,CoinPixels_Config3!A:A,CoinPixels_Config3!I:I)</f>
        <v>1.0133519451356436</v>
      </c>
      <c r="M427">
        <f t="shared" si="49"/>
        <v>290041.59373672394</v>
      </c>
      <c r="N427">
        <f t="shared" si="50"/>
        <v>222162.21369181282</v>
      </c>
      <c r="O427">
        <f t="shared" si="51"/>
        <v>580.09766939912322</v>
      </c>
      <c r="P427">
        <f t="shared" si="52"/>
        <v>444.33552005700784</v>
      </c>
      <c r="Q427" s="9" cm="1">
        <f t="array" ref="Q427">IF(D427="",_xlfn.XLOOKUP(C427,ConfigSheet!$B$5:$H$5,_xlfn.XLOOKUP(G427,ConfigSheet!$A$6:$A$8,ConfigSheet!$B$6:$H$8)),_xlfn.XLOOKUP(D427,ConfigSheet!$B$5:$H$5,_xlfn.XLOOKUP(H427,ConfigSheet!$A$6:$A$8,ConfigSheet!$B$6:$H$8)))</f>
        <v>415.91</v>
      </c>
      <c r="R427">
        <f t="shared" si="53"/>
        <v>135.76214934211538</v>
      </c>
      <c r="S427" s="9">
        <f t="shared" si="54"/>
        <v>18431.361193990841</v>
      </c>
      <c r="W427">
        <f t="shared" si="55"/>
        <v>-28.425520057007816</v>
      </c>
      <c r="X427">
        <f t="shared" si="48"/>
        <v>808.01019051135358</v>
      </c>
    </row>
    <row r="428" spans="1:24" x14ac:dyDescent="0.3">
      <c r="A428" s="3">
        <v>426</v>
      </c>
      <c r="B428">
        <v>193</v>
      </c>
      <c r="C428" t="s">
        <v>8</v>
      </c>
      <c r="D428" t="s">
        <v>8</v>
      </c>
      <c r="E428">
        <v>18662</v>
      </c>
      <c r="F428">
        <v>17394</v>
      </c>
      <c r="G428">
        <v>1</v>
      </c>
      <c r="H428">
        <v>1</v>
      </c>
      <c r="I428">
        <v>92.370486259460449</v>
      </c>
      <c r="J428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_xlfn.XLOOKUP(B428,CoinPixels_Config3!A:A,CoinPixels_Config3!I:I)</f>
        <v>1.0728987007013913</v>
      </c>
      <c r="M428">
        <f t="shared" si="49"/>
        <v>20022.435552489365</v>
      </c>
      <c r="N428">
        <f t="shared" si="50"/>
        <v>18662</v>
      </c>
      <c r="O428">
        <f t="shared" si="51"/>
        <v>0</v>
      </c>
      <c r="P428">
        <f t="shared" si="52"/>
        <v>0</v>
      </c>
      <c r="Q428" s="9" cm="1">
        <f t="array" ref="Q428">IF(D428="",_xlfn.XLOOKUP(C428,ConfigSheet!$B$5:$H$5,_xlfn.XLOOKUP(G428,ConfigSheet!$A$6:$A$8,ConfigSheet!$B$6:$H$8)),_xlfn.XLOOKUP(D428,ConfigSheet!$B$5:$H$5,_xlfn.XLOOKUP(H428,ConfigSheet!$A$6:$A$8,ConfigSheet!$B$6:$H$8)))</f>
        <v>0</v>
      </c>
      <c r="R428">
        <f t="shared" si="53"/>
        <v>0</v>
      </c>
      <c r="S428" s="9">
        <f t="shared" si="54"/>
        <v>0</v>
      </c>
      <c r="W428">
        <f t="shared" si="55"/>
        <v>0</v>
      </c>
      <c r="X428">
        <f t="shared" si="48"/>
        <v>0</v>
      </c>
    </row>
    <row r="429" spans="1:24" x14ac:dyDescent="0.3">
      <c r="A429" s="3">
        <v>427</v>
      </c>
      <c r="B429">
        <v>193</v>
      </c>
      <c r="C429" t="s">
        <v>13</v>
      </c>
      <c r="D429" t="s">
        <v>13</v>
      </c>
      <c r="E429">
        <v>130839</v>
      </c>
      <c r="F429">
        <v>111746</v>
      </c>
      <c r="G429">
        <v>1</v>
      </c>
      <c r="H429">
        <v>1</v>
      </c>
      <c r="I429">
        <v>70.374971628189087</v>
      </c>
      <c r="J429">
        <f>ConfigSheet!$I$2</f>
        <v>3349.0920000000001</v>
      </c>
      <c r="K429">
        <f>IF(D429="",_xlfn.XLOOKUP(C429,ConfigSheet!$A$1:$H$1,ConfigSheet!$A$2:$H$2),_xlfn.XLOOKUP(D429,ConfigSheet!$A$1:$H$1,ConfigSheet!$A$2:$H$2))</f>
        <v>6.6983512218829002</v>
      </c>
      <c r="L429">
        <f>_xlfn.XLOOKUP(B429,CoinPixels_Config3!A:A,CoinPixels_Config3!I:I)</f>
        <v>1.0728987007013913</v>
      </c>
      <c r="M429">
        <f t="shared" si="49"/>
        <v>140376.99310106933</v>
      </c>
      <c r="N429">
        <f t="shared" si="50"/>
        <v>119892.13820857767</v>
      </c>
      <c r="O429">
        <f t="shared" si="51"/>
        <v>280.76099529747017</v>
      </c>
      <c r="P429">
        <f t="shared" si="52"/>
        <v>239.79026269316572</v>
      </c>
      <c r="Q429" s="9" cm="1">
        <f t="array" ref="Q429">IF(D429="",_xlfn.XLOOKUP(C429,ConfigSheet!$B$5:$H$5,_xlfn.XLOOKUP(G429,ConfigSheet!$A$6:$A$8,ConfigSheet!$B$6:$H$8)),_xlfn.XLOOKUP(D429,ConfigSheet!$B$5:$H$5,_xlfn.XLOOKUP(H429,ConfigSheet!$A$6:$A$8,ConfigSheet!$B$6:$H$8)))</f>
        <v>207.95500000000001</v>
      </c>
      <c r="R429">
        <f t="shared" si="53"/>
        <v>40.970732604304459</v>
      </c>
      <c r="S429" s="9">
        <f t="shared" si="54"/>
        <v>1678.6009301334163</v>
      </c>
      <c r="W429">
        <f t="shared" si="55"/>
        <v>-31.835262693165703</v>
      </c>
      <c r="X429">
        <f t="shared" si="48"/>
        <v>1013.483950742868</v>
      </c>
    </row>
    <row r="430" spans="1:24" x14ac:dyDescent="0.3">
      <c r="A430" s="3">
        <v>428</v>
      </c>
      <c r="B430">
        <v>194</v>
      </c>
      <c r="C430" t="s">
        <v>8</v>
      </c>
      <c r="D430" t="s">
        <v>8</v>
      </c>
      <c r="E430">
        <v>15470</v>
      </c>
      <c r="F430">
        <v>15932</v>
      </c>
      <c r="G430">
        <v>1</v>
      </c>
      <c r="H430">
        <v>1</v>
      </c>
      <c r="I430">
        <v>91.265684366226196</v>
      </c>
      <c r="J430">
        <f>ConfigSheet!$I$2</f>
        <v>3349.0920000000001</v>
      </c>
      <c r="K430">
        <f>IF(D430="",_xlfn.XLOOKUP(C430,ConfigSheet!$A$1:$H$1,ConfigSheet!$A$2:$H$2),_xlfn.XLOOKUP(D430,ConfigSheet!$A$1:$H$1,ConfigSheet!$A$2:$H$2))</f>
        <v>0</v>
      </c>
      <c r="L430">
        <f>_xlfn.XLOOKUP(B430,CoinPixels_Config3!A:A,CoinPixels_Config3!I:I)</f>
        <v>0.97100175746924433</v>
      </c>
      <c r="M430">
        <f t="shared" si="49"/>
        <v>15021.39718804921</v>
      </c>
      <c r="N430">
        <f t="shared" si="50"/>
        <v>15470</v>
      </c>
      <c r="O430">
        <f t="shared" si="51"/>
        <v>0</v>
      </c>
      <c r="P430">
        <f t="shared" si="52"/>
        <v>0</v>
      </c>
      <c r="Q430" s="9" cm="1">
        <f t="array" ref="Q430">IF(D430="",_xlfn.XLOOKUP(C430,ConfigSheet!$B$5:$H$5,_xlfn.XLOOKUP(G430,ConfigSheet!$A$6:$A$8,ConfigSheet!$B$6:$H$8)),_xlfn.XLOOKUP(D430,ConfigSheet!$B$5:$H$5,_xlfn.XLOOKUP(H430,ConfigSheet!$A$6:$A$8,ConfigSheet!$B$6:$H$8)))</f>
        <v>0</v>
      </c>
      <c r="R430">
        <f t="shared" si="53"/>
        <v>0</v>
      </c>
      <c r="S430" s="9">
        <f t="shared" si="54"/>
        <v>0</v>
      </c>
      <c r="W430">
        <f t="shared" si="55"/>
        <v>0</v>
      </c>
      <c r="X430">
        <f t="shared" si="48"/>
        <v>0</v>
      </c>
    </row>
    <row r="431" spans="1:24" x14ac:dyDescent="0.3">
      <c r="A431" s="3">
        <v>429</v>
      </c>
      <c r="B431">
        <v>194</v>
      </c>
      <c r="C431" t="s">
        <v>12</v>
      </c>
      <c r="D431" t="s">
        <v>12</v>
      </c>
      <c r="E431">
        <v>204876</v>
      </c>
      <c r="F431">
        <v>183110</v>
      </c>
      <c r="G431">
        <v>1</v>
      </c>
      <c r="H431">
        <v>1</v>
      </c>
      <c r="I431">
        <v>81.437522172927856</v>
      </c>
      <c r="J431">
        <f>ConfigSheet!$I$2</f>
        <v>3349.0920000000001</v>
      </c>
      <c r="K431">
        <f>IF(D431="",_xlfn.XLOOKUP(C431,ConfigSheet!$A$1:$H$1,ConfigSheet!$A$2:$H$2),_xlfn.XLOOKUP(D431,ConfigSheet!$A$1:$H$1,ConfigSheet!$A$2:$H$2))</f>
        <v>4.4826302470744004</v>
      </c>
      <c r="L431">
        <f>_xlfn.XLOOKUP(B431,CoinPixels_Config3!A:A,CoinPixels_Config3!I:I)</f>
        <v>0.97100175746924433</v>
      </c>
      <c r="M431">
        <f t="shared" si="49"/>
        <v>198934.95606326891</v>
      </c>
      <c r="N431">
        <f t="shared" si="50"/>
        <v>177800.13181019333</v>
      </c>
      <c r="O431">
        <f t="shared" si="51"/>
        <v>266.26675267494176</v>
      </c>
      <c r="P431">
        <f t="shared" si="52"/>
        <v>237.97860697352829</v>
      </c>
      <c r="Q431" s="9" cm="1">
        <f t="array" ref="Q431">IF(D431="",_xlfn.XLOOKUP(C431,ConfigSheet!$B$5:$H$5,_xlfn.XLOOKUP(G431,ConfigSheet!$A$6:$A$8,ConfigSheet!$B$6:$H$8)),_xlfn.XLOOKUP(D431,ConfigSheet!$B$5:$H$5,_xlfn.XLOOKUP(H431,ConfigSheet!$A$6:$A$8,ConfigSheet!$B$6:$H$8)))</f>
        <v>236.29999999999998</v>
      </c>
      <c r="R431">
        <f t="shared" si="53"/>
        <v>28.28814570141347</v>
      </c>
      <c r="S431" s="9">
        <f t="shared" si="54"/>
        <v>800.21918722439739</v>
      </c>
      <c r="W431">
        <f t="shared" si="55"/>
        <v>-1.6786069735283036</v>
      </c>
      <c r="X431">
        <f t="shared" si="48"/>
        <v>2.8177213715778509</v>
      </c>
    </row>
    <row r="432" spans="1:24" x14ac:dyDescent="0.3">
      <c r="A432" s="3">
        <v>430</v>
      </c>
      <c r="B432">
        <v>194</v>
      </c>
      <c r="C432" t="s">
        <v>13</v>
      </c>
      <c r="D432" t="s">
        <v>13</v>
      </c>
      <c r="E432">
        <v>127945</v>
      </c>
      <c r="F432">
        <v>126002</v>
      </c>
      <c r="G432">
        <v>1</v>
      </c>
      <c r="H432">
        <v>1</v>
      </c>
      <c r="I432">
        <v>47.350618243217468</v>
      </c>
      <c r="J432">
        <f>ConfigSheet!$I$2</f>
        <v>3349.0920000000001</v>
      </c>
      <c r="K432">
        <f>IF(D432="",_xlfn.XLOOKUP(C432,ConfigSheet!$A$1:$H$1,ConfigSheet!$A$2:$H$2),_xlfn.XLOOKUP(D432,ConfigSheet!$A$1:$H$1,ConfigSheet!$A$2:$H$2))</f>
        <v>6.6983512218829002</v>
      </c>
      <c r="L432">
        <f>_xlfn.XLOOKUP(B432,CoinPixels_Config3!A:A,CoinPixels_Config3!I:I)</f>
        <v>0.97100175746924433</v>
      </c>
      <c r="M432">
        <f t="shared" si="49"/>
        <v>124234.81985940247</v>
      </c>
      <c r="N432">
        <f t="shared" si="50"/>
        <v>122348.16344463972</v>
      </c>
      <c r="O432">
        <f t="shared" si="51"/>
        <v>248.47584282713959</v>
      </c>
      <c r="P432">
        <f t="shared" si="52"/>
        <v>244.70243579589072</v>
      </c>
      <c r="Q432" s="9" cm="1">
        <f t="array" ref="Q432">IF(D432="",_xlfn.XLOOKUP(C432,ConfigSheet!$B$5:$H$5,_xlfn.XLOOKUP(G432,ConfigSheet!$A$6:$A$8,ConfigSheet!$B$6:$H$8)),_xlfn.XLOOKUP(D432,ConfigSheet!$B$5:$H$5,_xlfn.XLOOKUP(H432,ConfigSheet!$A$6:$A$8,ConfigSheet!$B$6:$H$8)))</f>
        <v>207.95500000000001</v>
      </c>
      <c r="R432">
        <f t="shared" si="53"/>
        <v>3.7734070312488655</v>
      </c>
      <c r="S432" s="9">
        <f t="shared" si="54"/>
        <v>14.238600623478376</v>
      </c>
      <c r="W432">
        <f t="shared" si="55"/>
        <v>-36.747435795890709</v>
      </c>
      <c r="X432">
        <f t="shared" si="48"/>
        <v>1350.3740375731099</v>
      </c>
    </row>
    <row r="433" spans="1:24" x14ac:dyDescent="0.3">
      <c r="A433" s="3">
        <v>431</v>
      </c>
      <c r="B433">
        <v>195</v>
      </c>
      <c r="C433" t="s">
        <v>8</v>
      </c>
      <c r="D433" t="s">
        <v>8</v>
      </c>
      <c r="E433">
        <v>14573</v>
      </c>
      <c r="F433">
        <v>14598</v>
      </c>
      <c r="G433">
        <v>1</v>
      </c>
      <c r="H433">
        <v>1</v>
      </c>
      <c r="I433">
        <v>95.11069655418396</v>
      </c>
      <c r="J433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_xlfn.XLOOKUP(B433,CoinPixels_Config3!A:A,CoinPixels_Config3!I:I)</f>
        <v>0.99828743663515551</v>
      </c>
      <c r="M433">
        <f t="shared" si="49"/>
        <v>14548.042814084121</v>
      </c>
      <c r="N433">
        <f t="shared" si="50"/>
        <v>14573</v>
      </c>
      <c r="O433">
        <f t="shared" si="51"/>
        <v>0</v>
      </c>
      <c r="P433">
        <f t="shared" si="52"/>
        <v>0</v>
      </c>
      <c r="Q433" s="9" cm="1">
        <f t="array" ref="Q433">IF(D433="",_xlfn.XLOOKUP(C433,ConfigSheet!$B$5:$H$5,_xlfn.XLOOKUP(G433,ConfigSheet!$A$6:$A$8,ConfigSheet!$B$6:$H$8)),_xlfn.XLOOKUP(D433,ConfigSheet!$B$5:$H$5,_xlfn.XLOOKUP(H433,ConfigSheet!$A$6:$A$8,ConfigSheet!$B$6:$H$8)))</f>
        <v>0</v>
      </c>
      <c r="R433">
        <f t="shared" si="53"/>
        <v>0</v>
      </c>
      <c r="S433" s="9">
        <f t="shared" si="54"/>
        <v>0</v>
      </c>
      <c r="W433">
        <f t="shared" si="55"/>
        <v>0</v>
      </c>
      <c r="X433">
        <f t="shared" si="48"/>
        <v>0</v>
      </c>
    </row>
    <row r="434" spans="1:24" x14ac:dyDescent="0.3">
      <c r="A434" s="3">
        <v>432</v>
      </c>
      <c r="B434">
        <v>195</v>
      </c>
      <c r="C434" t="s">
        <v>14</v>
      </c>
      <c r="D434" t="s">
        <v>14</v>
      </c>
      <c r="E434">
        <v>90674</v>
      </c>
      <c r="F434">
        <v>88358</v>
      </c>
      <c r="G434">
        <v>1</v>
      </c>
      <c r="H434">
        <v>1</v>
      </c>
      <c r="I434">
        <v>95.00272274017334</v>
      </c>
      <c r="J434">
        <f>ConfigSheet!$I$2</f>
        <v>3349.0920000000001</v>
      </c>
      <c r="K434">
        <f>IF(D434="",_xlfn.XLOOKUP(C434,ConfigSheet!$A$1:$H$1,ConfigSheet!$A$2:$H$2),_xlfn.XLOOKUP(D434,ConfigSheet!$A$1:$H$1,ConfigSheet!$A$2:$H$2))</f>
        <v>8.5265588246234003</v>
      </c>
      <c r="L434">
        <f>_xlfn.XLOOKUP(B434,CoinPixels_Config3!A:A,CoinPixels_Config3!I:I)</f>
        <v>0.99828743663515551</v>
      </c>
      <c r="M434">
        <f t="shared" si="49"/>
        <v>90518.715029456085</v>
      </c>
      <c r="N434">
        <f t="shared" si="50"/>
        <v>88206.681326209073</v>
      </c>
      <c r="O434">
        <f t="shared" si="51"/>
        <v>230.45444807965251</v>
      </c>
      <c r="P434">
        <f t="shared" si="52"/>
        <v>224.56816864174885</v>
      </c>
      <c r="Q434" s="9" cm="1">
        <f t="array" ref="Q434">IF(D434="",_xlfn.XLOOKUP(C434,ConfigSheet!$B$5:$H$5,_xlfn.XLOOKUP(G434,ConfigSheet!$A$6:$A$8,ConfigSheet!$B$6:$H$8)),_xlfn.XLOOKUP(D434,ConfigSheet!$B$5:$H$5,_xlfn.XLOOKUP(H434,ConfigSheet!$A$6:$A$8,ConfigSheet!$B$6:$H$8)))</f>
        <v>160.44</v>
      </c>
      <c r="R434">
        <f t="shared" si="53"/>
        <v>5.8862794379036529</v>
      </c>
      <c r="S434" s="9">
        <f t="shared" si="54"/>
        <v>34.648285621087346</v>
      </c>
      <c r="W434">
        <f t="shared" si="55"/>
        <v>-64.128168641748857</v>
      </c>
      <c r="X434">
        <f t="shared" si="48"/>
        <v>4112.4220133445815</v>
      </c>
    </row>
    <row r="435" spans="1:24" x14ac:dyDescent="0.3">
      <c r="A435" s="3">
        <v>433</v>
      </c>
      <c r="B435">
        <v>195</v>
      </c>
      <c r="C435" t="s">
        <v>9</v>
      </c>
      <c r="D435" t="s">
        <v>9</v>
      </c>
      <c r="E435">
        <v>451590</v>
      </c>
      <c r="F435">
        <v>391933</v>
      </c>
      <c r="G435">
        <v>1</v>
      </c>
      <c r="H435">
        <v>1</v>
      </c>
      <c r="I435">
        <v>85.123580694198608</v>
      </c>
      <c r="J435">
        <f>ConfigSheet!$I$2</f>
        <v>3349.0920000000001</v>
      </c>
      <c r="K435">
        <f>IF(D435="",_xlfn.XLOOKUP(C435,ConfigSheet!$A$1:$H$1,ConfigSheet!$A$2:$H$2),_xlfn.XLOOKUP(D435,ConfigSheet!$A$1:$H$1,ConfigSheet!$A$2:$H$2))</f>
        <v>2.6304883652667002</v>
      </c>
      <c r="L435">
        <f>_xlfn.XLOOKUP(B435,CoinPixels_Config3!A:A,CoinPixels_Config3!I:I)</f>
        <v>0.99828743663515551</v>
      </c>
      <c r="M435">
        <f t="shared" si="49"/>
        <v>450816.62351006985</v>
      </c>
      <c r="N435">
        <f t="shared" si="50"/>
        <v>391261.78990272642</v>
      </c>
      <c r="O435">
        <f t="shared" si="51"/>
        <v>354.08638610466869</v>
      </c>
      <c r="P435">
        <f t="shared" si="52"/>
        <v>307.3100369032997</v>
      </c>
      <c r="Q435" s="9" cm="1">
        <f t="array" ref="Q435">IF(D435="",_xlfn.XLOOKUP(C435,ConfigSheet!$B$5:$H$5,_xlfn.XLOOKUP(G435,ConfigSheet!$A$6:$A$8,ConfigSheet!$B$6:$H$8)),_xlfn.XLOOKUP(D435,ConfigSheet!$B$5:$H$5,_xlfn.XLOOKUP(H435,ConfigSheet!$A$6:$A$8,ConfigSheet!$B$6:$H$8)))</f>
        <v>468.8</v>
      </c>
      <c r="R435">
        <f t="shared" si="53"/>
        <v>46.776349201368987</v>
      </c>
      <c r="S435" s="9">
        <f t="shared" si="54"/>
        <v>2188.0268446084133</v>
      </c>
      <c r="W435">
        <f t="shared" si="55"/>
        <v>161.48996309670031</v>
      </c>
      <c r="X435">
        <f t="shared" si="48"/>
        <v>26079.008180973626</v>
      </c>
    </row>
    <row r="436" spans="1:24" x14ac:dyDescent="0.3">
      <c r="A436" s="3">
        <v>434</v>
      </c>
      <c r="B436">
        <v>196</v>
      </c>
      <c r="C436" t="s">
        <v>8</v>
      </c>
      <c r="D436" t="s">
        <v>8</v>
      </c>
      <c r="E436">
        <v>17240</v>
      </c>
      <c r="F436">
        <v>16246</v>
      </c>
      <c r="G436">
        <v>1</v>
      </c>
      <c r="H436">
        <v>1</v>
      </c>
      <c r="I436">
        <v>84.516197443008423</v>
      </c>
      <c r="J436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_xlfn.XLOOKUP(B436,CoinPixels_Config3!A:A,CoinPixels_Config3!I:I)</f>
        <v>1.0611842915179122</v>
      </c>
      <c r="M436">
        <f t="shared" si="49"/>
        <v>18294.817185768807</v>
      </c>
      <c r="N436">
        <f t="shared" si="50"/>
        <v>17240</v>
      </c>
      <c r="O436">
        <f t="shared" si="51"/>
        <v>0</v>
      </c>
      <c r="P436">
        <f t="shared" si="52"/>
        <v>0</v>
      </c>
      <c r="Q436" s="9" cm="1">
        <f t="array" ref="Q436">IF(D436="",_xlfn.XLOOKUP(C436,ConfigSheet!$B$5:$H$5,_xlfn.XLOOKUP(G436,ConfigSheet!$A$6:$A$8,ConfigSheet!$B$6:$H$8)),_xlfn.XLOOKUP(D436,ConfigSheet!$B$5:$H$5,_xlfn.XLOOKUP(H436,ConfigSheet!$A$6:$A$8,ConfigSheet!$B$6:$H$8)))</f>
        <v>0</v>
      </c>
      <c r="R436">
        <f t="shared" si="53"/>
        <v>0</v>
      </c>
      <c r="S436" s="9">
        <f t="shared" si="54"/>
        <v>0</v>
      </c>
      <c r="W436">
        <f t="shared" si="55"/>
        <v>0</v>
      </c>
      <c r="X436">
        <f t="shared" si="48"/>
        <v>0</v>
      </c>
    </row>
    <row r="437" spans="1:24" x14ac:dyDescent="0.3">
      <c r="A437" s="3">
        <v>435</v>
      </c>
      <c r="B437">
        <v>196</v>
      </c>
      <c r="C437" t="s">
        <v>14</v>
      </c>
      <c r="D437" t="s">
        <v>14</v>
      </c>
      <c r="E437">
        <v>105897</v>
      </c>
      <c r="F437">
        <v>93134</v>
      </c>
      <c r="G437">
        <v>1</v>
      </c>
      <c r="H437">
        <v>1</v>
      </c>
      <c r="I437">
        <v>87.688958644866943</v>
      </c>
      <c r="J437">
        <f>ConfigSheet!$I$2</f>
        <v>3349.0920000000001</v>
      </c>
      <c r="K437">
        <f>IF(D437="",_xlfn.XLOOKUP(C437,ConfigSheet!$A$1:$H$1,ConfigSheet!$A$2:$H$2),_xlfn.XLOOKUP(D437,ConfigSheet!$A$1:$H$1,ConfigSheet!$A$2:$H$2))</f>
        <v>8.5265588246234003</v>
      </c>
      <c r="L437">
        <f>_xlfn.XLOOKUP(B437,CoinPixels_Config3!A:A,CoinPixels_Config3!I:I)</f>
        <v>1.0611842915179122</v>
      </c>
      <c r="M437">
        <f t="shared" si="49"/>
        <v>112376.23291887234</v>
      </c>
      <c r="N437">
        <f t="shared" si="50"/>
        <v>98832.337806229232</v>
      </c>
      <c r="O437">
        <f t="shared" si="51"/>
        <v>286.1021914215392</v>
      </c>
      <c r="P437">
        <f t="shared" si="52"/>
        <v>251.62036219962448</v>
      </c>
      <c r="Q437" s="9" cm="1">
        <f t="array" ref="Q437">IF(D437="",_xlfn.XLOOKUP(C437,ConfigSheet!$B$5:$H$5,_xlfn.XLOOKUP(G437,ConfigSheet!$A$6:$A$8,ConfigSheet!$B$6:$H$8)),_xlfn.XLOOKUP(D437,ConfigSheet!$B$5:$H$5,_xlfn.XLOOKUP(H437,ConfigSheet!$A$6:$A$8,ConfigSheet!$B$6:$H$8)))</f>
        <v>160.44</v>
      </c>
      <c r="R437">
        <f t="shared" si="53"/>
        <v>34.481829221914722</v>
      </c>
      <c r="S437" s="9">
        <f t="shared" si="54"/>
        <v>1188.9965464892921</v>
      </c>
      <c r="W437">
        <f t="shared" si="55"/>
        <v>-91.180362199624483</v>
      </c>
      <c r="X437">
        <f t="shared" si="48"/>
        <v>8313.8584508547101</v>
      </c>
    </row>
    <row r="438" spans="1:24" x14ac:dyDescent="0.3">
      <c r="A438" s="3">
        <v>436</v>
      </c>
      <c r="B438">
        <v>196</v>
      </c>
      <c r="C438" t="s">
        <v>9</v>
      </c>
      <c r="D438" t="s">
        <v>9</v>
      </c>
      <c r="E438">
        <v>494643</v>
      </c>
      <c r="F438">
        <v>454088</v>
      </c>
      <c r="G438">
        <v>1</v>
      </c>
      <c r="H438">
        <v>1</v>
      </c>
      <c r="I438">
        <v>91.270244121551514</v>
      </c>
      <c r="J438">
        <f>ConfigSheet!$I$2</f>
        <v>3349.0920000000001</v>
      </c>
      <c r="K438">
        <f>IF(D438="",_xlfn.XLOOKUP(C438,ConfigSheet!$A$1:$H$1,ConfigSheet!$A$2:$H$2),_xlfn.XLOOKUP(D438,ConfigSheet!$A$1:$H$1,ConfigSheet!$A$2:$H$2))</f>
        <v>2.6304883652667002</v>
      </c>
      <c r="L438">
        <f>_xlfn.XLOOKUP(B438,CoinPixels_Config3!A:A,CoinPixels_Config3!I:I)</f>
        <v>1.0611842915179122</v>
      </c>
      <c r="M438">
        <f t="shared" si="49"/>
        <v>524907.38150929462</v>
      </c>
      <c r="N438">
        <f t="shared" si="50"/>
        <v>481871.05256678571</v>
      </c>
      <c r="O438">
        <f t="shared" si="51"/>
        <v>412.27973429897071</v>
      </c>
      <c r="P438">
        <f t="shared" si="52"/>
        <v>378.47756864718804</v>
      </c>
      <c r="Q438" s="9" cm="1">
        <f t="array" ref="Q438">IF(D438="",_xlfn.XLOOKUP(C438,ConfigSheet!$B$5:$H$5,_xlfn.XLOOKUP(G438,ConfigSheet!$A$6:$A$8,ConfigSheet!$B$6:$H$8)),_xlfn.XLOOKUP(D438,ConfigSheet!$B$5:$H$5,_xlfn.XLOOKUP(H438,ConfigSheet!$A$6:$A$8,ConfigSheet!$B$6:$H$8)))</f>
        <v>468.8</v>
      </c>
      <c r="R438">
        <f t="shared" si="53"/>
        <v>33.802165651782673</v>
      </c>
      <c r="S438" s="9">
        <f t="shared" si="54"/>
        <v>1142.5864027505563</v>
      </c>
      <c r="W438">
        <f t="shared" si="55"/>
        <v>90.322431352811975</v>
      </c>
      <c r="X438">
        <f t="shared" si="48"/>
        <v>8158.1416054834317</v>
      </c>
    </row>
    <row r="439" spans="1:24" x14ac:dyDescent="0.3">
      <c r="A439" s="3">
        <v>437</v>
      </c>
      <c r="B439">
        <v>197</v>
      </c>
      <c r="C439" t="s">
        <v>8</v>
      </c>
      <c r="D439" t="s">
        <v>8</v>
      </c>
      <c r="E439">
        <v>15661</v>
      </c>
      <c r="F439">
        <v>15457</v>
      </c>
      <c r="G439">
        <v>1</v>
      </c>
      <c r="H439">
        <v>1</v>
      </c>
      <c r="I439">
        <v>88.903051614761353</v>
      </c>
      <c r="J439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_xlfn.XLOOKUP(B439,CoinPixels_Config3!A:A,CoinPixels_Config3!I:I)</f>
        <v>1.0131979038623278</v>
      </c>
      <c r="M439">
        <f t="shared" si="49"/>
        <v>15867.692372387915</v>
      </c>
      <c r="N439">
        <f t="shared" si="50"/>
        <v>15661</v>
      </c>
      <c r="O439">
        <f t="shared" si="51"/>
        <v>0</v>
      </c>
      <c r="P439">
        <f t="shared" si="52"/>
        <v>0</v>
      </c>
      <c r="Q439" s="9" cm="1">
        <f t="array" ref="Q439">IF(D439="",_xlfn.XLOOKUP(C439,ConfigSheet!$B$5:$H$5,_xlfn.XLOOKUP(G439,ConfigSheet!$A$6:$A$8,ConfigSheet!$B$6:$H$8)),_xlfn.XLOOKUP(D439,ConfigSheet!$B$5:$H$5,_xlfn.XLOOKUP(H439,ConfigSheet!$A$6:$A$8,ConfigSheet!$B$6:$H$8)))</f>
        <v>0</v>
      </c>
      <c r="R439">
        <f t="shared" si="53"/>
        <v>0</v>
      </c>
      <c r="S439" s="9">
        <f t="shared" si="54"/>
        <v>0</v>
      </c>
      <c r="W439">
        <f t="shared" si="55"/>
        <v>0</v>
      </c>
      <c r="X439">
        <f t="shared" si="48"/>
        <v>0</v>
      </c>
    </row>
    <row r="440" spans="1:24" x14ac:dyDescent="0.3">
      <c r="A440" s="3">
        <v>438</v>
      </c>
      <c r="B440">
        <v>197</v>
      </c>
      <c r="C440" t="s">
        <v>12</v>
      </c>
      <c r="D440" t="s">
        <v>12</v>
      </c>
      <c r="E440">
        <v>199662</v>
      </c>
      <c r="F440">
        <v>342433</v>
      </c>
      <c r="G440">
        <v>1</v>
      </c>
      <c r="H440">
        <v>2</v>
      </c>
      <c r="I440">
        <v>42.512884736061103</v>
      </c>
      <c r="J440">
        <f>ConfigSheet!$I$2</f>
        <v>3349.0920000000001</v>
      </c>
      <c r="K440">
        <f>IF(D440="",_xlfn.XLOOKUP(C440,ConfigSheet!$A$1:$H$1,ConfigSheet!$A$2:$H$2),_xlfn.XLOOKUP(D440,ConfigSheet!$A$1:$H$1,ConfigSheet!$A$2:$H$2))</f>
        <v>4.4826302470744004</v>
      </c>
      <c r="L440">
        <f>_xlfn.XLOOKUP(B440,CoinPixels_Config3!A:A,CoinPixels_Config3!I:I)</f>
        <v>1.0131979038623278</v>
      </c>
      <c r="M440">
        <f t="shared" si="49"/>
        <v>202297.11988096009</v>
      </c>
      <c r="N440">
        <f t="shared" si="50"/>
        <v>346952.39781328849</v>
      </c>
      <c r="O440">
        <f t="shared" si="51"/>
        <v>270.76687904495537</v>
      </c>
      <c r="P440">
        <f t="shared" si="52"/>
        <v>464.38237968166806</v>
      </c>
      <c r="Q440" s="9" cm="1">
        <f t="array" ref="Q440">IF(D440="",_xlfn.XLOOKUP(C440,ConfigSheet!$B$5:$H$5,_xlfn.XLOOKUP(G440,ConfigSheet!$A$6:$A$8,ConfigSheet!$B$6:$H$8)),_xlfn.XLOOKUP(D440,ConfigSheet!$B$5:$H$5,_xlfn.XLOOKUP(H440,ConfigSheet!$A$6:$A$8,ConfigSheet!$B$6:$H$8)))</f>
        <v>472.59999999999997</v>
      </c>
      <c r="R440">
        <f t="shared" si="53"/>
        <v>-193.61550063671268</v>
      </c>
      <c r="S440" s="9">
        <f t="shared" si="54"/>
        <v>37486.962086804888</v>
      </c>
      <c r="W440">
        <f t="shared" si="55"/>
        <v>8.2176203183319103</v>
      </c>
      <c r="X440">
        <f t="shared" si="48"/>
        <v>67.529283696261444</v>
      </c>
    </row>
    <row r="441" spans="1:24" x14ac:dyDescent="0.3">
      <c r="A441" s="3">
        <v>439</v>
      </c>
      <c r="B441">
        <v>197</v>
      </c>
      <c r="C441" t="s">
        <v>11</v>
      </c>
      <c r="D441" t="s">
        <v>11</v>
      </c>
      <c r="E441">
        <v>232261</v>
      </c>
      <c r="F441">
        <v>221037</v>
      </c>
      <c r="G441">
        <v>1</v>
      </c>
      <c r="H441">
        <v>1</v>
      </c>
      <c r="I441">
        <v>87.437146902084351</v>
      </c>
      <c r="J441">
        <f>ConfigSheet!$I$2</f>
        <v>3349.0920000000001</v>
      </c>
      <c r="K441">
        <f>IF(D441="",_xlfn.XLOOKUP(C441,ConfigSheet!$A$1:$H$1,ConfigSheet!$A$2:$H$2),_xlfn.XLOOKUP(D441,ConfigSheet!$A$1:$H$1,ConfigSheet!$A$2:$H$2))</f>
        <v>5.6936084651916001</v>
      </c>
      <c r="L441">
        <f>_xlfn.XLOOKUP(B441,CoinPixels_Config3!A:A,CoinPixels_Config3!I:I)</f>
        <v>1.0131979038623278</v>
      </c>
      <c r="M441">
        <f t="shared" si="49"/>
        <v>235326.35834896812</v>
      </c>
      <c r="N441">
        <f t="shared" si="50"/>
        <v>223954.22507601735</v>
      </c>
      <c r="O441">
        <f t="shared" si="51"/>
        <v>400.06549416331256</v>
      </c>
      <c r="P441">
        <f t="shared" si="52"/>
        <v>380.73235124870774</v>
      </c>
      <c r="Q441" s="9" cm="1">
        <f t="array" ref="Q441">IF(D441="",_xlfn.XLOOKUP(C441,ConfigSheet!$B$5:$H$5,_xlfn.XLOOKUP(G441,ConfigSheet!$A$6:$A$8,ConfigSheet!$B$6:$H$8)),_xlfn.XLOOKUP(D441,ConfigSheet!$B$5:$H$5,_xlfn.XLOOKUP(H441,ConfigSheet!$A$6:$A$8,ConfigSheet!$B$6:$H$8)))</f>
        <v>369.42666666666668</v>
      </c>
      <c r="R441">
        <f t="shared" si="53"/>
        <v>19.333142914604821</v>
      </c>
      <c r="S441" s="9">
        <f t="shared" si="54"/>
        <v>373.77041495653458</v>
      </c>
      <c r="W441">
        <f t="shared" si="55"/>
        <v>-11.305684582041067</v>
      </c>
      <c r="X441">
        <f t="shared" si="48"/>
        <v>127.8185038686011</v>
      </c>
    </row>
    <row r="442" spans="1:24" x14ac:dyDescent="0.3">
      <c r="A442" s="3">
        <v>440</v>
      </c>
      <c r="B442">
        <v>198</v>
      </c>
      <c r="C442" t="s">
        <v>8</v>
      </c>
      <c r="D442" t="s">
        <v>8</v>
      </c>
      <c r="E442">
        <v>20331</v>
      </c>
      <c r="F442">
        <v>19198</v>
      </c>
      <c r="G442">
        <v>1</v>
      </c>
      <c r="H442">
        <v>1</v>
      </c>
      <c r="I442">
        <v>93.741118907928467</v>
      </c>
      <c r="J442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_xlfn.XLOOKUP(B442,CoinPixels_Config3!A:A,CoinPixels_Config3!I:I)</f>
        <v>1.0590165642254401</v>
      </c>
      <c r="M442">
        <f t="shared" si="49"/>
        <v>21530.865767267424</v>
      </c>
      <c r="N442">
        <f t="shared" si="50"/>
        <v>20331</v>
      </c>
      <c r="O442">
        <f t="shared" si="51"/>
        <v>0</v>
      </c>
      <c r="P442">
        <f t="shared" si="52"/>
        <v>0</v>
      </c>
      <c r="Q442" s="9" cm="1">
        <f t="array" ref="Q442">IF(D442="",_xlfn.XLOOKUP(C442,ConfigSheet!$B$5:$H$5,_xlfn.XLOOKUP(G442,ConfigSheet!$A$6:$A$8,ConfigSheet!$B$6:$H$8)),_xlfn.XLOOKUP(D442,ConfigSheet!$B$5:$H$5,_xlfn.XLOOKUP(H442,ConfigSheet!$A$6:$A$8,ConfigSheet!$B$6:$H$8)))</f>
        <v>0</v>
      </c>
      <c r="R442">
        <f t="shared" si="53"/>
        <v>0</v>
      </c>
      <c r="S442" s="9">
        <f t="shared" si="54"/>
        <v>0</v>
      </c>
      <c r="W442">
        <f t="shared" si="55"/>
        <v>0</v>
      </c>
      <c r="X442">
        <f t="shared" si="48"/>
        <v>0</v>
      </c>
    </row>
    <row r="443" spans="1:24" x14ac:dyDescent="0.3">
      <c r="A443" s="3">
        <v>441</v>
      </c>
      <c r="B443">
        <v>198</v>
      </c>
      <c r="C443" t="s">
        <v>9</v>
      </c>
      <c r="D443" t="s">
        <v>9</v>
      </c>
      <c r="E443">
        <v>606507</v>
      </c>
      <c r="F443">
        <v>552394</v>
      </c>
      <c r="G443">
        <v>1</v>
      </c>
      <c r="H443">
        <v>1</v>
      </c>
      <c r="I443">
        <v>88.97014856338501</v>
      </c>
      <c r="J443">
        <f>ConfigSheet!$I$2</f>
        <v>3349.0920000000001</v>
      </c>
      <c r="K443">
        <f>IF(D443="",_xlfn.XLOOKUP(C443,ConfigSheet!$A$1:$H$1,ConfigSheet!$A$2:$H$2),_xlfn.XLOOKUP(D443,ConfigSheet!$A$1:$H$1,ConfigSheet!$A$2:$H$2))</f>
        <v>2.6304883652667002</v>
      </c>
      <c r="L443">
        <f>_xlfn.XLOOKUP(B443,CoinPixels_Config3!A:A,CoinPixels_Config3!I:I)</f>
        <v>1.0590165642254401</v>
      </c>
      <c r="M443">
        <f t="shared" si="49"/>
        <v>642300.95931867906</v>
      </c>
      <c r="N443">
        <f t="shared" si="50"/>
        <v>584994.39597874775</v>
      </c>
      <c r="O443">
        <f t="shared" si="51"/>
        <v>504.48455894535749</v>
      </c>
      <c r="P443">
        <f t="shared" si="52"/>
        <v>459.47407606847372</v>
      </c>
      <c r="Q443" s="9" cm="1">
        <f t="array" ref="Q443">IF(D443="",_xlfn.XLOOKUP(C443,ConfigSheet!$B$5:$H$5,_xlfn.XLOOKUP(G443,ConfigSheet!$A$6:$A$8,ConfigSheet!$B$6:$H$8)),_xlfn.XLOOKUP(D443,ConfigSheet!$B$5:$H$5,_xlfn.XLOOKUP(H443,ConfigSheet!$A$6:$A$8,ConfigSheet!$B$6:$H$8)))</f>
        <v>468.8</v>
      </c>
      <c r="R443">
        <f t="shared" si="53"/>
        <v>45.010482876883771</v>
      </c>
      <c r="S443" s="9">
        <f t="shared" si="54"/>
        <v>2025.9435688102471</v>
      </c>
      <c r="W443">
        <f t="shared" si="55"/>
        <v>9.3259239315262903</v>
      </c>
      <c r="X443">
        <f t="shared" si="48"/>
        <v>86.972857176614781</v>
      </c>
    </row>
    <row r="444" spans="1:24" x14ac:dyDescent="0.3">
      <c r="A444" s="3">
        <v>442</v>
      </c>
      <c r="B444">
        <v>199</v>
      </c>
      <c r="C444" t="s">
        <v>8</v>
      </c>
      <c r="D444" t="s">
        <v>8</v>
      </c>
      <c r="E444">
        <v>19173</v>
      </c>
      <c r="F444">
        <v>19006</v>
      </c>
      <c r="G444">
        <v>1</v>
      </c>
      <c r="H444">
        <v>1</v>
      </c>
      <c r="I444">
        <v>92.047286033630371</v>
      </c>
      <c r="J44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_xlfn.XLOOKUP(B444,CoinPixels_Config3!A:A,CoinPixels_Config3!I:I)</f>
        <v>1.0087866989371777</v>
      </c>
      <c r="M444">
        <f t="shared" si="49"/>
        <v>19341.467378722507</v>
      </c>
      <c r="N444">
        <f t="shared" si="50"/>
        <v>19173</v>
      </c>
      <c r="O444">
        <f t="shared" si="51"/>
        <v>0</v>
      </c>
      <c r="P444">
        <f t="shared" si="52"/>
        <v>0</v>
      </c>
      <c r="Q444" s="9" cm="1">
        <f t="array" ref="Q444">IF(D444="",_xlfn.XLOOKUP(C444,ConfigSheet!$B$5:$H$5,_xlfn.XLOOKUP(G444,ConfigSheet!$A$6:$A$8,ConfigSheet!$B$6:$H$8)),_xlfn.XLOOKUP(D444,ConfigSheet!$B$5:$H$5,_xlfn.XLOOKUP(H444,ConfigSheet!$A$6:$A$8,ConfigSheet!$B$6:$H$8)))</f>
        <v>0</v>
      </c>
      <c r="R444">
        <f t="shared" si="53"/>
        <v>0</v>
      </c>
      <c r="S444" s="9">
        <f t="shared" si="54"/>
        <v>0</v>
      </c>
      <c r="W444">
        <f t="shared" si="55"/>
        <v>0</v>
      </c>
      <c r="X444">
        <f t="shared" si="48"/>
        <v>0</v>
      </c>
    </row>
    <row r="445" spans="1:24" x14ac:dyDescent="0.3">
      <c r="A445" s="3">
        <v>443</v>
      </c>
      <c r="B445">
        <v>199</v>
      </c>
      <c r="C445" t="s">
        <v>9</v>
      </c>
      <c r="D445" t="s">
        <v>9</v>
      </c>
      <c r="E445">
        <v>596801</v>
      </c>
      <c r="F445">
        <v>537914</v>
      </c>
      <c r="G445">
        <v>1</v>
      </c>
      <c r="H445">
        <v>1</v>
      </c>
      <c r="I445">
        <v>87.971913814544678</v>
      </c>
      <c r="J445">
        <f>ConfigSheet!$I$2</f>
        <v>3349.0920000000001</v>
      </c>
      <c r="K445">
        <f>IF(D445="",_xlfn.XLOOKUP(C445,ConfigSheet!$A$1:$H$1,ConfigSheet!$A$2:$H$2),_xlfn.XLOOKUP(D445,ConfigSheet!$A$1:$H$1,ConfigSheet!$A$2:$H$2))</f>
        <v>2.6304883652667002</v>
      </c>
      <c r="L445">
        <f>_xlfn.XLOOKUP(B445,CoinPixels_Config3!A:A,CoinPixels_Config3!I:I)</f>
        <v>1.0087866989371777</v>
      </c>
      <c r="M445">
        <f t="shared" si="49"/>
        <v>602044.9107124065</v>
      </c>
      <c r="N445">
        <f t="shared" si="50"/>
        <v>542640.48837209295</v>
      </c>
      <c r="O445">
        <f t="shared" si="51"/>
        <v>472.86611803946101</v>
      </c>
      <c r="P445">
        <f t="shared" si="52"/>
        <v>426.20790685518062</v>
      </c>
      <c r="Q445" s="9" cm="1">
        <f t="array" ref="Q445">IF(D445="",_xlfn.XLOOKUP(C445,ConfigSheet!$B$5:$H$5,_xlfn.XLOOKUP(G445,ConfigSheet!$A$6:$A$8,ConfigSheet!$B$6:$H$8)),_xlfn.XLOOKUP(D445,ConfigSheet!$B$5:$H$5,_xlfn.XLOOKUP(H445,ConfigSheet!$A$6:$A$8,ConfigSheet!$B$6:$H$8)))</f>
        <v>468.8</v>
      </c>
      <c r="R445">
        <f t="shared" si="53"/>
        <v>46.65821118428039</v>
      </c>
      <c r="S445" s="9">
        <f t="shared" si="54"/>
        <v>2176.9886709169077</v>
      </c>
      <c r="W445">
        <f t="shared" si="55"/>
        <v>42.592093144819387</v>
      </c>
      <c r="X445">
        <f t="shared" si="48"/>
        <v>1814.0863984569705</v>
      </c>
    </row>
    <row r="446" spans="1:24" x14ac:dyDescent="0.3">
      <c r="A446" s="3">
        <v>444</v>
      </c>
      <c r="B446">
        <v>200</v>
      </c>
      <c r="C446" t="s">
        <v>8</v>
      </c>
      <c r="D446" t="s">
        <v>8</v>
      </c>
      <c r="E446">
        <v>14814</v>
      </c>
      <c r="F446">
        <v>14109</v>
      </c>
      <c r="G446">
        <v>1</v>
      </c>
      <c r="H446">
        <v>1</v>
      </c>
      <c r="I446">
        <v>87.543767690658569</v>
      </c>
      <c r="J446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_xlfn.XLOOKUP(B446,CoinPixels_Config3!A:A,CoinPixels_Config3!I:I)</f>
        <v>1.0499681054645971</v>
      </c>
      <c r="M446">
        <f t="shared" si="49"/>
        <v>15554.22751435254</v>
      </c>
      <c r="N446">
        <f t="shared" si="50"/>
        <v>14814</v>
      </c>
      <c r="O446">
        <f t="shared" si="51"/>
        <v>0</v>
      </c>
      <c r="P446">
        <f t="shared" si="52"/>
        <v>0</v>
      </c>
      <c r="Q446" s="9" cm="1">
        <f t="array" ref="Q446">IF(D446="",_xlfn.XLOOKUP(C446,ConfigSheet!$B$5:$H$5,_xlfn.XLOOKUP(G446,ConfigSheet!$A$6:$A$8,ConfigSheet!$B$6:$H$8)),_xlfn.XLOOKUP(D446,ConfigSheet!$B$5:$H$5,_xlfn.XLOOKUP(H446,ConfigSheet!$A$6:$A$8,ConfigSheet!$B$6:$H$8)))</f>
        <v>0</v>
      </c>
      <c r="R446">
        <f t="shared" si="53"/>
        <v>0</v>
      </c>
      <c r="S446" s="9">
        <f t="shared" si="54"/>
        <v>0</v>
      </c>
      <c r="W446">
        <f t="shared" si="55"/>
        <v>0</v>
      </c>
      <c r="X446">
        <f t="shared" si="48"/>
        <v>0</v>
      </c>
    </row>
    <row r="447" spans="1:24" x14ac:dyDescent="0.3">
      <c r="A447" s="3">
        <v>445</v>
      </c>
      <c r="B447">
        <v>200</v>
      </c>
      <c r="C447" t="s">
        <v>10</v>
      </c>
      <c r="D447" t="s">
        <v>10</v>
      </c>
      <c r="E447">
        <v>88416</v>
      </c>
      <c r="F447">
        <v>87271</v>
      </c>
      <c r="G447">
        <v>1</v>
      </c>
      <c r="H447">
        <v>1</v>
      </c>
      <c r="I447">
        <v>94.831103086471558</v>
      </c>
      <c r="J447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_xlfn.XLOOKUP(B447,CoinPixels_Config3!A:A,CoinPixels_Config3!I:I)</f>
        <v>1.0499681054645971</v>
      </c>
      <c r="M447">
        <f t="shared" si="49"/>
        <v>92833.98001275782</v>
      </c>
      <c r="N447">
        <f t="shared" si="50"/>
        <v>91631.766532000853</v>
      </c>
      <c r="O447">
        <f t="shared" si="51"/>
        <v>98.904695387144073</v>
      </c>
      <c r="P447">
        <f t="shared" si="52"/>
        <v>97.623865263430275</v>
      </c>
      <c r="Q447" s="9" cm="1">
        <f t="array" ref="Q447">IF(D447="",_xlfn.XLOOKUP(C447,ConfigSheet!$B$5:$H$5,_xlfn.XLOOKUP(G447,ConfigSheet!$A$6:$A$8,ConfigSheet!$B$6:$H$8)),_xlfn.XLOOKUP(D447,ConfigSheet!$B$5:$H$5,_xlfn.XLOOKUP(H447,ConfigSheet!$A$6:$A$8,ConfigSheet!$B$6:$H$8)))</f>
        <v>96.64</v>
      </c>
      <c r="R447">
        <f t="shared" si="53"/>
        <v>1.2808301237137982</v>
      </c>
      <c r="S447" s="9">
        <f t="shared" si="54"/>
        <v>1.6405258058127037</v>
      </c>
      <c r="W447">
        <f t="shared" si="55"/>
        <v>-0.98386526343027469</v>
      </c>
      <c r="X447">
        <f t="shared" si="48"/>
        <v>0.96799085658472384</v>
      </c>
    </row>
    <row r="448" spans="1:24" x14ac:dyDescent="0.3">
      <c r="A448" s="3">
        <v>446</v>
      </c>
      <c r="B448">
        <v>201</v>
      </c>
      <c r="C448" t="s">
        <v>8</v>
      </c>
      <c r="D448" t="s">
        <v>8</v>
      </c>
      <c r="E448">
        <v>14112</v>
      </c>
      <c r="F448">
        <v>12670</v>
      </c>
      <c r="G448">
        <v>1</v>
      </c>
      <c r="H448">
        <v>1</v>
      </c>
      <c r="I448">
        <v>84.843677282333374</v>
      </c>
      <c r="J448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_xlfn.XLOOKUP(B448,CoinPixels_Config3!A:A,CoinPixels_Config3!I:I)</f>
        <v>1.1138121546961326</v>
      </c>
      <c r="M448">
        <f t="shared" si="49"/>
        <v>15718.117127071822</v>
      </c>
      <c r="N448">
        <f t="shared" si="50"/>
        <v>14112</v>
      </c>
      <c r="O448">
        <f t="shared" si="51"/>
        <v>0</v>
      </c>
      <c r="P448">
        <f t="shared" si="52"/>
        <v>0</v>
      </c>
      <c r="Q448" s="9" cm="1">
        <f t="array" ref="Q448">IF(D448="",_xlfn.XLOOKUP(C448,ConfigSheet!$B$5:$H$5,_xlfn.XLOOKUP(G448,ConfigSheet!$A$6:$A$8,ConfigSheet!$B$6:$H$8)),_xlfn.XLOOKUP(D448,ConfigSheet!$B$5:$H$5,_xlfn.XLOOKUP(H448,ConfigSheet!$A$6:$A$8,ConfigSheet!$B$6:$H$8)))</f>
        <v>0</v>
      </c>
      <c r="R448">
        <f t="shared" si="53"/>
        <v>0</v>
      </c>
      <c r="S448" s="9">
        <f t="shared" si="54"/>
        <v>0</v>
      </c>
      <c r="W448">
        <f t="shared" si="55"/>
        <v>0</v>
      </c>
      <c r="X448">
        <f t="shared" si="48"/>
        <v>0</v>
      </c>
    </row>
    <row r="449" spans="1:24" x14ac:dyDescent="0.3">
      <c r="A449" s="3">
        <v>447</v>
      </c>
      <c r="B449">
        <v>201</v>
      </c>
      <c r="C449" t="s">
        <v>10</v>
      </c>
      <c r="D449" t="s">
        <v>10</v>
      </c>
      <c r="E449">
        <v>262004</v>
      </c>
      <c r="F449">
        <v>253521</v>
      </c>
      <c r="G449">
        <v>3</v>
      </c>
      <c r="H449">
        <v>3</v>
      </c>
      <c r="I449">
        <v>92.878760894139603</v>
      </c>
      <c r="J449">
        <f>ConfigSheet!$I$2</f>
        <v>3349.0920000000001</v>
      </c>
      <c r="K449">
        <f>IF(D449="",_xlfn.XLOOKUP(C449,ConfigSheet!$A$1:$H$1,ConfigSheet!$A$2:$H$2),_xlfn.XLOOKUP(D449,ConfigSheet!$A$1:$H$1,ConfigSheet!$A$2:$H$2))</f>
        <v>3.5680999999999998</v>
      </c>
      <c r="L449">
        <f>_xlfn.XLOOKUP(B449,CoinPixels_Config3!A:A,CoinPixels_Config3!I:I)</f>
        <v>1.1138121546961326</v>
      </c>
      <c r="M449">
        <f t="shared" si="49"/>
        <v>291823.23977900553</v>
      </c>
      <c r="N449">
        <f t="shared" si="50"/>
        <v>282374.77127071825</v>
      </c>
      <c r="O449">
        <f t="shared" si="51"/>
        <v>310.90650894495269</v>
      </c>
      <c r="P449">
        <f t="shared" si="52"/>
        <v>300.8401744028082</v>
      </c>
      <c r="Q449" s="9" cm="1">
        <f t="array" ref="Q449">IF(D449="",_xlfn.XLOOKUP(C449,ConfigSheet!$B$5:$H$5,_xlfn.XLOOKUP(G449,ConfigSheet!$A$6:$A$8,ConfigSheet!$B$6:$H$8)),_xlfn.XLOOKUP(D449,ConfigSheet!$B$5:$H$5,_xlfn.XLOOKUP(H449,ConfigSheet!$A$6:$A$8,ConfigSheet!$B$6:$H$8)))</f>
        <v>289.92</v>
      </c>
      <c r="R449">
        <f t="shared" si="53"/>
        <v>10.066334542144489</v>
      </c>
      <c r="S449" s="9">
        <f t="shared" si="54"/>
        <v>101.33109111437129</v>
      </c>
      <c r="W449">
        <f t="shared" si="55"/>
        <v>-10.920174402808186</v>
      </c>
      <c r="X449">
        <f t="shared" si="48"/>
        <v>119.25020898774713</v>
      </c>
    </row>
    <row r="450" spans="1:24" x14ac:dyDescent="0.3">
      <c r="A450" s="3">
        <v>448</v>
      </c>
      <c r="B450">
        <v>202</v>
      </c>
      <c r="C450" t="s">
        <v>8</v>
      </c>
      <c r="D450" t="s">
        <v>8</v>
      </c>
      <c r="E450">
        <v>10263</v>
      </c>
      <c r="F450">
        <v>10910</v>
      </c>
      <c r="G450">
        <v>1</v>
      </c>
      <c r="H450">
        <v>1</v>
      </c>
      <c r="I450">
        <v>88.120836019515991</v>
      </c>
      <c r="J450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_xlfn.XLOOKUP(B450,CoinPixels_Config3!A:A,CoinPixels_Config3!I:I)</f>
        <v>0.94069660861594873</v>
      </c>
      <c r="M450">
        <f t="shared" si="49"/>
        <v>9654.369294225482</v>
      </c>
      <c r="N450">
        <f t="shared" si="50"/>
        <v>10263</v>
      </c>
      <c r="O450">
        <f t="shared" si="51"/>
        <v>0</v>
      </c>
      <c r="P450">
        <f t="shared" si="52"/>
        <v>0</v>
      </c>
      <c r="Q450" s="9" cm="1">
        <f t="array" ref="Q450">IF(D450="",_xlfn.XLOOKUP(C450,ConfigSheet!$B$5:$H$5,_xlfn.XLOOKUP(G450,ConfigSheet!$A$6:$A$8,ConfigSheet!$B$6:$H$8)),_xlfn.XLOOKUP(D450,ConfigSheet!$B$5:$H$5,_xlfn.XLOOKUP(H450,ConfigSheet!$A$6:$A$8,ConfigSheet!$B$6:$H$8)))</f>
        <v>0</v>
      </c>
      <c r="R450">
        <f t="shared" si="53"/>
        <v>0</v>
      </c>
      <c r="S450" s="9">
        <f t="shared" si="54"/>
        <v>0</v>
      </c>
      <c r="W450">
        <f t="shared" si="55"/>
        <v>0</v>
      </c>
      <c r="X450">
        <f t="shared" ref="X450:X513" si="56">W450*W450</f>
        <v>0</v>
      </c>
    </row>
    <row r="451" spans="1:24" x14ac:dyDescent="0.3">
      <c r="A451" s="3">
        <v>449</v>
      </c>
      <c r="B451">
        <v>202</v>
      </c>
      <c r="C451" t="s">
        <v>11</v>
      </c>
      <c r="D451" t="s">
        <v>11</v>
      </c>
      <c r="E451">
        <v>145191</v>
      </c>
      <c r="F451">
        <v>181559</v>
      </c>
      <c r="G451">
        <v>1</v>
      </c>
      <c r="H451">
        <v>1</v>
      </c>
      <c r="I451">
        <v>79.6761155128479</v>
      </c>
      <c r="J451">
        <f>ConfigSheet!$I$2</f>
        <v>3349.0920000000001</v>
      </c>
      <c r="K451">
        <f>IF(D451="",_xlfn.XLOOKUP(C451,ConfigSheet!$A$1:$H$1,ConfigSheet!$A$2:$H$2),_xlfn.XLOOKUP(D451,ConfigSheet!$A$1:$H$1,ConfigSheet!$A$2:$H$2))</f>
        <v>5.6936084651916001</v>
      </c>
      <c r="L451">
        <f>_xlfn.XLOOKUP(B451,CoinPixels_Config3!A:A,CoinPixels_Config3!I:I)</f>
        <v>0.94069660861594873</v>
      </c>
      <c r="M451">
        <f t="shared" ref="M451:M514" si="57">E451*L451</f>
        <v>136580.68130155822</v>
      </c>
      <c r="N451">
        <f t="shared" ref="N451:N514" si="58">L451*F451</f>
        <v>170791.93556370304</v>
      </c>
      <c r="O451">
        <f t="shared" ref="O451:O514" si="59">(M451/J451)*K451</f>
        <v>232.19335964499868</v>
      </c>
      <c r="P451">
        <f t="shared" ref="P451:P514" si="60">(N451/J451)*K451</f>
        <v>290.35404524926696</v>
      </c>
      <c r="Q451" s="9" cm="1">
        <f t="array" ref="Q451">IF(D451="",_xlfn.XLOOKUP(C451,ConfigSheet!$B$5:$H$5,_xlfn.XLOOKUP(G451,ConfigSheet!$A$6:$A$8,ConfigSheet!$B$6:$H$8)),_xlfn.XLOOKUP(D451,ConfigSheet!$B$5:$H$5,_xlfn.XLOOKUP(H451,ConfigSheet!$A$6:$A$8,ConfigSheet!$B$6:$H$8)))</f>
        <v>369.42666666666668</v>
      </c>
      <c r="R451">
        <f t="shared" ref="R451:R514" si="61">O451-P451</f>
        <v>-58.160685604268281</v>
      </c>
      <c r="S451" s="9">
        <f t="shared" ref="S451:S514" si="62">R451*R451</f>
        <v>3382.6653499585395</v>
      </c>
      <c r="W451">
        <f t="shared" ref="W451:W514" si="63">Q451-P451</f>
        <v>79.072621417399716</v>
      </c>
      <c r="X451">
        <f t="shared" si="56"/>
        <v>6252.4794578194205</v>
      </c>
    </row>
    <row r="452" spans="1:24" x14ac:dyDescent="0.3">
      <c r="A452" s="3">
        <v>450</v>
      </c>
      <c r="B452">
        <v>203</v>
      </c>
      <c r="C452" t="s">
        <v>8</v>
      </c>
      <c r="D452" t="s">
        <v>8</v>
      </c>
      <c r="E452">
        <v>13447</v>
      </c>
      <c r="F452">
        <v>11908</v>
      </c>
      <c r="G452">
        <v>1</v>
      </c>
      <c r="H452">
        <v>1</v>
      </c>
      <c r="I452">
        <v>87.315309047698975</v>
      </c>
      <c r="J452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_xlfn.XLOOKUP(B452,CoinPixels_Config3!A:A,CoinPixels_Config3!I:I)</f>
        <v>1.1292408464897548</v>
      </c>
      <c r="M452">
        <f t="shared" si="57"/>
        <v>15184.901662747732</v>
      </c>
      <c r="N452">
        <f t="shared" si="58"/>
        <v>13447</v>
      </c>
      <c r="O452">
        <f t="shared" si="59"/>
        <v>0</v>
      </c>
      <c r="P452">
        <f t="shared" si="60"/>
        <v>0</v>
      </c>
      <c r="Q452" s="9" cm="1">
        <f t="array" ref="Q452">IF(D452="",_xlfn.XLOOKUP(C452,ConfigSheet!$B$5:$H$5,_xlfn.XLOOKUP(G452,ConfigSheet!$A$6:$A$8,ConfigSheet!$B$6:$H$8)),_xlfn.XLOOKUP(D452,ConfigSheet!$B$5:$H$5,_xlfn.XLOOKUP(H452,ConfigSheet!$A$6:$A$8,ConfigSheet!$B$6:$H$8)))</f>
        <v>0</v>
      </c>
      <c r="R452">
        <f t="shared" si="61"/>
        <v>0</v>
      </c>
      <c r="S452" s="9">
        <f t="shared" si="62"/>
        <v>0</v>
      </c>
      <c r="W452">
        <f t="shared" si="63"/>
        <v>0</v>
      </c>
      <c r="X452">
        <f t="shared" si="56"/>
        <v>0</v>
      </c>
    </row>
    <row r="453" spans="1:24" x14ac:dyDescent="0.3">
      <c r="A453" s="3">
        <v>451</v>
      </c>
      <c r="B453">
        <v>203</v>
      </c>
      <c r="C453" t="s">
        <v>11</v>
      </c>
      <c r="D453" t="s">
        <v>11</v>
      </c>
      <c r="E453">
        <v>331182</v>
      </c>
      <c r="F453">
        <v>404246</v>
      </c>
      <c r="G453">
        <v>2</v>
      </c>
      <c r="H453">
        <v>2</v>
      </c>
      <c r="I453">
        <v>79.840379953384399</v>
      </c>
      <c r="J453">
        <f>ConfigSheet!$I$2</f>
        <v>3349.0920000000001</v>
      </c>
      <c r="K453">
        <f>IF(D453="",_xlfn.XLOOKUP(C453,ConfigSheet!$A$1:$H$1,ConfigSheet!$A$2:$H$2),_xlfn.XLOOKUP(D453,ConfigSheet!$A$1:$H$1,ConfigSheet!$A$2:$H$2))</f>
        <v>5.6936084651916001</v>
      </c>
      <c r="L453">
        <f>_xlfn.XLOOKUP(B453,CoinPixels_Config3!A:A,CoinPixels_Config3!I:I)</f>
        <v>1.1292408464897548</v>
      </c>
      <c r="M453">
        <f t="shared" si="57"/>
        <v>373984.24202216999</v>
      </c>
      <c r="N453">
        <f t="shared" si="58"/>
        <v>456491.09523009742</v>
      </c>
      <c r="O453">
        <f t="shared" si="59"/>
        <v>635.7901921552741</v>
      </c>
      <c r="P453">
        <f t="shared" si="60"/>
        <v>776.05558882427454</v>
      </c>
      <c r="Q453" s="9" cm="1">
        <f t="array" ref="Q453">IF(D453="",_xlfn.XLOOKUP(C453,ConfigSheet!$B$5:$H$5,_xlfn.XLOOKUP(G453,ConfigSheet!$A$6:$A$8,ConfigSheet!$B$6:$H$8)),_xlfn.XLOOKUP(D453,ConfigSheet!$B$5:$H$5,_xlfn.XLOOKUP(H453,ConfigSheet!$A$6:$A$8,ConfigSheet!$B$6:$H$8)))</f>
        <v>738.85333333333335</v>
      </c>
      <c r="R453">
        <f t="shared" si="61"/>
        <v>-140.26539666900044</v>
      </c>
      <c r="S453" s="9">
        <f t="shared" si="62"/>
        <v>19674.38150271204</v>
      </c>
      <c r="W453">
        <f t="shared" si="63"/>
        <v>-37.202255490941184</v>
      </c>
      <c r="X453">
        <f t="shared" si="56"/>
        <v>1384.0078136132634</v>
      </c>
    </row>
    <row r="454" spans="1:24" x14ac:dyDescent="0.3">
      <c r="A454" s="3">
        <v>452</v>
      </c>
      <c r="B454">
        <v>204</v>
      </c>
      <c r="C454" t="s">
        <v>8</v>
      </c>
      <c r="D454" t="s">
        <v>8</v>
      </c>
      <c r="E454">
        <v>13442</v>
      </c>
      <c r="F454">
        <v>13136</v>
      </c>
      <c r="G454">
        <v>1</v>
      </c>
      <c r="H454">
        <v>1</v>
      </c>
      <c r="I454">
        <v>88.549941778182983</v>
      </c>
      <c r="J45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_xlfn.XLOOKUP(B454,CoinPixels_Config3!A:A,CoinPixels_Config3!I:I)</f>
        <v>1.0232947624847746</v>
      </c>
      <c r="M454">
        <f t="shared" si="57"/>
        <v>13755.12819732034</v>
      </c>
      <c r="N454">
        <f t="shared" si="58"/>
        <v>13441.999999999998</v>
      </c>
      <c r="O454">
        <f t="shared" si="59"/>
        <v>0</v>
      </c>
      <c r="P454">
        <f t="shared" si="60"/>
        <v>0</v>
      </c>
      <c r="Q454" s="9" cm="1">
        <f t="array" ref="Q454">IF(D454="",_xlfn.XLOOKUP(C454,ConfigSheet!$B$5:$H$5,_xlfn.XLOOKUP(G454,ConfigSheet!$A$6:$A$8,ConfigSheet!$B$6:$H$8)),_xlfn.XLOOKUP(D454,ConfigSheet!$B$5:$H$5,_xlfn.XLOOKUP(H454,ConfigSheet!$A$6:$A$8,ConfigSheet!$B$6:$H$8)))</f>
        <v>0</v>
      </c>
      <c r="R454">
        <f t="shared" si="61"/>
        <v>0</v>
      </c>
      <c r="S454" s="9">
        <f t="shared" si="62"/>
        <v>0</v>
      </c>
      <c r="W454">
        <f t="shared" si="63"/>
        <v>0</v>
      </c>
      <c r="X454">
        <f t="shared" si="56"/>
        <v>0</v>
      </c>
    </row>
    <row r="455" spans="1:24" x14ac:dyDescent="0.3">
      <c r="A455" s="3">
        <v>453</v>
      </c>
      <c r="B455">
        <v>204</v>
      </c>
      <c r="C455" t="s">
        <v>11</v>
      </c>
      <c r="D455" t="s">
        <v>11</v>
      </c>
      <c r="E455">
        <v>355415</v>
      </c>
      <c r="F455">
        <v>373118</v>
      </c>
      <c r="G455">
        <v>2</v>
      </c>
      <c r="H455">
        <v>2</v>
      </c>
      <c r="I455">
        <v>80.713450908660889</v>
      </c>
      <c r="J455">
        <f>ConfigSheet!$I$2</f>
        <v>3349.0920000000001</v>
      </c>
      <c r="K455">
        <f>IF(D455="",_xlfn.XLOOKUP(C455,ConfigSheet!$A$1:$H$1,ConfigSheet!$A$2:$H$2),_xlfn.XLOOKUP(D455,ConfigSheet!$A$1:$H$1,ConfigSheet!$A$2:$H$2))</f>
        <v>5.6936084651916001</v>
      </c>
      <c r="L455">
        <f>_xlfn.XLOOKUP(B455,CoinPixels_Config3!A:A,CoinPixels_Config3!I:I)</f>
        <v>1.0232947624847746</v>
      </c>
      <c r="M455">
        <f t="shared" si="57"/>
        <v>363694.30800852616</v>
      </c>
      <c r="N455">
        <f t="shared" si="58"/>
        <v>381809.69518879411</v>
      </c>
      <c r="O455">
        <f t="shared" si="59"/>
        <v>618.29683711864163</v>
      </c>
      <c r="P455">
        <f t="shared" si="60"/>
        <v>649.09381785246353</v>
      </c>
      <c r="Q455" s="9" cm="1">
        <f t="array" ref="Q455">IF(D455="",_xlfn.XLOOKUP(C455,ConfigSheet!$B$5:$H$5,_xlfn.XLOOKUP(G455,ConfigSheet!$A$6:$A$8,ConfigSheet!$B$6:$H$8)),_xlfn.XLOOKUP(D455,ConfigSheet!$B$5:$H$5,_xlfn.XLOOKUP(H455,ConfigSheet!$A$6:$A$8,ConfigSheet!$B$6:$H$8)))</f>
        <v>738.85333333333335</v>
      </c>
      <c r="R455">
        <f t="shared" si="61"/>
        <v>-30.796980733821897</v>
      </c>
      <c r="S455" s="9">
        <f t="shared" si="62"/>
        <v>948.45402231939715</v>
      </c>
      <c r="W455">
        <f t="shared" si="63"/>
        <v>89.759515480869823</v>
      </c>
      <c r="X455">
        <f t="shared" si="56"/>
        <v>8056.770619360509</v>
      </c>
    </row>
    <row r="456" spans="1:24" x14ac:dyDescent="0.3">
      <c r="A456" s="3">
        <v>454</v>
      </c>
      <c r="B456">
        <v>205</v>
      </c>
      <c r="C456" t="s">
        <v>8</v>
      </c>
      <c r="D456" t="s">
        <v>8</v>
      </c>
      <c r="E456">
        <v>13367</v>
      </c>
      <c r="F456">
        <v>13622</v>
      </c>
      <c r="G456">
        <v>1</v>
      </c>
      <c r="H456">
        <v>1</v>
      </c>
      <c r="I456">
        <v>89.104539155960083</v>
      </c>
      <c r="J456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_xlfn.XLOOKUP(B456,CoinPixels_Config3!A:A,CoinPixels_Config3!I:I)</f>
        <v>0.98128028189693139</v>
      </c>
      <c r="M456">
        <f t="shared" si="57"/>
        <v>13116.773528116282</v>
      </c>
      <c r="N456">
        <f t="shared" si="58"/>
        <v>13367</v>
      </c>
      <c r="O456">
        <f t="shared" si="59"/>
        <v>0</v>
      </c>
      <c r="P456">
        <f t="shared" si="60"/>
        <v>0</v>
      </c>
      <c r="Q456" s="9" cm="1">
        <f t="array" ref="Q456">IF(D456="",_xlfn.XLOOKUP(C456,ConfigSheet!$B$5:$H$5,_xlfn.XLOOKUP(G456,ConfigSheet!$A$6:$A$8,ConfigSheet!$B$6:$H$8)),_xlfn.XLOOKUP(D456,ConfigSheet!$B$5:$H$5,_xlfn.XLOOKUP(H456,ConfigSheet!$A$6:$A$8,ConfigSheet!$B$6:$H$8)))</f>
        <v>0</v>
      </c>
      <c r="R456">
        <f t="shared" si="61"/>
        <v>0</v>
      </c>
      <c r="S456" s="9">
        <f t="shared" si="62"/>
        <v>0</v>
      </c>
      <c r="W456">
        <f t="shared" si="63"/>
        <v>0</v>
      </c>
      <c r="X456">
        <f t="shared" si="56"/>
        <v>0</v>
      </c>
    </row>
    <row r="457" spans="1:24" x14ac:dyDescent="0.3">
      <c r="A457" s="3">
        <v>455</v>
      </c>
      <c r="B457">
        <v>205</v>
      </c>
      <c r="C457" t="s">
        <v>12</v>
      </c>
      <c r="D457" t="s">
        <v>12</v>
      </c>
      <c r="E457">
        <v>341427</v>
      </c>
      <c r="F457">
        <v>303754</v>
      </c>
      <c r="G457">
        <v>2</v>
      </c>
      <c r="H457">
        <v>2</v>
      </c>
      <c r="I457">
        <v>87.656009197235107</v>
      </c>
      <c r="J457">
        <f>ConfigSheet!$I$2</f>
        <v>3349.0920000000001</v>
      </c>
      <c r="K457">
        <f>IF(D457="",_xlfn.XLOOKUP(C457,ConfigSheet!$A$1:$H$1,ConfigSheet!$A$2:$H$2),_xlfn.XLOOKUP(D457,ConfigSheet!$A$1:$H$1,ConfigSheet!$A$2:$H$2))</f>
        <v>4.4826302470744004</v>
      </c>
      <c r="L457">
        <f>_xlfn.XLOOKUP(B457,CoinPixels_Config3!A:A,CoinPixels_Config3!I:I)</f>
        <v>0.98128028189693139</v>
      </c>
      <c r="M457">
        <f t="shared" si="57"/>
        <v>335035.5828072236</v>
      </c>
      <c r="N457">
        <f t="shared" si="58"/>
        <v>298067.81074732047</v>
      </c>
      <c r="O457">
        <f t="shared" si="59"/>
        <v>448.4321832120051</v>
      </c>
      <c r="P457">
        <f t="shared" si="60"/>
        <v>398.95224859012137</v>
      </c>
      <c r="Q457" s="9" cm="1">
        <f t="array" ref="Q457">IF(D457="",_xlfn.XLOOKUP(C457,ConfigSheet!$B$5:$H$5,_xlfn.XLOOKUP(G457,ConfigSheet!$A$6:$A$8,ConfigSheet!$B$6:$H$8)),_xlfn.XLOOKUP(D457,ConfigSheet!$B$5:$H$5,_xlfn.XLOOKUP(H457,ConfigSheet!$A$6:$A$8,ConfigSheet!$B$6:$H$8)))</f>
        <v>472.59999999999997</v>
      </c>
      <c r="R457">
        <f t="shared" si="61"/>
        <v>49.479934621883729</v>
      </c>
      <c r="S457" s="9">
        <f t="shared" si="62"/>
        <v>2448.2639301858881</v>
      </c>
      <c r="W457">
        <f t="shared" si="63"/>
        <v>73.647751409878595</v>
      </c>
      <c r="X457">
        <f t="shared" si="56"/>
        <v>5423.9912877312745</v>
      </c>
    </row>
    <row r="458" spans="1:24" x14ac:dyDescent="0.3">
      <c r="A458" s="3">
        <v>456</v>
      </c>
      <c r="B458">
        <v>206</v>
      </c>
      <c r="C458" t="s">
        <v>8</v>
      </c>
      <c r="D458" t="s">
        <v>8</v>
      </c>
      <c r="E458">
        <v>14793</v>
      </c>
      <c r="F458">
        <v>14774</v>
      </c>
      <c r="G458">
        <v>1</v>
      </c>
      <c r="H458">
        <v>1</v>
      </c>
      <c r="I458">
        <v>88.950663805007935</v>
      </c>
      <c r="J458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_xlfn.XLOOKUP(B458,CoinPixels_Config3!A:A,CoinPixels_Config3!I:I)</f>
        <v>1.0012860430485988</v>
      </c>
      <c r="M458">
        <f t="shared" si="57"/>
        <v>14812.024434817922</v>
      </c>
      <c r="N458">
        <f t="shared" si="58"/>
        <v>14792.999999999998</v>
      </c>
      <c r="O458">
        <f t="shared" si="59"/>
        <v>0</v>
      </c>
      <c r="P458">
        <f t="shared" si="60"/>
        <v>0</v>
      </c>
      <c r="Q458" s="9" cm="1">
        <f t="array" ref="Q458">IF(D458="",_xlfn.XLOOKUP(C458,ConfigSheet!$B$5:$H$5,_xlfn.XLOOKUP(G458,ConfigSheet!$A$6:$A$8,ConfigSheet!$B$6:$H$8)),_xlfn.XLOOKUP(D458,ConfigSheet!$B$5:$H$5,_xlfn.XLOOKUP(H458,ConfigSheet!$A$6:$A$8,ConfigSheet!$B$6:$H$8)))</f>
        <v>0</v>
      </c>
      <c r="R458">
        <f t="shared" si="61"/>
        <v>0</v>
      </c>
      <c r="S458" s="9">
        <f t="shared" si="62"/>
        <v>0</v>
      </c>
      <c r="W458">
        <f t="shared" si="63"/>
        <v>0</v>
      </c>
      <c r="X458">
        <f t="shared" si="56"/>
        <v>0</v>
      </c>
    </row>
    <row r="459" spans="1:24" x14ac:dyDescent="0.3">
      <c r="A459" s="3">
        <v>457</v>
      </c>
      <c r="B459">
        <v>206</v>
      </c>
      <c r="C459" t="s">
        <v>12</v>
      </c>
      <c r="D459" t="s">
        <v>12</v>
      </c>
      <c r="E459">
        <v>377960</v>
      </c>
      <c r="F459">
        <v>341905</v>
      </c>
      <c r="G459">
        <v>2</v>
      </c>
      <c r="H459">
        <v>2</v>
      </c>
      <c r="I459">
        <v>86.376908421516418</v>
      </c>
      <c r="J459">
        <f>ConfigSheet!$I$2</f>
        <v>3349.0920000000001</v>
      </c>
      <c r="K459">
        <f>IF(D459="",_xlfn.XLOOKUP(C459,ConfigSheet!$A$1:$H$1,ConfigSheet!$A$2:$H$2),_xlfn.XLOOKUP(D459,ConfigSheet!$A$1:$H$1,ConfigSheet!$A$2:$H$2))</f>
        <v>4.4826302470744004</v>
      </c>
      <c r="L459">
        <f>_xlfn.XLOOKUP(B459,CoinPixels_Config3!A:A,CoinPixels_Config3!I:I)</f>
        <v>1.0012860430485988</v>
      </c>
      <c r="M459">
        <f t="shared" si="57"/>
        <v>378446.07283064839</v>
      </c>
      <c r="N459">
        <f t="shared" si="58"/>
        <v>342344.70454853115</v>
      </c>
      <c r="O459">
        <f t="shared" si="59"/>
        <v>506.53544690835184</v>
      </c>
      <c r="P459">
        <f t="shared" si="60"/>
        <v>458.21516026881159</v>
      </c>
      <c r="Q459" s="9" cm="1">
        <f t="array" ref="Q459">IF(D459="",_xlfn.XLOOKUP(C459,ConfigSheet!$B$5:$H$5,_xlfn.XLOOKUP(G459,ConfigSheet!$A$6:$A$8,ConfigSheet!$B$6:$H$8)),_xlfn.XLOOKUP(D459,ConfigSheet!$B$5:$H$5,_xlfn.XLOOKUP(H459,ConfigSheet!$A$6:$A$8,ConfigSheet!$B$6:$H$8)))</f>
        <v>472.59999999999997</v>
      </c>
      <c r="R459">
        <f t="shared" si="61"/>
        <v>48.320286639540257</v>
      </c>
      <c r="S459" s="9">
        <f t="shared" si="62"/>
        <v>2334.8501009273327</v>
      </c>
      <c r="W459">
        <f t="shared" si="63"/>
        <v>14.384839731188379</v>
      </c>
      <c r="X459">
        <f t="shared" si="56"/>
        <v>206.92361409197574</v>
      </c>
    </row>
    <row r="460" spans="1:24" x14ac:dyDescent="0.3">
      <c r="A460" s="3">
        <v>458</v>
      </c>
      <c r="B460">
        <v>207</v>
      </c>
      <c r="C460" t="s">
        <v>8</v>
      </c>
      <c r="D460" t="s">
        <v>8</v>
      </c>
      <c r="E460">
        <v>18603</v>
      </c>
      <c r="F460">
        <v>16976</v>
      </c>
      <c r="G460">
        <v>1</v>
      </c>
      <c r="H460">
        <v>1</v>
      </c>
      <c r="I460">
        <v>91.00767970085144</v>
      </c>
      <c r="J460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_xlfn.XLOOKUP(B460,CoinPixels_Config3!A:A,CoinPixels_Config3!I:I)</f>
        <v>1.0958411875589067</v>
      </c>
      <c r="M460">
        <f t="shared" si="57"/>
        <v>20385.93361215834</v>
      </c>
      <c r="N460">
        <f t="shared" si="58"/>
        <v>18603</v>
      </c>
      <c r="O460">
        <f t="shared" si="59"/>
        <v>0</v>
      </c>
      <c r="P460">
        <f t="shared" si="60"/>
        <v>0</v>
      </c>
      <c r="Q460" s="9" cm="1">
        <f t="array" ref="Q460">IF(D460="",_xlfn.XLOOKUP(C460,ConfigSheet!$B$5:$H$5,_xlfn.XLOOKUP(G460,ConfigSheet!$A$6:$A$8,ConfigSheet!$B$6:$H$8)),_xlfn.XLOOKUP(D460,ConfigSheet!$B$5:$H$5,_xlfn.XLOOKUP(H460,ConfigSheet!$A$6:$A$8,ConfigSheet!$B$6:$H$8)))</f>
        <v>0</v>
      </c>
      <c r="R460">
        <f t="shared" si="61"/>
        <v>0</v>
      </c>
      <c r="S460" s="9">
        <f t="shared" si="62"/>
        <v>0</v>
      </c>
      <c r="W460">
        <f t="shared" si="63"/>
        <v>0</v>
      </c>
      <c r="X460">
        <f t="shared" si="56"/>
        <v>0</v>
      </c>
    </row>
    <row r="461" spans="1:24" x14ac:dyDescent="0.3">
      <c r="A461" s="3">
        <v>459</v>
      </c>
      <c r="B461">
        <v>207</v>
      </c>
      <c r="C461" t="s">
        <v>14</v>
      </c>
      <c r="D461" t="s">
        <v>14</v>
      </c>
      <c r="E461">
        <v>204327</v>
      </c>
      <c r="F461">
        <v>188224</v>
      </c>
      <c r="G461">
        <v>2</v>
      </c>
      <c r="H461">
        <v>2</v>
      </c>
      <c r="I461">
        <v>91.607937216758728</v>
      </c>
      <c r="J461">
        <f>ConfigSheet!$I$2</f>
        <v>3349.0920000000001</v>
      </c>
      <c r="K461">
        <f>IF(D461="",_xlfn.XLOOKUP(C461,ConfigSheet!$A$1:$H$1,ConfigSheet!$A$2:$H$2),_xlfn.XLOOKUP(D461,ConfigSheet!$A$1:$H$1,ConfigSheet!$A$2:$H$2))</f>
        <v>8.5265588246234003</v>
      </c>
      <c r="L461">
        <f>_xlfn.XLOOKUP(B461,CoinPixels_Config3!A:A,CoinPixels_Config3!I:I)</f>
        <v>1.0958411875589067</v>
      </c>
      <c r="M461">
        <f t="shared" si="57"/>
        <v>223909.94233034874</v>
      </c>
      <c r="N461">
        <f t="shared" si="58"/>
        <v>206263.61168708766</v>
      </c>
      <c r="O461">
        <f t="shared" si="59"/>
        <v>570.05937570474373</v>
      </c>
      <c r="P461">
        <f t="shared" si="60"/>
        <v>525.13302663206366</v>
      </c>
      <c r="Q461" s="9" cm="1">
        <f t="array" ref="Q461">IF(D461="",_xlfn.XLOOKUP(C461,ConfigSheet!$B$5:$H$5,_xlfn.XLOOKUP(G461,ConfigSheet!$A$6:$A$8,ConfigSheet!$B$6:$H$8)),_xlfn.XLOOKUP(D461,ConfigSheet!$B$5:$H$5,_xlfn.XLOOKUP(H461,ConfigSheet!$A$6:$A$8,ConfigSheet!$B$6:$H$8)))</f>
        <v>320.88</v>
      </c>
      <c r="R461">
        <f t="shared" si="61"/>
        <v>44.926349072680068</v>
      </c>
      <c r="S461" s="9">
        <f t="shared" si="62"/>
        <v>2018.3768410003013</v>
      </c>
      <c r="W461">
        <f t="shared" si="63"/>
        <v>-204.25302663206367</v>
      </c>
      <c r="X461">
        <f t="shared" si="56"/>
        <v>41719.298888358506</v>
      </c>
    </row>
    <row r="462" spans="1:24" x14ac:dyDescent="0.3">
      <c r="A462" s="3">
        <v>460</v>
      </c>
      <c r="B462">
        <v>208</v>
      </c>
      <c r="C462" t="s">
        <v>8</v>
      </c>
      <c r="D462" t="s">
        <v>8</v>
      </c>
      <c r="E462">
        <v>16695</v>
      </c>
      <c r="F462">
        <v>16108</v>
      </c>
      <c r="G462">
        <v>1</v>
      </c>
      <c r="H462">
        <v>1</v>
      </c>
      <c r="I462">
        <v>86.200827360153198</v>
      </c>
      <c r="J462">
        <f>ConfigSheet!$I$2</f>
        <v>3349.0920000000001</v>
      </c>
      <c r="K462">
        <f>IF(D462="",_xlfn.XLOOKUP(C462,ConfigSheet!$A$1:$H$1,ConfigSheet!$A$2:$H$2),_xlfn.XLOOKUP(D462,ConfigSheet!$A$1:$H$1,ConfigSheet!$A$2:$H$2))</f>
        <v>0</v>
      </c>
      <c r="L462">
        <f>_xlfn.XLOOKUP(B462,CoinPixels_Config3!A:A,CoinPixels_Config3!I:I)</f>
        <v>1.0364415197417431</v>
      </c>
      <c r="M462">
        <f t="shared" si="57"/>
        <v>17303.391172088403</v>
      </c>
      <c r="N462">
        <f t="shared" si="58"/>
        <v>16695</v>
      </c>
      <c r="O462">
        <f t="shared" si="59"/>
        <v>0</v>
      </c>
      <c r="P462">
        <f t="shared" si="60"/>
        <v>0</v>
      </c>
      <c r="Q462" s="9" cm="1">
        <f t="array" ref="Q462">IF(D462="",_xlfn.XLOOKUP(C462,ConfigSheet!$B$5:$H$5,_xlfn.XLOOKUP(G462,ConfigSheet!$A$6:$A$8,ConfigSheet!$B$6:$H$8)),_xlfn.XLOOKUP(D462,ConfigSheet!$B$5:$H$5,_xlfn.XLOOKUP(H462,ConfigSheet!$A$6:$A$8,ConfigSheet!$B$6:$H$8)))</f>
        <v>0</v>
      </c>
      <c r="R462">
        <f t="shared" si="61"/>
        <v>0</v>
      </c>
      <c r="S462" s="9">
        <f t="shared" si="62"/>
        <v>0</v>
      </c>
      <c r="W462">
        <f t="shared" si="63"/>
        <v>0</v>
      </c>
      <c r="X462">
        <f t="shared" si="56"/>
        <v>0</v>
      </c>
    </row>
    <row r="463" spans="1:24" x14ac:dyDescent="0.3">
      <c r="A463" s="3">
        <v>461</v>
      </c>
      <c r="B463">
        <v>208</v>
      </c>
      <c r="C463" t="s">
        <v>13</v>
      </c>
      <c r="D463" t="s">
        <v>13</v>
      </c>
      <c r="E463">
        <v>150691</v>
      </c>
      <c r="F463">
        <v>119321</v>
      </c>
      <c r="G463">
        <v>1</v>
      </c>
      <c r="H463">
        <v>1</v>
      </c>
      <c r="I463">
        <v>62.510007619857788</v>
      </c>
      <c r="J463">
        <f>ConfigSheet!$I$2</f>
        <v>3349.0920000000001</v>
      </c>
      <c r="K463">
        <f>IF(D463="",_xlfn.XLOOKUP(C463,ConfigSheet!$A$1:$H$1,ConfigSheet!$A$2:$H$2),_xlfn.XLOOKUP(D463,ConfigSheet!$A$1:$H$1,ConfigSheet!$A$2:$H$2))</f>
        <v>6.6983512218829002</v>
      </c>
      <c r="L463">
        <f>_xlfn.XLOOKUP(B463,CoinPixels_Config3!A:A,CoinPixels_Config3!I:I)</f>
        <v>1.0364415197417431</v>
      </c>
      <c r="M463">
        <f t="shared" si="57"/>
        <v>156182.40905140302</v>
      </c>
      <c r="N463">
        <f t="shared" si="58"/>
        <v>123669.23857710454</v>
      </c>
      <c r="O463">
        <f t="shared" si="59"/>
        <v>312.37261637067013</v>
      </c>
      <c r="P463">
        <f t="shared" si="60"/>
        <v>247.34465202277991</v>
      </c>
      <c r="Q463" s="9" cm="1">
        <f t="array" ref="Q463">IF(D463="",_xlfn.XLOOKUP(C463,ConfigSheet!$B$5:$H$5,_xlfn.XLOOKUP(G463,ConfigSheet!$A$6:$A$8,ConfigSheet!$B$6:$H$8)),_xlfn.XLOOKUP(D463,ConfigSheet!$B$5:$H$5,_xlfn.XLOOKUP(H463,ConfigSheet!$A$6:$A$8,ConfigSheet!$B$6:$H$8)))</f>
        <v>207.95500000000001</v>
      </c>
      <c r="R463">
        <f t="shared" si="61"/>
        <v>65.027964347890219</v>
      </c>
      <c r="S463" s="9">
        <f t="shared" si="62"/>
        <v>4228.6361472304816</v>
      </c>
      <c r="W463">
        <f t="shared" si="63"/>
        <v>-39.389652022779899</v>
      </c>
      <c r="X463">
        <f t="shared" si="56"/>
        <v>1551.5446864756886</v>
      </c>
    </row>
    <row r="464" spans="1:24" x14ac:dyDescent="0.3">
      <c r="A464" s="3">
        <v>462</v>
      </c>
      <c r="B464">
        <v>209</v>
      </c>
      <c r="C464" t="s">
        <v>8</v>
      </c>
      <c r="D464" t="s">
        <v>8</v>
      </c>
      <c r="E464">
        <v>20545</v>
      </c>
      <c r="F464">
        <v>19073</v>
      </c>
      <c r="G464">
        <v>1</v>
      </c>
      <c r="H464">
        <v>1</v>
      </c>
      <c r="I464">
        <v>92.732048034667969</v>
      </c>
      <c r="J464">
        <f>ConfigSheet!$I$2</f>
        <v>3349.0920000000001</v>
      </c>
      <c r="K464">
        <f>IF(D464="",_xlfn.XLOOKUP(C464,ConfigSheet!$A$1:$H$1,ConfigSheet!$A$2:$H$2),_xlfn.XLOOKUP(D464,ConfigSheet!$A$1:$H$1,ConfigSheet!$A$2:$H$2))</f>
        <v>0</v>
      </c>
      <c r="L464">
        <f>_xlfn.XLOOKUP(B464,CoinPixels_Config3!A:A,CoinPixels_Config3!I:I)</f>
        <v>1.0771771614323913</v>
      </c>
      <c r="M464">
        <f t="shared" si="57"/>
        <v>22130.604781628477</v>
      </c>
      <c r="N464">
        <f t="shared" si="58"/>
        <v>20545</v>
      </c>
      <c r="O464">
        <f t="shared" si="59"/>
        <v>0</v>
      </c>
      <c r="P464">
        <f t="shared" si="60"/>
        <v>0</v>
      </c>
      <c r="Q464" s="9" cm="1">
        <f t="array" ref="Q464">IF(D464="",_xlfn.XLOOKUP(C464,ConfigSheet!$B$5:$H$5,_xlfn.XLOOKUP(G464,ConfigSheet!$A$6:$A$8,ConfigSheet!$B$6:$H$8)),_xlfn.XLOOKUP(D464,ConfigSheet!$B$5:$H$5,_xlfn.XLOOKUP(H464,ConfigSheet!$A$6:$A$8,ConfigSheet!$B$6:$H$8)))</f>
        <v>0</v>
      </c>
      <c r="R464">
        <f t="shared" si="61"/>
        <v>0</v>
      </c>
      <c r="S464" s="9">
        <f t="shared" si="62"/>
        <v>0</v>
      </c>
      <c r="W464">
        <f t="shared" si="63"/>
        <v>0</v>
      </c>
      <c r="X464">
        <f t="shared" si="56"/>
        <v>0</v>
      </c>
    </row>
    <row r="465" spans="1:24" x14ac:dyDescent="0.3">
      <c r="A465" s="3">
        <v>463</v>
      </c>
      <c r="B465">
        <v>209</v>
      </c>
      <c r="C465" t="s">
        <v>13</v>
      </c>
      <c r="D465" t="s">
        <v>13</v>
      </c>
      <c r="E465">
        <v>310422</v>
      </c>
      <c r="F465">
        <v>230265</v>
      </c>
      <c r="G465">
        <v>2</v>
      </c>
      <c r="H465">
        <v>2</v>
      </c>
      <c r="I465">
        <v>59.413623809814453</v>
      </c>
      <c r="J465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_xlfn.XLOOKUP(B465,CoinPixels_Config3!A:A,CoinPixels_Config3!I:I)</f>
        <v>1.0771771614323913</v>
      </c>
      <c r="M465">
        <f t="shared" si="57"/>
        <v>334379.48880616575</v>
      </c>
      <c r="N465">
        <f t="shared" si="58"/>
        <v>248036.19907722957</v>
      </c>
      <c r="O465">
        <f t="shared" si="59"/>
        <v>668.77567335186961</v>
      </c>
      <c r="P465">
        <f t="shared" si="60"/>
        <v>496.08478272921462</v>
      </c>
      <c r="Q465" s="9" cm="1">
        <f t="array" ref="Q465">IF(D465="",_xlfn.XLOOKUP(C465,ConfigSheet!$B$5:$H$5,_xlfn.XLOOKUP(G465,ConfigSheet!$A$6:$A$8,ConfigSheet!$B$6:$H$8)),_xlfn.XLOOKUP(D465,ConfigSheet!$B$5:$H$5,_xlfn.XLOOKUP(H465,ConfigSheet!$A$6:$A$8,ConfigSheet!$B$6:$H$8)))</f>
        <v>415.91</v>
      </c>
      <c r="R465">
        <f t="shared" si="61"/>
        <v>172.69089062265499</v>
      </c>
      <c r="S465" s="9">
        <f t="shared" si="62"/>
        <v>29822.143704045789</v>
      </c>
      <c r="W465">
        <f t="shared" si="63"/>
        <v>-80.174782729214598</v>
      </c>
      <c r="X465">
        <f t="shared" si="56"/>
        <v>6427.9957856767678</v>
      </c>
    </row>
    <row r="466" spans="1:24" x14ac:dyDescent="0.3">
      <c r="A466" s="3">
        <v>464</v>
      </c>
      <c r="B466">
        <v>210</v>
      </c>
      <c r="C466" t="s">
        <v>8</v>
      </c>
      <c r="D466" t="s">
        <v>8</v>
      </c>
      <c r="E466">
        <v>16690</v>
      </c>
      <c r="F466">
        <v>16791</v>
      </c>
      <c r="G466">
        <v>1</v>
      </c>
      <c r="H466">
        <v>1</v>
      </c>
      <c r="I466">
        <v>94.611716270446777</v>
      </c>
      <c r="J466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_xlfn.XLOOKUP(B466,CoinPixels_Config3!A:A,CoinPixels_Config3!I:I)</f>
        <v>0.99398487284854986</v>
      </c>
      <c r="M466">
        <f t="shared" si="57"/>
        <v>16589.607527842298</v>
      </c>
      <c r="N466">
        <f t="shared" si="58"/>
        <v>16690</v>
      </c>
      <c r="O466">
        <f t="shared" si="59"/>
        <v>0</v>
      </c>
      <c r="P466">
        <f t="shared" si="60"/>
        <v>0</v>
      </c>
      <c r="Q466" s="9" cm="1">
        <f t="array" ref="Q466">IF(D466="",_xlfn.XLOOKUP(C466,ConfigSheet!$B$5:$H$5,_xlfn.XLOOKUP(G466,ConfigSheet!$A$6:$A$8,ConfigSheet!$B$6:$H$8)),_xlfn.XLOOKUP(D466,ConfigSheet!$B$5:$H$5,_xlfn.XLOOKUP(H466,ConfigSheet!$A$6:$A$8,ConfigSheet!$B$6:$H$8)))</f>
        <v>0</v>
      </c>
      <c r="R466">
        <f t="shared" si="61"/>
        <v>0</v>
      </c>
      <c r="S466" s="9">
        <f t="shared" si="62"/>
        <v>0</v>
      </c>
      <c r="W466">
        <f t="shared" si="63"/>
        <v>0</v>
      </c>
      <c r="X466">
        <f t="shared" si="56"/>
        <v>0</v>
      </c>
    </row>
    <row r="467" spans="1:24" x14ac:dyDescent="0.3">
      <c r="A467" s="3">
        <v>465</v>
      </c>
      <c r="B467">
        <v>210</v>
      </c>
      <c r="C467" t="s">
        <v>13</v>
      </c>
      <c r="D467" t="s">
        <v>13</v>
      </c>
      <c r="E467">
        <v>286254</v>
      </c>
      <c r="F467">
        <v>244616</v>
      </c>
      <c r="G467">
        <v>2</v>
      </c>
      <c r="H467">
        <v>2</v>
      </c>
      <c r="I467">
        <v>59.674906730651863</v>
      </c>
      <c r="J467">
        <f>ConfigSheet!$I$2</f>
        <v>3349.0920000000001</v>
      </c>
      <c r="K467">
        <f>IF(D467="",_xlfn.XLOOKUP(C467,ConfigSheet!$A$1:$H$1,ConfigSheet!$A$2:$H$2),_xlfn.XLOOKUP(D467,ConfigSheet!$A$1:$H$1,ConfigSheet!$A$2:$H$2))</f>
        <v>6.6983512218829002</v>
      </c>
      <c r="L467">
        <f>_xlfn.XLOOKUP(B467,CoinPixels_Config3!A:A,CoinPixels_Config3!I:I)</f>
        <v>0.99398487284854986</v>
      </c>
      <c r="M467">
        <f t="shared" si="57"/>
        <v>284532.14579238876</v>
      </c>
      <c r="N467">
        <f t="shared" si="58"/>
        <v>243144.60365672086</v>
      </c>
      <c r="O467">
        <f t="shared" si="59"/>
        <v>569.07849842088865</v>
      </c>
      <c r="P467">
        <f t="shared" si="60"/>
        <v>486.30134764832661</v>
      </c>
      <c r="Q467" s="9" cm="1">
        <f t="array" ref="Q467">IF(D467="",_xlfn.XLOOKUP(C467,ConfigSheet!$B$5:$H$5,_xlfn.XLOOKUP(G467,ConfigSheet!$A$6:$A$8,ConfigSheet!$B$6:$H$8)),_xlfn.XLOOKUP(D467,ConfigSheet!$B$5:$H$5,_xlfn.XLOOKUP(H467,ConfigSheet!$A$6:$A$8,ConfigSheet!$B$6:$H$8)))</f>
        <v>415.91</v>
      </c>
      <c r="R467">
        <f t="shared" si="61"/>
        <v>82.777150772562038</v>
      </c>
      <c r="S467" s="9">
        <f t="shared" si="62"/>
        <v>6852.056690023468</v>
      </c>
      <c r="W467">
        <f t="shared" si="63"/>
        <v>-70.391347648326587</v>
      </c>
      <c r="X467">
        <f t="shared" si="56"/>
        <v>4954.9418237475729</v>
      </c>
    </row>
    <row r="468" spans="1:24" x14ac:dyDescent="0.3">
      <c r="A468" s="3">
        <v>466</v>
      </c>
      <c r="B468">
        <v>211</v>
      </c>
      <c r="C468" t="s">
        <v>8</v>
      </c>
      <c r="D468" t="s">
        <v>8</v>
      </c>
      <c r="E468">
        <v>18648</v>
      </c>
      <c r="F468">
        <v>16114</v>
      </c>
      <c r="G468">
        <v>1</v>
      </c>
      <c r="H468">
        <v>1</v>
      </c>
      <c r="I468">
        <v>86.411410570144653</v>
      </c>
      <c r="J468">
        <f>ConfigSheet!$I$2</f>
        <v>3349.0920000000001</v>
      </c>
      <c r="K468">
        <f>IF(D468="",_xlfn.XLOOKUP(C468,ConfigSheet!$A$1:$H$1,ConfigSheet!$A$2:$H$2),_xlfn.XLOOKUP(D468,ConfigSheet!$A$1:$H$1,ConfigSheet!$A$2:$H$2))</f>
        <v>0</v>
      </c>
      <c r="L468">
        <f>_xlfn.XLOOKUP(B468,CoinPixels_Config3!A:A,CoinPixels_Config3!I:I)</f>
        <v>1.1572545612510861</v>
      </c>
      <c r="M468">
        <f t="shared" si="57"/>
        <v>21580.483058210251</v>
      </c>
      <c r="N468">
        <f t="shared" si="58"/>
        <v>18648</v>
      </c>
      <c r="O468">
        <f t="shared" si="59"/>
        <v>0</v>
      </c>
      <c r="P468">
        <f t="shared" si="60"/>
        <v>0</v>
      </c>
      <c r="Q468" s="9" cm="1">
        <f t="array" ref="Q468">IF(D468="",_xlfn.XLOOKUP(C468,ConfigSheet!$B$5:$H$5,_xlfn.XLOOKUP(G468,ConfigSheet!$A$6:$A$8,ConfigSheet!$B$6:$H$8)),_xlfn.XLOOKUP(D468,ConfigSheet!$B$5:$H$5,_xlfn.XLOOKUP(H468,ConfigSheet!$A$6:$A$8,ConfigSheet!$B$6:$H$8)))</f>
        <v>0</v>
      </c>
      <c r="R468">
        <f t="shared" si="61"/>
        <v>0</v>
      </c>
      <c r="S468" s="9">
        <f t="shared" si="62"/>
        <v>0</v>
      </c>
      <c r="W468">
        <f t="shared" si="63"/>
        <v>0</v>
      </c>
      <c r="X468">
        <f t="shared" si="56"/>
        <v>0</v>
      </c>
    </row>
    <row r="469" spans="1:24" x14ac:dyDescent="0.3">
      <c r="A469" s="3">
        <v>467</v>
      </c>
      <c r="B469">
        <v>211</v>
      </c>
      <c r="C469" t="s">
        <v>13</v>
      </c>
      <c r="D469" t="s">
        <v>13</v>
      </c>
      <c r="E469">
        <v>130690</v>
      </c>
      <c r="F469">
        <v>106366</v>
      </c>
      <c r="G469">
        <v>1</v>
      </c>
      <c r="H469">
        <v>1</v>
      </c>
      <c r="I469">
        <v>64.817941188812256</v>
      </c>
      <c r="J469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_xlfn.XLOOKUP(B469,CoinPixels_Config3!A:A,CoinPixels_Config3!I:I)</f>
        <v>1.1572545612510861</v>
      </c>
      <c r="M469">
        <f t="shared" si="57"/>
        <v>151241.59860990444</v>
      </c>
      <c r="N469">
        <f t="shared" si="58"/>
        <v>123092.53866203302</v>
      </c>
      <c r="O469">
        <f t="shared" si="59"/>
        <v>302.49074879047112</v>
      </c>
      <c r="P469">
        <f t="shared" si="60"/>
        <v>246.19122339771408</v>
      </c>
      <c r="Q469" s="9" cm="1">
        <f t="array" ref="Q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R469">
        <f t="shared" si="61"/>
        <v>56.299525392757033</v>
      </c>
      <c r="S469" s="9">
        <f t="shared" si="62"/>
        <v>3169.6365594496938</v>
      </c>
      <c r="W469">
        <f t="shared" si="63"/>
        <v>-38.23622339771407</v>
      </c>
      <c r="X469">
        <f t="shared" si="56"/>
        <v>1462.0087797198969</v>
      </c>
    </row>
    <row r="470" spans="1:24" x14ac:dyDescent="0.3">
      <c r="A470" s="3">
        <v>468</v>
      </c>
      <c r="B470">
        <v>212</v>
      </c>
      <c r="C470" t="s">
        <v>8</v>
      </c>
      <c r="D470" t="s">
        <v>8</v>
      </c>
      <c r="E470">
        <v>15418</v>
      </c>
      <c r="F470">
        <v>16252</v>
      </c>
      <c r="G470">
        <v>1</v>
      </c>
      <c r="H470">
        <v>1</v>
      </c>
      <c r="I470">
        <v>91.579455137252808</v>
      </c>
      <c r="J470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_xlfn.XLOOKUP(B470,CoinPixels_Config3!A:A,CoinPixels_Config3!I:I)</f>
        <v>0.94868323898597096</v>
      </c>
      <c r="M470">
        <f t="shared" si="57"/>
        <v>14626.7981786857</v>
      </c>
      <c r="N470">
        <f t="shared" si="58"/>
        <v>15418</v>
      </c>
      <c r="O470">
        <f t="shared" si="59"/>
        <v>0</v>
      </c>
      <c r="P470">
        <f t="shared" si="60"/>
        <v>0</v>
      </c>
      <c r="Q470" s="9" cm="1">
        <f t="array" ref="Q470">IF(D470="",_xlfn.XLOOKUP(C470,ConfigSheet!$B$5:$H$5,_xlfn.XLOOKUP(G470,ConfigSheet!$A$6:$A$8,ConfigSheet!$B$6:$H$8)),_xlfn.XLOOKUP(D470,ConfigSheet!$B$5:$H$5,_xlfn.XLOOKUP(H470,ConfigSheet!$A$6:$A$8,ConfigSheet!$B$6:$H$8)))</f>
        <v>0</v>
      </c>
      <c r="R470">
        <f t="shared" si="61"/>
        <v>0</v>
      </c>
      <c r="S470" s="9">
        <f t="shared" si="62"/>
        <v>0</v>
      </c>
      <c r="W470">
        <f t="shared" si="63"/>
        <v>0</v>
      </c>
      <c r="X470">
        <f t="shared" si="56"/>
        <v>0</v>
      </c>
    </row>
    <row r="471" spans="1:24" x14ac:dyDescent="0.3">
      <c r="A471" s="3">
        <v>469</v>
      </c>
      <c r="B471">
        <v>212</v>
      </c>
      <c r="C471" t="s">
        <v>12</v>
      </c>
      <c r="D471" t="s">
        <v>12</v>
      </c>
      <c r="E471">
        <v>204980</v>
      </c>
      <c r="F471">
        <v>196298</v>
      </c>
      <c r="G471">
        <v>1</v>
      </c>
      <c r="H471">
        <v>1</v>
      </c>
      <c r="I471">
        <v>87.416750192642212</v>
      </c>
      <c r="J471">
        <f>ConfigSheet!$I$2</f>
        <v>3349.0920000000001</v>
      </c>
      <c r="K471">
        <f>IF(D471="",_xlfn.XLOOKUP(C471,ConfigSheet!$A$1:$H$1,ConfigSheet!$A$2:$H$2),_xlfn.XLOOKUP(D471,ConfigSheet!$A$1:$H$1,ConfigSheet!$A$2:$H$2))</f>
        <v>4.4826302470744004</v>
      </c>
      <c r="L471">
        <f>_xlfn.XLOOKUP(B471,CoinPixels_Config3!A:A,CoinPixels_Config3!I:I)</f>
        <v>0.94868323898597096</v>
      </c>
      <c r="M471">
        <f t="shared" si="57"/>
        <v>194461.09032734434</v>
      </c>
      <c r="N471">
        <f t="shared" si="58"/>
        <v>186224.62244646813</v>
      </c>
      <c r="O471">
        <f t="shared" si="59"/>
        <v>260.27865623889124</v>
      </c>
      <c r="P471">
        <f t="shared" si="60"/>
        <v>249.25446220305335</v>
      </c>
      <c r="Q471" s="9" cm="1">
        <f t="array" ref="Q471">IF(D471="",_xlfn.XLOOKUP(C471,ConfigSheet!$B$5:$H$5,_xlfn.XLOOKUP(G471,ConfigSheet!$A$6:$A$8,ConfigSheet!$B$6:$H$8)),_xlfn.XLOOKUP(D471,ConfigSheet!$B$5:$H$5,_xlfn.XLOOKUP(H471,ConfigSheet!$A$6:$A$8,ConfigSheet!$B$6:$H$8)))</f>
        <v>236.29999999999998</v>
      </c>
      <c r="R471">
        <f t="shared" si="61"/>
        <v>11.024194035837894</v>
      </c>
      <c r="S471" s="9">
        <f t="shared" si="62"/>
        <v>121.53285413980379</v>
      </c>
      <c r="W471">
        <f t="shared" si="63"/>
        <v>-12.954462203053367</v>
      </c>
      <c r="X471">
        <f t="shared" si="56"/>
        <v>167.81809097033832</v>
      </c>
    </row>
    <row r="472" spans="1:24" x14ac:dyDescent="0.3">
      <c r="A472" s="3">
        <v>470</v>
      </c>
      <c r="B472">
        <v>212</v>
      </c>
      <c r="C472" t="s">
        <v>13</v>
      </c>
      <c r="D472" t="s">
        <v>13</v>
      </c>
      <c r="E472">
        <v>128174</v>
      </c>
      <c r="F472">
        <v>110789</v>
      </c>
      <c r="G472">
        <v>1</v>
      </c>
      <c r="H472">
        <v>1</v>
      </c>
      <c r="I472">
        <v>32.855388522148132</v>
      </c>
      <c r="J472">
        <f>ConfigSheet!$I$2</f>
        <v>3349.0920000000001</v>
      </c>
      <c r="K472">
        <f>IF(D472="",_xlfn.XLOOKUP(C472,ConfigSheet!$A$1:$H$1,ConfigSheet!$A$2:$H$2),_xlfn.XLOOKUP(D472,ConfigSheet!$A$1:$H$1,ConfigSheet!$A$2:$H$2))</f>
        <v>6.6983512218829002</v>
      </c>
      <c r="L472">
        <f>_xlfn.XLOOKUP(B472,CoinPixels_Config3!A:A,CoinPixels_Config3!I:I)</f>
        <v>0.94868323898597096</v>
      </c>
      <c r="M472">
        <f t="shared" si="57"/>
        <v>121596.52547378784</v>
      </c>
      <c r="N472">
        <f t="shared" si="58"/>
        <v>105103.66736401674</v>
      </c>
      <c r="O472">
        <f t="shared" si="59"/>
        <v>243.19912232451722</v>
      </c>
      <c r="P472">
        <f t="shared" si="60"/>
        <v>210.21258260810257</v>
      </c>
      <c r="Q472" s="9" cm="1">
        <f t="array" ref="Q472">IF(D472="",_xlfn.XLOOKUP(C472,ConfigSheet!$B$5:$H$5,_xlfn.XLOOKUP(G472,ConfigSheet!$A$6:$A$8,ConfigSheet!$B$6:$H$8)),_xlfn.XLOOKUP(D472,ConfigSheet!$B$5:$H$5,_xlfn.XLOOKUP(H472,ConfigSheet!$A$6:$A$8,ConfigSheet!$B$6:$H$8)))</f>
        <v>207.95500000000001</v>
      </c>
      <c r="R472">
        <f t="shared" si="61"/>
        <v>32.986539716414654</v>
      </c>
      <c r="S472" s="9">
        <f t="shared" si="62"/>
        <v>1088.1118024626014</v>
      </c>
      <c r="W472">
        <f t="shared" si="63"/>
        <v>-2.2575826081025525</v>
      </c>
      <c r="X472">
        <f t="shared" si="56"/>
        <v>5.0966792324071228</v>
      </c>
    </row>
    <row r="473" spans="1:24" x14ac:dyDescent="0.3">
      <c r="A473" s="3">
        <v>471</v>
      </c>
      <c r="B473">
        <v>213</v>
      </c>
      <c r="C473" t="s">
        <v>8</v>
      </c>
      <c r="D473" t="s">
        <v>8</v>
      </c>
      <c r="E473">
        <v>14573</v>
      </c>
      <c r="F473">
        <v>13991</v>
      </c>
      <c r="G473">
        <v>1</v>
      </c>
      <c r="H473">
        <v>1</v>
      </c>
      <c r="I473">
        <v>91.691833734512329</v>
      </c>
      <c r="J473">
        <f>ConfigSheet!$I$2</f>
        <v>3349.0920000000001</v>
      </c>
      <c r="K473">
        <f>IF(D473="",_xlfn.XLOOKUP(C473,ConfigSheet!$A$1:$H$1,ConfigSheet!$A$2:$H$2),_xlfn.XLOOKUP(D473,ConfigSheet!$A$1:$H$1,ConfigSheet!$A$2:$H$2))</f>
        <v>0</v>
      </c>
      <c r="L473">
        <f>_xlfn.XLOOKUP(B473,CoinPixels_Config3!A:A,CoinPixels_Config3!I:I)</f>
        <v>1.0415981702523049</v>
      </c>
      <c r="M473">
        <f t="shared" si="57"/>
        <v>15179.21013508684</v>
      </c>
      <c r="N473">
        <f t="shared" si="58"/>
        <v>14572.999999999998</v>
      </c>
      <c r="O473">
        <f t="shared" si="59"/>
        <v>0</v>
      </c>
      <c r="P473">
        <f t="shared" si="60"/>
        <v>0</v>
      </c>
      <c r="Q473" s="9" cm="1">
        <f t="array" ref="Q473">IF(D473="",_xlfn.XLOOKUP(C473,ConfigSheet!$B$5:$H$5,_xlfn.XLOOKUP(G473,ConfigSheet!$A$6:$A$8,ConfigSheet!$B$6:$H$8)),_xlfn.XLOOKUP(D473,ConfigSheet!$B$5:$H$5,_xlfn.XLOOKUP(H473,ConfigSheet!$A$6:$A$8,ConfigSheet!$B$6:$H$8)))</f>
        <v>0</v>
      </c>
      <c r="R473">
        <f t="shared" si="61"/>
        <v>0</v>
      </c>
      <c r="S473" s="9">
        <f t="shared" si="62"/>
        <v>0</v>
      </c>
      <c r="W473">
        <f t="shared" si="63"/>
        <v>0</v>
      </c>
      <c r="X473">
        <f t="shared" si="56"/>
        <v>0</v>
      </c>
    </row>
    <row r="474" spans="1:24" x14ac:dyDescent="0.3">
      <c r="A474" s="3">
        <v>472</v>
      </c>
      <c r="B474">
        <v>213</v>
      </c>
      <c r="C474" t="s">
        <v>14</v>
      </c>
      <c r="D474" t="s">
        <v>14</v>
      </c>
      <c r="E474">
        <v>90714</v>
      </c>
      <c r="F474">
        <v>87488</v>
      </c>
      <c r="G474">
        <v>1</v>
      </c>
      <c r="H474">
        <v>1</v>
      </c>
      <c r="I474">
        <v>94.611656665802002</v>
      </c>
      <c r="J474">
        <f>ConfigSheet!$I$2</f>
        <v>3349.0920000000001</v>
      </c>
      <c r="K474">
        <f>IF(D474="",_xlfn.XLOOKUP(C474,ConfigSheet!$A$1:$H$1,ConfigSheet!$A$2:$H$2),_xlfn.XLOOKUP(D474,ConfigSheet!$A$1:$H$1,ConfigSheet!$A$2:$H$2))</f>
        <v>8.5265588246234003</v>
      </c>
      <c r="L474">
        <f>_xlfn.XLOOKUP(B474,CoinPixels_Config3!A:A,CoinPixels_Config3!I:I)</f>
        <v>1.0415981702523049</v>
      </c>
      <c r="M474">
        <f t="shared" si="57"/>
        <v>94487.536416267598</v>
      </c>
      <c r="N474">
        <f t="shared" si="58"/>
        <v>91127.340719033658</v>
      </c>
      <c r="O474">
        <f t="shared" si="59"/>
        <v>240.55879547263893</v>
      </c>
      <c r="P474">
        <f t="shared" si="60"/>
        <v>232.0039673954432</v>
      </c>
      <c r="Q474" s="9" cm="1">
        <f t="array" ref="Q474">IF(D474="",_xlfn.XLOOKUP(C474,ConfigSheet!$B$5:$H$5,_xlfn.XLOOKUP(G474,ConfigSheet!$A$6:$A$8,ConfigSheet!$B$6:$H$8)),_xlfn.XLOOKUP(D474,ConfigSheet!$B$5:$H$5,_xlfn.XLOOKUP(H474,ConfigSheet!$A$6:$A$8,ConfigSheet!$B$6:$H$8)))</f>
        <v>160.44</v>
      </c>
      <c r="R474">
        <f t="shared" si="61"/>
        <v>8.5548280771957366</v>
      </c>
      <c r="S474" s="9">
        <f t="shared" si="62"/>
        <v>73.185083430376508</v>
      </c>
      <c r="W474">
        <f t="shared" si="63"/>
        <v>-71.5639673954432</v>
      </c>
      <c r="X474">
        <f t="shared" si="56"/>
        <v>5121.4014293760574</v>
      </c>
    </row>
    <row r="475" spans="1:24" x14ac:dyDescent="0.3">
      <c r="A475" s="3">
        <v>473</v>
      </c>
      <c r="B475">
        <v>213</v>
      </c>
      <c r="C475" t="s">
        <v>9</v>
      </c>
      <c r="D475" t="s">
        <v>9</v>
      </c>
      <c r="E475">
        <v>451623</v>
      </c>
      <c r="F475">
        <v>421914</v>
      </c>
      <c r="G475">
        <v>1</v>
      </c>
      <c r="H475">
        <v>1</v>
      </c>
      <c r="I475">
        <v>91.197413206100464</v>
      </c>
      <c r="J475">
        <f>ConfigSheet!$I$2</f>
        <v>3349.0920000000001</v>
      </c>
      <c r="K475">
        <f>IF(D475="",_xlfn.XLOOKUP(C475,ConfigSheet!$A$1:$H$1,ConfigSheet!$A$2:$H$2),_xlfn.XLOOKUP(D475,ConfigSheet!$A$1:$H$1,ConfigSheet!$A$2:$H$2))</f>
        <v>2.6304883652667002</v>
      </c>
      <c r="L475">
        <f>_xlfn.XLOOKUP(B475,CoinPixels_Config3!A:A,CoinPixels_Config3!I:I)</f>
        <v>1.0415981702523049</v>
      </c>
      <c r="M475">
        <f t="shared" si="57"/>
        <v>470409.6904438567</v>
      </c>
      <c r="N475">
        <f t="shared" si="58"/>
        <v>439464.85040383099</v>
      </c>
      <c r="O475">
        <f t="shared" si="59"/>
        <v>369.47543322825265</v>
      </c>
      <c r="P475">
        <f t="shared" si="60"/>
        <v>345.17032554822271</v>
      </c>
      <c r="Q475" s="9" cm="1">
        <f t="array" ref="Q475">IF(D475="",_xlfn.XLOOKUP(C475,ConfigSheet!$B$5:$H$5,_xlfn.XLOOKUP(G475,ConfigSheet!$A$6:$A$8,ConfigSheet!$B$6:$H$8)),_xlfn.XLOOKUP(D475,ConfigSheet!$B$5:$H$5,_xlfn.XLOOKUP(H475,ConfigSheet!$A$6:$A$8,ConfigSheet!$B$6:$H$8)))</f>
        <v>468.8</v>
      </c>
      <c r="R475">
        <f t="shared" si="61"/>
        <v>24.305107680029948</v>
      </c>
      <c r="S475" s="9">
        <f t="shared" si="62"/>
        <v>590.73825933785076</v>
      </c>
      <c r="W475">
        <f t="shared" si="63"/>
        <v>123.6296744517773</v>
      </c>
      <c r="X475">
        <f t="shared" si="56"/>
        <v>15284.296405052439</v>
      </c>
    </row>
    <row r="476" spans="1:24" x14ac:dyDescent="0.3">
      <c r="A476" s="3">
        <v>474</v>
      </c>
      <c r="B476">
        <v>214</v>
      </c>
      <c r="C476" t="s">
        <v>8</v>
      </c>
      <c r="D476" t="s">
        <v>8</v>
      </c>
      <c r="E476">
        <v>17245</v>
      </c>
      <c r="F476">
        <v>16373</v>
      </c>
      <c r="G476">
        <v>1</v>
      </c>
      <c r="H476">
        <v>1</v>
      </c>
      <c r="I476">
        <v>83.986425399780273</v>
      </c>
      <c r="J476">
        <f>ConfigSheet!$I$2</f>
        <v>3349.0920000000001</v>
      </c>
      <c r="K476">
        <f>IF(D476="",_xlfn.XLOOKUP(C476,ConfigSheet!$A$1:$H$1,ConfigSheet!$A$2:$H$2),_xlfn.XLOOKUP(D476,ConfigSheet!$A$1:$H$1,ConfigSheet!$A$2:$H$2))</f>
        <v>0</v>
      </c>
      <c r="L476">
        <f>_xlfn.XLOOKUP(B476,CoinPixels_Config3!A:A,CoinPixels_Config3!I:I)</f>
        <v>1.0532584132413119</v>
      </c>
      <c r="M476">
        <f t="shared" si="57"/>
        <v>18163.441336346423</v>
      </c>
      <c r="N476">
        <f t="shared" si="58"/>
        <v>17245</v>
      </c>
      <c r="O476">
        <f t="shared" si="59"/>
        <v>0</v>
      </c>
      <c r="P476">
        <f t="shared" si="60"/>
        <v>0</v>
      </c>
      <c r="Q476" s="9" cm="1">
        <f t="array" ref="Q476">IF(D476="",_xlfn.XLOOKUP(C476,ConfigSheet!$B$5:$H$5,_xlfn.XLOOKUP(G476,ConfigSheet!$A$6:$A$8,ConfigSheet!$B$6:$H$8)),_xlfn.XLOOKUP(D476,ConfigSheet!$B$5:$H$5,_xlfn.XLOOKUP(H476,ConfigSheet!$A$6:$A$8,ConfigSheet!$B$6:$H$8)))</f>
        <v>0</v>
      </c>
      <c r="R476">
        <f t="shared" si="61"/>
        <v>0</v>
      </c>
      <c r="S476" s="9">
        <f t="shared" si="62"/>
        <v>0</v>
      </c>
      <c r="W476">
        <f t="shared" si="63"/>
        <v>0</v>
      </c>
      <c r="X476">
        <f t="shared" si="56"/>
        <v>0</v>
      </c>
    </row>
    <row r="477" spans="1:24" x14ac:dyDescent="0.3">
      <c r="A477" s="3">
        <v>475</v>
      </c>
      <c r="B477">
        <v>214</v>
      </c>
      <c r="C477" t="s">
        <v>14</v>
      </c>
      <c r="D477" t="s">
        <v>14</v>
      </c>
      <c r="E477">
        <v>105833</v>
      </c>
      <c r="F477">
        <v>91885</v>
      </c>
      <c r="G477">
        <v>1</v>
      </c>
      <c r="H477">
        <v>1</v>
      </c>
      <c r="I477">
        <v>86.324268579483032</v>
      </c>
      <c r="J477">
        <f>ConfigSheet!$I$2</f>
        <v>3349.0920000000001</v>
      </c>
      <c r="K477">
        <f>IF(D477="",_xlfn.XLOOKUP(C477,ConfigSheet!$A$1:$H$1,ConfigSheet!$A$2:$H$2),_xlfn.XLOOKUP(D477,ConfigSheet!$A$1:$H$1,ConfigSheet!$A$2:$H$2))</f>
        <v>8.5265588246234003</v>
      </c>
      <c r="L477">
        <f>_xlfn.XLOOKUP(B477,CoinPixels_Config3!A:A,CoinPixels_Config3!I:I)</f>
        <v>1.0532584132413119</v>
      </c>
      <c r="M477">
        <f t="shared" si="57"/>
        <v>111469.49764856776</v>
      </c>
      <c r="N477">
        <f t="shared" si="58"/>
        <v>96778.649300677935</v>
      </c>
      <c r="O477">
        <f t="shared" si="59"/>
        <v>283.79370553324088</v>
      </c>
      <c r="P477">
        <f t="shared" si="60"/>
        <v>246.39181193882661</v>
      </c>
      <c r="Q477" s="9" cm="1">
        <f t="array" ref="Q477">IF(D477="",_xlfn.XLOOKUP(C477,ConfigSheet!$B$5:$H$5,_xlfn.XLOOKUP(G477,ConfigSheet!$A$6:$A$8,ConfigSheet!$B$6:$H$8)),_xlfn.XLOOKUP(D477,ConfigSheet!$B$5:$H$5,_xlfn.XLOOKUP(H477,ConfigSheet!$A$6:$A$8,ConfigSheet!$B$6:$H$8)))</f>
        <v>160.44</v>
      </c>
      <c r="R477">
        <f t="shared" si="61"/>
        <v>37.401893594414275</v>
      </c>
      <c r="S477" s="9">
        <f t="shared" si="62"/>
        <v>1398.9016444478875</v>
      </c>
      <c r="W477">
        <f t="shared" si="63"/>
        <v>-85.951811938826609</v>
      </c>
      <c r="X477">
        <f t="shared" si="56"/>
        <v>7387.7139755674161</v>
      </c>
    </row>
    <row r="478" spans="1:24" x14ac:dyDescent="0.3">
      <c r="A478" s="3">
        <v>476</v>
      </c>
      <c r="B478">
        <v>214</v>
      </c>
      <c r="C478" t="s">
        <v>9</v>
      </c>
      <c r="D478" t="s">
        <v>9</v>
      </c>
      <c r="E478">
        <v>494472</v>
      </c>
      <c r="F478">
        <v>439858</v>
      </c>
      <c r="G478">
        <v>1</v>
      </c>
      <c r="H478">
        <v>1</v>
      </c>
      <c r="I478">
        <v>88.591229915618896</v>
      </c>
      <c r="J478">
        <f>ConfigSheet!$I$2</f>
        <v>3349.0920000000001</v>
      </c>
      <c r="K478">
        <f>IF(D478="",_xlfn.XLOOKUP(C478,ConfigSheet!$A$1:$H$1,ConfigSheet!$A$2:$H$2),_xlfn.XLOOKUP(D478,ConfigSheet!$A$1:$H$1,ConfigSheet!$A$2:$H$2))</f>
        <v>2.6304883652667002</v>
      </c>
      <c r="L478">
        <f>_xlfn.XLOOKUP(B478,CoinPixels_Config3!A:A,CoinPixels_Config3!I:I)</f>
        <v>1.0532584132413119</v>
      </c>
      <c r="M478">
        <f t="shared" si="57"/>
        <v>520806.79411225795</v>
      </c>
      <c r="N478">
        <f t="shared" si="58"/>
        <v>463284.13913149695</v>
      </c>
      <c r="O478">
        <f t="shared" si="59"/>
        <v>409.05899642773153</v>
      </c>
      <c r="P478">
        <f t="shared" si="60"/>
        <v>363.87878798134</v>
      </c>
      <c r="Q478" s="9" cm="1">
        <f t="array" ref="Q478">IF(D478="",_xlfn.XLOOKUP(C478,ConfigSheet!$B$5:$H$5,_xlfn.XLOOKUP(G478,ConfigSheet!$A$6:$A$8,ConfigSheet!$B$6:$H$8)),_xlfn.XLOOKUP(D478,ConfigSheet!$B$5:$H$5,_xlfn.XLOOKUP(H478,ConfigSheet!$A$6:$A$8,ConfigSheet!$B$6:$H$8)))</f>
        <v>468.8</v>
      </c>
      <c r="R478">
        <f t="shared" si="61"/>
        <v>45.180208446391532</v>
      </c>
      <c r="S478" s="9">
        <f t="shared" si="62"/>
        <v>2041.2512352593887</v>
      </c>
      <c r="W478">
        <f t="shared" si="63"/>
        <v>104.92121201866001</v>
      </c>
      <c r="X478">
        <f t="shared" si="56"/>
        <v>11008.460731464607</v>
      </c>
    </row>
    <row r="479" spans="1:24" x14ac:dyDescent="0.3">
      <c r="A479" s="3">
        <v>477</v>
      </c>
      <c r="B479">
        <v>215</v>
      </c>
      <c r="C479" t="s">
        <v>8</v>
      </c>
      <c r="D479" t="s">
        <v>8</v>
      </c>
      <c r="E479">
        <v>15663</v>
      </c>
      <c r="F479">
        <v>15607</v>
      </c>
      <c r="G479">
        <v>1</v>
      </c>
      <c r="H479">
        <v>1</v>
      </c>
      <c r="I479">
        <v>88.50976824760437</v>
      </c>
      <c r="J479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_xlfn.XLOOKUP(B479,CoinPixels_Config3!A:A,CoinPixels_Config3!I:I)</f>
        <v>1.0035881335298265</v>
      </c>
      <c r="M479">
        <f t="shared" si="57"/>
        <v>15719.200935477671</v>
      </c>
      <c r="N479">
        <f t="shared" si="58"/>
        <v>15663.000000000002</v>
      </c>
      <c r="O479">
        <f t="shared" si="59"/>
        <v>0</v>
      </c>
      <c r="P479">
        <f t="shared" si="60"/>
        <v>0</v>
      </c>
      <c r="Q479" s="9" cm="1">
        <f t="array" ref="Q479">IF(D479="",_xlfn.XLOOKUP(C479,ConfigSheet!$B$5:$H$5,_xlfn.XLOOKUP(G479,ConfigSheet!$A$6:$A$8,ConfigSheet!$B$6:$H$8)),_xlfn.XLOOKUP(D479,ConfigSheet!$B$5:$H$5,_xlfn.XLOOKUP(H479,ConfigSheet!$A$6:$A$8,ConfigSheet!$B$6:$H$8)))</f>
        <v>0</v>
      </c>
      <c r="R479">
        <f t="shared" si="61"/>
        <v>0</v>
      </c>
      <c r="S479" s="9">
        <f t="shared" si="62"/>
        <v>0</v>
      </c>
      <c r="W479">
        <f t="shared" si="63"/>
        <v>0</v>
      </c>
      <c r="X479">
        <f t="shared" si="56"/>
        <v>0</v>
      </c>
    </row>
    <row r="480" spans="1:24" x14ac:dyDescent="0.3">
      <c r="A480" s="3">
        <v>478</v>
      </c>
      <c r="B480">
        <v>215</v>
      </c>
      <c r="C480" t="s">
        <v>12</v>
      </c>
      <c r="D480" t="s">
        <v>12</v>
      </c>
      <c r="E480">
        <v>199602</v>
      </c>
      <c r="F480">
        <v>332931</v>
      </c>
      <c r="G480">
        <v>1</v>
      </c>
      <c r="H480">
        <v>2</v>
      </c>
      <c r="I480">
        <v>41.611218452453613</v>
      </c>
      <c r="J480">
        <f>ConfigSheet!$I$2</f>
        <v>3349.0920000000001</v>
      </c>
      <c r="K480">
        <f>IF(D480="",_xlfn.XLOOKUP(C480,ConfigSheet!$A$1:$H$1,ConfigSheet!$A$2:$H$2),_xlfn.XLOOKUP(D480,ConfigSheet!$A$1:$H$1,ConfigSheet!$A$2:$H$2))</f>
        <v>4.4826302470744004</v>
      </c>
      <c r="L480">
        <f>_xlfn.XLOOKUP(B480,CoinPixels_Config3!A:A,CoinPixels_Config3!I:I)</f>
        <v>1.0035881335298265</v>
      </c>
      <c r="M480">
        <f t="shared" si="57"/>
        <v>200318.19862882042</v>
      </c>
      <c r="N480">
        <f t="shared" si="58"/>
        <v>334125.60088421864</v>
      </c>
      <c r="O480">
        <f t="shared" si="59"/>
        <v>268.11816940621759</v>
      </c>
      <c r="P480">
        <f t="shared" si="60"/>
        <v>447.21420756596336</v>
      </c>
      <c r="Q480" s="9" cm="1">
        <f t="array" ref="Q480">IF(D480="",_xlfn.XLOOKUP(C480,ConfigSheet!$B$5:$H$5,_xlfn.XLOOKUP(G480,ConfigSheet!$A$6:$A$8,ConfigSheet!$B$6:$H$8)),_xlfn.XLOOKUP(D480,ConfigSheet!$B$5:$H$5,_xlfn.XLOOKUP(H480,ConfigSheet!$A$6:$A$8,ConfigSheet!$B$6:$H$8)))</f>
        <v>472.59999999999997</v>
      </c>
      <c r="R480">
        <f t="shared" si="61"/>
        <v>-179.09603815974577</v>
      </c>
      <c r="S480" s="9">
        <f t="shared" si="62"/>
        <v>32075.390884517114</v>
      </c>
      <c r="W480">
        <f t="shared" si="63"/>
        <v>25.385792434036603</v>
      </c>
      <c r="X480">
        <f t="shared" si="56"/>
        <v>644.43845750398998</v>
      </c>
    </row>
    <row r="481" spans="1:24" x14ac:dyDescent="0.3">
      <c r="A481" s="3">
        <v>479</v>
      </c>
      <c r="B481">
        <v>215</v>
      </c>
      <c r="C481" t="s">
        <v>11</v>
      </c>
      <c r="D481" t="s">
        <v>11</v>
      </c>
      <c r="E481">
        <v>232375</v>
      </c>
      <c r="F481">
        <v>213153</v>
      </c>
      <c r="G481">
        <v>1</v>
      </c>
      <c r="H481">
        <v>1</v>
      </c>
      <c r="I481">
        <v>86.530458927154541</v>
      </c>
      <c r="J481">
        <f>ConfigSheet!$I$2</f>
        <v>3349.0920000000001</v>
      </c>
      <c r="K481">
        <f>IF(D481="",_xlfn.XLOOKUP(C481,ConfigSheet!$A$1:$H$1,ConfigSheet!$A$2:$H$2),_xlfn.XLOOKUP(D481,ConfigSheet!$A$1:$H$1,ConfigSheet!$A$2:$H$2))</f>
        <v>5.6936084651916001</v>
      </c>
      <c r="L481">
        <f>_xlfn.XLOOKUP(B481,CoinPixels_Config3!A:A,CoinPixels_Config3!I:I)</f>
        <v>1.0035881335298265</v>
      </c>
      <c r="M481">
        <f t="shared" si="57"/>
        <v>233208.79252899342</v>
      </c>
      <c r="N481">
        <f t="shared" si="58"/>
        <v>213917.8214262831</v>
      </c>
      <c r="O481">
        <f t="shared" si="59"/>
        <v>396.46553612148858</v>
      </c>
      <c r="P481">
        <f t="shared" si="60"/>
        <v>363.67000934224274</v>
      </c>
      <c r="Q481" s="9" cm="1">
        <f t="array" ref="Q481">IF(D481="",_xlfn.XLOOKUP(C481,ConfigSheet!$B$5:$H$5,_xlfn.XLOOKUP(G481,ConfigSheet!$A$6:$A$8,ConfigSheet!$B$6:$H$8)),_xlfn.XLOOKUP(D481,ConfigSheet!$B$5:$H$5,_xlfn.XLOOKUP(H481,ConfigSheet!$A$6:$A$8,ConfigSheet!$B$6:$H$8)))</f>
        <v>369.42666666666668</v>
      </c>
      <c r="R481">
        <f t="shared" si="61"/>
        <v>32.795526779245847</v>
      </c>
      <c r="S481" s="9">
        <f t="shared" si="62"/>
        <v>1075.5465767282315</v>
      </c>
      <c r="W481">
        <f t="shared" si="63"/>
        <v>5.7566573244239407</v>
      </c>
      <c r="X481">
        <f t="shared" si="56"/>
        <v>33.139103550843807</v>
      </c>
    </row>
    <row r="482" spans="1:24" x14ac:dyDescent="0.3">
      <c r="A482" s="3">
        <v>480</v>
      </c>
      <c r="B482">
        <v>216</v>
      </c>
      <c r="C482" t="s">
        <v>8</v>
      </c>
      <c r="D482" t="s">
        <v>8</v>
      </c>
      <c r="E482">
        <v>20359</v>
      </c>
      <c r="F482">
        <v>18999</v>
      </c>
      <c r="G482">
        <v>1</v>
      </c>
      <c r="H482">
        <v>1</v>
      </c>
      <c r="I482">
        <v>92.827397584915161</v>
      </c>
      <c r="J482">
        <f>ConfigSheet!$I$2</f>
        <v>3349.0920000000001</v>
      </c>
      <c r="K482">
        <f>IF(D482="",_xlfn.XLOOKUP(C482,ConfigSheet!$A$1:$H$1,ConfigSheet!$A$2:$H$2),_xlfn.XLOOKUP(D482,ConfigSheet!$A$1:$H$1,ConfigSheet!$A$2:$H$2))</f>
        <v>0</v>
      </c>
      <c r="L482">
        <f>_xlfn.XLOOKUP(B482,CoinPixels_Config3!A:A,CoinPixels_Config3!I:I)</f>
        <v>1.0715827148797306</v>
      </c>
      <c r="M482">
        <f t="shared" si="57"/>
        <v>21816.352492236434</v>
      </c>
      <c r="N482">
        <f t="shared" si="58"/>
        <v>20359</v>
      </c>
      <c r="O482">
        <f t="shared" si="59"/>
        <v>0</v>
      </c>
      <c r="P482">
        <f t="shared" si="60"/>
        <v>0</v>
      </c>
      <c r="Q482" s="9" cm="1">
        <f t="array" ref="Q482">IF(D482="",_xlfn.XLOOKUP(C482,ConfigSheet!$B$5:$H$5,_xlfn.XLOOKUP(G482,ConfigSheet!$A$6:$A$8,ConfigSheet!$B$6:$H$8)),_xlfn.XLOOKUP(D482,ConfigSheet!$B$5:$H$5,_xlfn.XLOOKUP(H482,ConfigSheet!$A$6:$A$8,ConfigSheet!$B$6:$H$8)))</f>
        <v>0</v>
      </c>
      <c r="R482">
        <f t="shared" si="61"/>
        <v>0</v>
      </c>
      <c r="S482" s="9">
        <f t="shared" si="62"/>
        <v>0</v>
      </c>
      <c r="W482">
        <f t="shared" si="63"/>
        <v>0</v>
      </c>
      <c r="X482">
        <f t="shared" si="56"/>
        <v>0</v>
      </c>
    </row>
    <row r="483" spans="1:24" x14ac:dyDescent="0.3">
      <c r="A483" s="3">
        <v>481</v>
      </c>
      <c r="B483">
        <v>216</v>
      </c>
      <c r="C483" t="s">
        <v>9</v>
      </c>
      <c r="D483" t="s">
        <v>9</v>
      </c>
      <c r="E483">
        <v>606510</v>
      </c>
      <c r="F483">
        <v>535142</v>
      </c>
      <c r="G483">
        <v>1</v>
      </c>
      <c r="H483">
        <v>1</v>
      </c>
      <c r="I483">
        <v>85.576534271240234</v>
      </c>
      <c r="J483">
        <f>ConfigSheet!$I$2</f>
        <v>3349.0920000000001</v>
      </c>
      <c r="K483">
        <f>IF(D483="",_xlfn.XLOOKUP(C483,ConfigSheet!$A$1:$H$1,ConfigSheet!$A$2:$H$2),_xlfn.XLOOKUP(D483,ConfigSheet!$A$1:$H$1,ConfigSheet!$A$2:$H$2))</f>
        <v>2.6304883652667002</v>
      </c>
      <c r="L483">
        <f>_xlfn.XLOOKUP(B483,CoinPixels_Config3!A:A,CoinPixels_Config3!I:I)</f>
        <v>1.0715827148797306</v>
      </c>
      <c r="M483">
        <f t="shared" si="57"/>
        <v>649925.63240170537</v>
      </c>
      <c r="N483">
        <f t="shared" si="58"/>
        <v>573448.91720616876</v>
      </c>
      <c r="O483">
        <f t="shared" si="59"/>
        <v>510.4732310492779</v>
      </c>
      <c r="P483">
        <f t="shared" si="60"/>
        <v>450.40587263222812</v>
      </c>
      <c r="Q483" s="9" cm="1">
        <f t="array" ref="Q483">IF(D483="",_xlfn.XLOOKUP(C483,ConfigSheet!$B$5:$H$5,_xlfn.XLOOKUP(G483,ConfigSheet!$A$6:$A$8,ConfigSheet!$B$6:$H$8)),_xlfn.XLOOKUP(D483,ConfigSheet!$B$5:$H$5,_xlfn.XLOOKUP(H483,ConfigSheet!$A$6:$A$8,ConfigSheet!$B$6:$H$8)))</f>
        <v>468.8</v>
      </c>
      <c r="R483">
        <f t="shared" si="61"/>
        <v>60.067358417049775</v>
      </c>
      <c r="S483" s="9">
        <f t="shared" si="62"/>
        <v>3608.0875472023204</v>
      </c>
      <c r="W483">
        <f t="shared" si="63"/>
        <v>18.394127367771887</v>
      </c>
      <c r="X483">
        <f t="shared" si="56"/>
        <v>338.34392162181473</v>
      </c>
    </row>
    <row r="484" spans="1:24" x14ac:dyDescent="0.3">
      <c r="A484" s="3">
        <v>482</v>
      </c>
      <c r="B484">
        <v>217</v>
      </c>
      <c r="C484" t="s">
        <v>8</v>
      </c>
      <c r="D484" t="s">
        <v>8</v>
      </c>
      <c r="E484">
        <v>19148</v>
      </c>
      <c r="F484">
        <v>19272</v>
      </c>
      <c r="G484">
        <v>1</v>
      </c>
      <c r="H484">
        <v>1</v>
      </c>
      <c r="I484">
        <v>94.39384937286377</v>
      </c>
      <c r="J484">
        <f>ConfigSheet!$I$2</f>
        <v>3349.0920000000001</v>
      </c>
      <c r="K484">
        <f>IF(D484="",_xlfn.XLOOKUP(C484,ConfigSheet!$A$1:$H$1,ConfigSheet!$A$2:$H$2),_xlfn.XLOOKUP(D484,ConfigSheet!$A$1:$H$1,ConfigSheet!$A$2:$H$2))</f>
        <v>0</v>
      </c>
      <c r="L484">
        <f>_xlfn.XLOOKUP(B484,CoinPixels_Config3!A:A,CoinPixels_Config3!I:I)</f>
        <v>0.993565794935658</v>
      </c>
      <c r="M484">
        <f t="shared" si="57"/>
        <v>19024.797841427979</v>
      </c>
      <c r="N484">
        <f t="shared" si="58"/>
        <v>19148</v>
      </c>
      <c r="O484">
        <f t="shared" si="59"/>
        <v>0</v>
      </c>
      <c r="P484">
        <f t="shared" si="60"/>
        <v>0</v>
      </c>
      <c r="Q484" s="9" cm="1">
        <f t="array" ref="Q484">IF(D484="",_xlfn.XLOOKUP(C484,ConfigSheet!$B$5:$H$5,_xlfn.XLOOKUP(G484,ConfigSheet!$A$6:$A$8,ConfigSheet!$B$6:$H$8)),_xlfn.XLOOKUP(D484,ConfigSheet!$B$5:$H$5,_xlfn.XLOOKUP(H484,ConfigSheet!$A$6:$A$8,ConfigSheet!$B$6:$H$8)))</f>
        <v>0</v>
      </c>
      <c r="R484">
        <f t="shared" si="61"/>
        <v>0</v>
      </c>
      <c r="S484" s="9">
        <f t="shared" si="62"/>
        <v>0</v>
      </c>
      <c r="W484">
        <f t="shared" si="63"/>
        <v>0</v>
      </c>
      <c r="X484">
        <f t="shared" si="56"/>
        <v>0</v>
      </c>
    </row>
    <row r="485" spans="1:24" x14ac:dyDescent="0.3">
      <c r="A485" s="3">
        <v>483</v>
      </c>
      <c r="B485">
        <v>217</v>
      </c>
      <c r="C485" t="s">
        <v>9</v>
      </c>
      <c r="D485" t="s">
        <v>9</v>
      </c>
      <c r="E485">
        <v>596779</v>
      </c>
      <c r="F485">
        <v>519206</v>
      </c>
      <c r="G485">
        <v>1</v>
      </c>
      <c r="H485">
        <v>1</v>
      </c>
      <c r="I485">
        <v>84.758388996124268</v>
      </c>
      <c r="J485">
        <f>ConfigSheet!$I$2</f>
        <v>3349.0920000000001</v>
      </c>
      <c r="K485">
        <f>IF(D485="",_xlfn.XLOOKUP(C485,ConfigSheet!$A$1:$H$1,ConfigSheet!$A$2:$H$2),_xlfn.XLOOKUP(D485,ConfigSheet!$A$1:$H$1,ConfigSheet!$A$2:$H$2))</f>
        <v>2.6304883652667002</v>
      </c>
      <c r="L485">
        <f>_xlfn.XLOOKUP(B485,CoinPixels_Config3!A:A,CoinPixels_Config3!I:I)</f>
        <v>0.993565794935658</v>
      </c>
      <c r="M485">
        <f t="shared" si="57"/>
        <v>592939.20153590699</v>
      </c>
      <c r="N485">
        <f t="shared" si="58"/>
        <v>515865.32212536322</v>
      </c>
      <c r="O485">
        <f t="shared" si="59"/>
        <v>465.7141908764317</v>
      </c>
      <c r="P485">
        <f t="shared" si="60"/>
        <v>405.17779980225276</v>
      </c>
      <c r="Q485" s="9" cm="1">
        <f t="array" ref="Q485">IF(D485="",_xlfn.XLOOKUP(C485,ConfigSheet!$B$5:$H$5,_xlfn.XLOOKUP(G485,ConfigSheet!$A$6:$A$8,ConfigSheet!$B$6:$H$8)),_xlfn.XLOOKUP(D485,ConfigSheet!$B$5:$H$5,_xlfn.XLOOKUP(H485,ConfigSheet!$A$6:$A$8,ConfigSheet!$B$6:$H$8)))</f>
        <v>468.8</v>
      </c>
      <c r="R485">
        <f t="shared" si="61"/>
        <v>60.536391074178937</v>
      </c>
      <c r="S485" s="9">
        <f t="shared" si="62"/>
        <v>3664.6546442859312</v>
      </c>
      <c r="W485">
        <f t="shared" si="63"/>
        <v>63.622200197747247</v>
      </c>
      <c r="X485">
        <f t="shared" si="56"/>
        <v>4047.78435800223</v>
      </c>
    </row>
    <row r="486" spans="1:24" x14ac:dyDescent="0.3">
      <c r="A486" s="3">
        <v>484</v>
      </c>
      <c r="B486">
        <v>218</v>
      </c>
      <c r="C486" t="s">
        <v>8</v>
      </c>
      <c r="D486" t="s">
        <v>8</v>
      </c>
      <c r="E486">
        <v>14751</v>
      </c>
      <c r="F486">
        <v>14410</v>
      </c>
      <c r="G486">
        <v>1</v>
      </c>
      <c r="H486">
        <v>1</v>
      </c>
      <c r="I486">
        <v>88.342052698135376</v>
      </c>
      <c r="J486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_xlfn.XLOOKUP(B486,CoinPixels_Config3!A:A,CoinPixels_Config3!I:I)</f>
        <v>1.0236641221374045</v>
      </c>
      <c r="M486">
        <f t="shared" si="57"/>
        <v>15100.069465648854</v>
      </c>
      <c r="N486">
        <f t="shared" si="58"/>
        <v>14751</v>
      </c>
      <c r="O486">
        <f t="shared" si="59"/>
        <v>0</v>
      </c>
      <c r="P486">
        <f t="shared" si="60"/>
        <v>0</v>
      </c>
      <c r="Q486" s="9" cm="1">
        <f t="array" ref="Q486">IF(D486="",_xlfn.XLOOKUP(C486,ConfigSheet!$B$5:$H$5,_xlfn.XLOOKUP(G486,ConfigSheet!$A$6:$A$8,ConfigSheet!$B$6:$H$8)),_xlfn.XLOOKUP(D486,ConfigSheet!$B$5:$H$5,_xlfn.XLOOKUP(H486,ConfigSheet!$A$6:$A$8,ConfigSheet!$B$6:$H$8)))</f>
        <v>0</v>
      </c>
      <c r="R486">
        <f t="shared" si="61"/>
        <v>0</v>
      </c>
      <c r="S486" s="9">
        <f t="shared" si="62"/>
        <v>0</v>
      </c>
      <c r="W486">
        <f t="shared" si="63"/>
        <v>0</v>
      </c>
      <c r="X486">
        <f t="shared" si="56"/>
        <v>0</v>
      </c>
    </row>
    <row r="487" spans="1:24" x14ac:dyDescent="0.3">
      <c r="A487" s="3">
        <v>485</v>
      </c>
      <c r="B487">
        <v>218</v>
      </c>
      <c r="C487" t="s">
        <v>10</v>
      </c>
      <c r="D487" t="s">
        <v>10</v>
      </c>
      <c r="E487">
        <v>88354</v>
      </c>
      <c r="F487">
        <v>88823</v>
      </c>
      <c r="G487">
        <v>1</v>
      </c>
      <c r="H487">
        <v>1</v>
      </c>
      <c r="I487">
        <v>95.553129911422729</v>
      </c>
      <c r="J487">
        <f>ConfigSheet!$I$2</f>
        <v>3349.0920000000001</v>
      </c>
      <c r="K487">
        <f>IF(D487="",_xlfn.XLOOKUP(C487,ConfigSheet!$A$1:$H$1,ConfigSheet!$A$2:$H$2),_xlfn.XLOOKUP(D487,ConfigSheet!$A$1:$H$1,ConfigSheet!$A$2:$H$2))</f>
        <v>3.5680999999999998</v>
      </c>
      <c r="L487">
        <f>_xlfn.XLOOKUP(B487,CoinPixels_Config3!A:A,CoinPixels_Config3!I:I)</f>
        <v>1.0236641221374045</v>
      </c>
      <c r="M487">
        <f t="shared" si="57"/>
        <v>90444.819847328239</v>
      </c>
      <c r="N487">
        <f t="shared" si="58"/>
        <v>90924.918320610683</v>
      </c>
      <c r="O487">
        <f t="shared" si="59"/>
        <v>96.359300281166313</v>
      </c>
      <c r="P487">
        <f t="shared" si="60"/>
        <v>96.87079395244173</v>
      </c>
      <c r="Q487" s="9" cm="1">
        <f t="array" ref="Q487">IF(D487="",_xlfn.XLOOKUP(C487,ConfigSheet!$B$5:$H$5,_xlfn.XLOOKUP(G487,ConfigSheet!$A$6:$A$8,ConfigSheet!$B$6:$H$8)),_xlfn.XLOOKUP(D487,ConfigSheet!$B$5:$H$5,_xlfn.XLOOKUP(H487,ConfigSheet!$A$6:$A$8,ConfigSheet!$B$6:$H$8)))</f>
        <v>96.64</v>
      </c>
      <c r="R487">
        <f t="shared" si="61"/>
        <v>-0.51149367127541723</v>
      </c>
      <c r="S487" s="9">
        <f t="shared" si="62"/>
        <v>0.26162577575480456</v>
      </c>
      <c r="W487">
        <f t="shared" si="63"/>
        <v>-0.23079395244172929</v>
      </c>
      <c r="X487">
        <f t="shared" si="56"/>
        <v>5.3265848483675202E-2</v>
      </c>
    </row>
    <row r="488" spans="1:24" x14ac:dyDescent="0.3">
      <c r="A488" s="3">
        <v>486</v>
      </c>
      <c r="B488">
        <v>219</v>
      </c>
      <c r="C488" t="s">
        <v>8</v>
      </c>
      <c r="D488" t="s">
        <v>8</v>
      </c>
      <c r="E488">
        <v>14104</v>
      </c>
      <c r="F488">
        <v>13278</v>
      </c>
      <c r="G488">
        <v>1</v>
      </c>
      <c r="H488">
        <v>1</v>
      </c>
      <c r="I488">
        <v>88.360732793807983</v>
      </c>
      <c r="J488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_xlfn.XLOOKUP(B488,CoinPixels_Config3!A:A,CoinPixels_Config3!I:I)</f>
        <v>1.0622081638801024</v>
      </c>
      <c r="M488">
        <f t="shared" si="57"/>
        <v>14981.383943364965</v>
      </c>
      <c r="N488">
        <f t="shared" si="58"/>
        <v>14104</v>
      </c>
      <c r="O488">
        <f t="shared" si="59"/>
        <v>0</v>
      </c>
      <c r="P488">
        <f t="shared" si="60"/>
        <v>0</v>
      </c>
      <c r="Q488" s="9" cm="1">
        <f t="array" ref="Q488">IF(D488="",_xlfn.XLOOKUP(C488,ConfigSheet!$B$5:$H$5,_xlfn.XLOOKUP(G488,ConfigSheet!$A$6:$A$8,ConfigSheet!$B$6:$H$8)),_xlfn.XLOOKUP(D488,ConfigSheet!$B$5:$H$5,_xlfn.XLOOKUP(H488,ConfigSheet!$A$6:$A$8,ConfigSheet!$B$6:$H$8)))</f>
        <v>0</v>
      </c>
      <c r="R488">
        <f t="shared" si="61"/>
        <v>0</v>
      </c>
      <c r="S488" s="9">
        <f t="shared" si="62"/>
        <v>0</v>
      </c>
      <c r="W488">
        <f t="shared" si="63"/>
        <v>0</v>
      </c>
      <c r="X488">
        <f t="shared" si="56"/>
        <v>0</v>
      </c>
    </row>
    <row r="489" spans="1:24" x14ac:dyDescent="0.3">
      <c r="A489" s="3">
        <v>487</v>
      </c>
      <c r="B489">
        <v>219</v>
      </c>
      <c r="C489" t="s">
        <v>10</v>
      </c>
      <c r="D489" t="s">
        <v>10</v>
      </c>
      <c r="E489">
        <v>262045</v>
      </c>
      <c r="F489">
        <v>258180</v>
      </c>
      <c r="G489">
        <v>3</v>
      </c>
      <c r="H489">
        <v>3</v>
      </c>
      <c r="I489">
        <v>94.177301724751786</v>
      </c>
      <c r="J489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_xlfn.XLOOKUP(B489,CoinPixels_Config3!A:A,CoinPixels_Config3!I:I)</f>
        <v>1.0622081638801024</v>
      </c>
      <c r="M489">
        <f t="shared" si="57"/>
        <v>278346.33830396144</v>
      </c>
      <c r="N489">
        <f t="shared" si="58"/>
        <v>274240.90375056484</v>
      </c>
      <c r="O489">
        <f t="shared" si="59"/>
        <v>296.54830912449245</v>
      </c>
      <c r="P489">
        <f t="shared" si="60"/>
        <v>292.17440687577118</v>
      </c>
      <c r="Q489" s="9" cm="1">
        <f t="array" ref="Q489">IF(D489="",_xlfn.XLOOKUP(C489,ConfigSheet!$B$5:$H$5,_xlfn.XLOOKUP(G489,ConfigSheet!$A$6:$A$8,ConfigSheet!$B$6:$H$8)),_xlfn.XLOOKUP(D489,ConfigSheet!$B$5:$H$5,_xlfn.XLOOKUP(H489,ConfigSheet!$A$6:$A$8,ConfigSheet!$B$6:$H$8)))</f>
        <v>289.92</v>
      </c>
      <c r="R489">
        <f t="shared" si="61"/>
        <v>4.3739022487212651</v>
      </c>
      <c r="S489" s="9">
        <f t="shared" si="62"/>
        <v>19.13102088136894</v>
      </c>
      <c r="W489">
        <f t="shared" si="63"/>
        <v>-2.2544068757711671</v>
      </c>
      <c r="X489">
        <f t="shared" si="56"/>
        <v>5.0823503615243144</v>
      </c>
    </row>
    <row r="490" spans="1:24" x14ac:dyDescent="0.3">
      <c r="A490" s="3">
        <v>488</v>
      </c>
      <c r="B490">
        <v>220</v>
      </c>
      <c r="C490" t="s">
        <v>8</v>
      </c>
      <c r="D490" t="s">
        <v>8</v>
      </c>
      <c r="E490">
        <v>10327</v>
      </c>
      <c r="F490">
        <v>11461</v>
      </c>
      <c r="G490">
        <v>1</v>
      </c>
      <c r="H490">
        <v>1</v>
      </c>
      <c r="I490">
        <v>86.285907030105591</v>
      </c>
      <c r="J490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_xlfn.XLOOKUP(B490,CoinPixels_Config3!A:A,CoinPixels_Config3!I:I)</f>
        <v>0.90105575429718177</v>
      </c>
      <c r="M490">
        <f t="shared" si="57"/>
        <v>9305.202774626996</v>
      </c>
      <c r="N490">
        <f t="shared" si="58"/>
        <v>10327</v>
      </c>
      <c r="O490">
        <f t="shared" si="59"/>
        <v>0</v>
      </c>
      <c r="P490">
        <f t="shared" si="60"/>
        <v>0</v>
      </c>
      <c r="Q490" s="9" cm="1">
        <f t="array" ref="Q490">IF(D490="",_xlfn.XLOOKUP(C490,ConfigSheet!$B$5:$H$5,_xlfn.XLOOKUP(G490,ConfigSheet!$A$6:$A$8,ConfigSheet!$B$6:$H$8)),_xlfn.XLOOKUP(D490,ConfigSheet!$B$5:$H$5,_xlfn.XLOOKUP(H490,ConfigSheet!$A$6:$A$8,ConfigSheet!$B$6:$H$8)))</f>
        <v>0</v>
      </c>
      <c r="R490">
        <f t="shared" si="61"/>
        <v>0</v>
      </c>
      <c r="S490" s="9">
        <f t="shared" si="62"/>
        <v>0</v>
      </c>
      <c r="W490">
        <f t="shared" si="63"/>
        <v>0</v>
      </c>
      <c r="X490">
        <f t="shared" si="56"/>
        <v>0</v>
      </c>
    </row>
    <row r="491" spans="1:24" x14ac:dyDescent="0.3">
      <c r="A491" s="3">
        <v>489</v>
      </c>
      <c r="B491">
        <v>220</v>
      </c>
      <c r="C491" t="s">
        <v>11</v>
      </c>
      <c r="D491" t="s">
        <v>11</v>
      </c>
      <c r="E491">
        <v>145326</v>
      </c>
      <c r="F491">
        <v>176096</v>
      </c>
      <c r="G491">
        <v>1</v>
      </c>
      <c r="H491">
        <v>1</v>
      </c>
      <c r="I491">
        <v>79.996752738952637</v>
      </c>
      <c r="J491">
        <f>ConfigSheet!$I$2</f>
        <v>3349.0920000000001</v>
      </c>
      <c r="K491">
        <f>IF(D491="",_xlfn.XLOOKUP(C491,ConfigSheet!$A$1:$H$1,ConfigSheet!$A$2:$H$2),_xlfn.XLOOKUP(D491,ConfigSheet!$A$1:$H$1,ConfigSheet!$A$2:$H$2))</f>
        <v>5.6936084651916001</v>
      </c>
      <c r="L491">
        <f>_xlfn.XLOOKUP(B491,CoinPixels_Config3!A:A,CoinPixels_Config3!I:I)</f>
        <v>0.90105575429718177</v>
      </c>
      <c r="M491">
        <f t="shared" si="57"/>
        <v>130946.82854899224</v>
      </c>
      <c r="N491">
        <f t="shared" si="58"/>
        <v>158672.31410871653</v>
      </c>
      <c r="O491">
        <f t="shared" si="59"/>
        <v>222.61555416110855</v>
      </c>
      <c r="P491">
        <f t="shared" si="60"/>
        <v>269.75013848557427</v>
      </c>
      <c r="Q491" s="9" cm="1">
        <f t="array" ref="Q491">IF(D491="",_xlfn.XLOOKUP(C491,ConfigSheet!$B$5:$H$5,_xlfn.XLOOKUP(G491,ConfigSheet!$A$6:$A$8,ConfigSheet!$B$6:$H$8)),_xlfn.XLOOKUP(D491,ConfigSheet!$B$5:$H$5,_xlfn.XLOOKUP(H491,ConfigSheet!$A$6:$A$8,ConfigSheet!$B$6:$H$8)))</f>
        <v>369.42666666666668</v>
      </c>
      <c r="R491">
        <f t="shared" si="61"/>
        <v>-47.13458432446572</v>
      </c>
      <c r="S491" s="9">
        <f t="shared" si="62"/>
        <v>2221.6690394401694</v>
      </c>
      <c r="W491">
        <f t="shared" si="63"/>
        <v>99.676528181092408</v>
      </c>
      <c r="X491">
        <f t="shared" si="56"/>
        <v>9935.4102702361088</v>
      </c>
    </row>
    <row r="492" spans="1:24" x14ac:dyDescent="0.3">
      <c r="A492" s="3">
        <v>490</v>
      </c>
      <c r="B492">
        <v>221</v>
      </c>
      <c r="C492" t="s">
        <v>8</v>
      </c>
      <c r="D492" t="s">
        <v>8</v>
      </c>
      <c r="E492">
        <v>13493</v>
      </c>
      <c r="F492">
        <v>12184</v>
      </c>
      <c r="G492">
        <v>1</v>
      </c>
      <c r="H492">
        <v>1</v>
      </c>
      <c r="I492">
        <v>86.497676372528076</v>
      </c>
      <c r="J492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_xlfn.XLOOKUP(B492,CoinPixels_Config3!A:A,CoinPixels_Config3!I:I)</f>
        <v>1.107435981615233</v>
      </c>
      <c r="M492">
        <f t="shared" si="57"/>
        <v>14942.63369993434</v>
      </c>
      <c r="N492">
        <f t="shared" si="58"/>
        <v>13493</v>
      </c>
      <c r="O492">
        <f t="shared" si="59"/>
        <v>0</v>
      </c>
      <c r="P492">
        <f t="shared" si="60"/>
        <v>0</v>
      </c>
      <c r="Q492" s="9" cm="1">
        <f t="array" ref="Q492">IF(D492="",_xlfn.XLOOKUP(C492,ConfigSheet!$B$5:$H$5,_xlfn.XLOOKUP(G492,ConfigSheet!$A$6:$A$8,ConfigSheet!$B$6:$H$8)),_xlfn.XLOOKUP(D492,ConfigSheet!$B$5:$H$5,_xlfn.XLOOKUP(H492,ConfigSheet!$A$6:$A$8,ConfigSheet!$B$6:$H$8)))</f>
        <v>0</v>
      </c>
      <c r="R492">
        <f t="shared" si="61"/>
        <v>0</v>
      </c>
      <c r="S492" s="9">
        <f t="shared" si="62"/>
        <v>0</v>
      </c>
      <c r="W492">
        <f t="shared" si="63"/>
        <v>0</v>
      </c>
      <c r="X492">
        <f t="shared" si="56"/>
        <v>0</v>
      </c>
    </row>
    <row r="493" spans="1:24" x14ac:dyDescent="0.3">
      <c r="A493" s="3">
        <v>491</v>
      </c>
      <c r="B493">
        <v>221</v>
      </c>
      <c r="C493" t="s">
        <v>11</v>
      </c>
      <c r="D493" t="s">
        <v>11</v>
      </c>
      <c r="E493">
        <v>331209</v>
      </c>
      <c r="F493">
        <v>384380</v>
      </c>
      <c r="G493">
        <v>2</v>
      </c>
      <c r="H493">
        <v>2</v>
      </c>
      <c r="I493">
        <v>83.181083202362061</v>
      </c>
      <c r="J493">
        <f>ConfigSheet!$I$2</f>
        <v>3349.0920000000001</v>
      </c>
      <c r="K493">
        <f>IF(D493="",_xlfn.XLOOKUP(C493,ConfigSheet!$A$1:$H$1,ConfigSheet!$A$2:$H$2),_xlfn.XLOOKUP(D493,ConfigSheet!$A$1:$H$1,ConfigSheet!$A$2:$H$2))</f>
        <v>5.6936084651916001</v>
      </c>
      <c r="L493">
        <f>_xlfn.XLOOKUP(B493,CoinPixels_Config3!A:A,CoinPixels_Config3!I:I)</f>
        <v>1.107435981615233</v>
      </c>
      <c r="M493">
        <f t="shared" si="57"/>
        <v>366792.76403479971</v>
      </c>
      <c r="N493">
        <f t="shared" si="58"/>
        <v>425676.24261326325</v>
      </c>
      <c r="O493">
        <f t="shared" si="59"/>
        <v>623.56435304839658</v>
      </c>
      <c r="P493">
        <f t="shared" si="60"/>
        <v>723.66894023031591</v>
      </c>
      <c r="Q493" s="9" cm="1">
        <f t="array" ref="Q493">IF(D493="",_xlfn.XLOOKUP(C493,ConfigSheet!$B$5:$H$5,_xlfn.XLOOKUP(G493,ConfigSheet!$A$6:$A$8,ConfigSheet!$B$6:$H$8)),_xlfn.XLOOKUP(D493,ConfigSheet!$B$5:$H$5,_xlfn.XLOOKUP(H493,ConfigSheet!$A$6:$A$8,ConfigSheet!$B$6:$H$8)))</f>
        <v>738.85333333333335</v>
      </c>
      <c r="R493">
        <f t="shared" si="61"/>
        <v>-100.10458718191933</v>
      </c>
      <c r="S493" s="9">
        <f t="shared" si="62"/>
        <v>10020.928374862488</v>
      </c>
      <c r="W493">
        <f t="shared" si="63"/>
        <v>15.184393103017442</v>
      </c>
      <c r="X493">
        <f t="shared" si="56"/>
        <v>230.56579390696365</v>
      </c>
    </row>
    <row r="494" spans="1:24" x14ac:dyDescent="0.3">
      <c r="A494" s="3">
        <v>492</v>
      </c>
      <c r="B494">
        <v>222</v>
      </c>
      <c r="C494" t="s">
        <v>8</v>
      </c>
      <c r="D494" t="s">
        <v>8</v>
      </c>
      <c r="E494">
        <v>13448</v>
      </c>
      <c r="F494">
        <v>13143</v>
      </c>
      <c r="G494">
        <v>1</v>
      </c>
      <c r="H494">
        <v>1</v>
      </c>
      <c r="I494">
        <v>90.466296672821045</v>
      </c>
      <c r="J49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_xlfn.XLOOKUP(B494,CoinPixels_Config3!A:A,CoinPixels_Config3!I:I)</f>
        <v>1.0232062694970707</v>
      </c>
      <c r="M494">
        <f t="shared" si="57"/>
        <v>13760.077912196608</v>
      </c>
      <c r="N494">
        <f t="shared" si="58"/>
        <v>13448</v>
      </c>
      <c r="O494">
        <f t="shared" si="59"/>
        <v>0</v>
      </c>
      <c r="P494">
        <f t="shared" si="60"/>
        <v>0</v>
      </c>
      <c r="Q494" s="9" cm="1">
        <f t="array" ref="Q494">IF(D494="",_xlfn.XLOOKUP(C494,ConfigSheet!$B$5:$H$5,_xlfn.XLOOKUP(G494,ConfigSheet!$A$6:$A$8,ConfigSheet!$B$6:$H$8)),_xlfn.XLOOKUP(D494,ConfigSheet!$B$5:$H$5,_xlfn.XLOOKUP(H494,ConfigSheet!$A$6:$A$8,ConfigSheet!$B$6:$H$8)))</f>
        <v>0</v>
      </c>
      <c r="R494">
        <f t="shared" si="61"/>
        <v>0</v>
      </c>
      <c r="S494" s="9">
        <f t="shared" si="62"/>
        <v>0</v>
      </c>
      <c r="W494">
        <f t="shared" si="63"/>
        <v>0</v>
      </c>
      <c r="X494">
        <f t="shared" si="56"/>
        <v>0</v>
      </c>
    </row>
    <row r="495" spans="1:24" x14ac:dyDescent="0.3">
      <c r="A495" s="3">
        <v>493</v>
      </c>
      <c r="B495">
        <v>222</v>
      </c>
      <c r="C495" t="s">
        <v>11</v>
      </c>
      <c r="D495" t="s">
        <v>11</v>
      </c>
      <c r="E495">
        <v>355675</v>
      </c>
      <c r="F495">
        <v>408622</v>
      </c>
      <c r="G495">
        <v>2</v>
      </c>
      <c r="H495">
        <v>2</v>
      </c>
      <c r="I495">
        <v>82.640695571899414</v>
      </c>
      <c r="J495">
        <f>ConfigSheet!$I$2</f>
        <v>3349.0920000000001</v>
      </c>
      <c r="K495">
        <f>IF(D495="",_xlfn.XLOOKUP(C495,ConfigSheet!$A$1:$H$1,ConfigSheet!$A$2:$H$2),_xlfn.XLOOKUP(D495,ConfigSheet!$A$1:$H$1,ConfigSheet!$A$2:$H$2))</f>
        <v>5.6936084651916001</v>
      </c>
      <c r="L495">
        <f>_xlfn.XLOOKUP(B495,CoinPixels_Config3!A:A,CoinPixels_Config3!I:I)</f>
        <v>1.0232062694970707</v>
      </c>
      <c r="M495">
        <f t="shared" si="57"/>
        <v>363928.88990337064</v>
      </c>
      <c r="N495">
        <f t="shared" si="58"/>
        <v>418104.59225443203</v>
      </c>
      <c r="O495">
        <f t="shared" si="59"/>
        <v>618.69563699104492</v>
      </c>
      <c r="P495">
        <f t="shared" si="60"/>
        <v>710.79679083026576</v>
      </c>
      <c r="Q495" s="9" cm="1">
        <f t="array" ref="Q495">IF(D495="",_xlfn.XLOOKUP(C495,ConfigSheet!$B$5:$H$5,_xlfn.XLOOKUP(G495,ConfigSheet!$A$6:$A$8,ConfigSheet!$B$6:$H$8)),_xlfn.XLOOKUP(D495,ConfigSheet!$B$5:$H$5,_xlfn.XLOOKUP(H495,ConfigSheet!$A$6:$A$8,ConfigSheet!$B$6:$H$8)))</f>
        <v>738.85333333333335</v>
      </c>
      <c r="R495">
        <f t="shared" si="61"/>
        <v>-92.101153839220842</v>
      </c>
      <c r="S495" s="9">
        <f t="shared" si="62"/>
        <v>8482.6225385158232</v>
      </c>
      <c r="W495">
        <f t="shared" si="63"/>
        <v>28.05654250306759</v>
      </c>
      <c r="X495">
        <f t="shared" si="56"/>
        <v>787.16957722643815</v>
      </c>
    </row>
    <row r="496" spans="1:24" x14ac:dyDescent="0.3">
      <c r="A496" s="3">
        <v>494</v>
      </c>
      <c r="B496">
        <v>223</v>
      </c>
      <c r="C496" t="s">
        <v>8</v>
      </c>
      <c r="D496" t="s">
        <v>8</v>
      </c>
      <c r="E496">
        <v>13373</v>
      </c>
      <c r="F496">
        <v>13702</v>
      </c>
      <c r="G496">
        <v>1</v>
      </c>
      <c r="H496">
        <v>1</v>
      </c>
      <c r="I496">
        <v>90.548241138458252</v>
      </c>
      <c r="J496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_xlfn.XLOOKUP(B496,CoinPixels_Config3!A:A,CoinPixels_Config3!I:I)</f>
        <v>0.97598890672894467</v>
      </c>
      <c r="M496">
        <f t="shared" si="57"/>
        <v>13051.899649686176</v>
      </c>
      <c r="N496">
        <f t="shared" si="58"/>
        <v>13373</v>
      </c>
      <c r="O496">
        <f t="shared" si="59"/>
        <v>0</v>
      </c>
      <c r="P496">
        <f t="shared" si="60"/>
        <v>0</v>
      </c>
      <c r="Q496" s="9" cm="1">
        <f t="array" ref="Q496">IF(D496="",_xlfn.XLOOKUP(C496,ConfigSheet!$B$5:$H$5,_xlfn.XLOOKUP(G496,ConfigSheet!$A$6:$A$8,ConfigSheet!$B$6:$H$8)),_xlfn.XLOOKUP(D496,ConfigSheet!$B$5:$H$5,_xlfn.XLOOKUP(H496,ConfigSheet!$A$6:$A$8,ConfigSheet!$B$6:$H$8)))</f>
        <v>0</v>
      </c>
      <c r="R496">
        <f t="shared" si="61"/>
        <v>0</v>
      </c>
      <c r="S496" s="9">
        <f t="shared" si="62"/>
        <v>0</v>
      </c>
      <c r="W496">
        <f t="shared" si="63"/>
        <v>0</v>
      </c>
      <c r="X496">
        <f t="shared" si="56"/>
        <v>0</v>
      </c>
    </row>
    <row r="497" spans="1:24" x14ac:dyDescent="0.3">
      <c r="A497" s="3">
        <v>495</v>
      </c>
      <c r="B497">
        <v>223</v>
      </c>
      <c r="C497" t="s">
        <v>12</v>
      </c>
      <c r="D497" t="s">
        <v>12</v>
      </c>
      <c r="E497">
        <v>341560</v>
      </c>
      <c r="F497">
        <v>322197</v>
      </c>
      <c r="G497">
        <v>2</v>
      </c>
      <c r="H497">
        <v>2</v>
      </c>
      <c r="I497">
        <v>90.537011623382568</v>
      </c>
      <c r="J497">
        <f>ConfigSheet!$I$2</f>
        <v>3349.0920000000001</v>
      </c>
      <c r="K497">
        <f>IF(D497="",_xlfn.XLOOKUP(C497,ConfigSheet!$A$1:$H$1,ConfigSheet!$A$2:$H$2),_xlfn.XLOOKUP(D497,ConfigSheet!$A$1:$H$1,ConfigSheet!$A$2:$H$2))</f>
        <v>4.4826302470744004</v>
      </c>
      <c r="L497">
        <f>_xlfn.XLOOKUP(B497,CoinPixels_Config3!A:A,CoinPixels_Config3!I:I)</f>
        <v>0.97598890672894467</v>
      </c>
      <c r="M497">
        <f t="shared" si="57"/>
        <v>333358.77098233835</v>
      </c>
      <c r="N497">
        <f t="shared" si="58"/>
        <v>314460.69778134581</v>
      </c>
      <c r="O497">
        <f t="shared" si="59"/>
        <v>446.18783536940094</v>
      </c>
      <c r="P497">
        <f t="shared" si="60"/>
        <v>420.89349453248298</v>
      </c>
      <c r="Q497" s="9" cm="1">
        <f t="array" ref="Q497">IF(D497="",_xlfn.XLOOKUP(C497,ConfigSheet!$B$5:$H$5,_xlfn.XLOOKUP(G497,ConfigSheet!$A$6:$A$8,ConfigSheet!$B$6:$H$8)),_xlfn.XLOOKUP(D497,ConfigSheet!$B$5:$H$5,_xlfn.XLOOKUP(H497,ConfigSheet!$A$6:$A$8,ConfigSheet!$B$6:$H$8)))</f>
        <v>472.59999999999997</v>
      </c>
      <c r="R497">
        <f t="shared" si="61"/>
        <v>25.294340836917968</v>
      </c>
      <c r="S497" s="9">
        <f t="shared" si="62"/>
        <v>639.803678374176</v>
      </c>
      <c r="W497">
        <f t="shared" si="63"/>
        <v>51.70650546751699</v>
      </c>
      <c r="X497">
        <f t="shared" si="56"/>
        <v>2673.5627076623646</v>
      </c>
    </row>
    <row r="498" spans="1:24" x14ac:dyDescent="0.3">
      <c r="A498" s="3">
        <v>496</v>
      </c>
      <c r="B498">
        <v>224</v>
      </c>
      <c r="C498" t="s">
        <v>8</v>
      </c>
      <c r="D498" t="s">
        <v>8</v>
      </c>
      <c r="E498">
        <v>14633</v>
      </c>
      <c r="F498">
        <v>14269</v>
      </c>
      <c r="G498">
        <v>1</v>
      </c>
      <c r="H498">
        <v>1</v>
      </c>
      <c r="I498">
        <v>88.606107234954834</v>
      </c>
      <c r="J498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_xlfn.XLOOKUP(B498,CoinPixels_Config3!A:A,CoinPixels_Config3!I:I)</f>
        <v>1.0255098465204289</v>
      </c>
      <c r="M498">
        <f t="shared" si="57"/>
        <v>15006.285584133435</v>
      </c>
      <c r="N498">
        <f t="shared" si="58"/>
        <v>14633</v>
      </c>
      <c r="O498">
        <f t="shared" si="59"/>
        <v>0</v>
      </c>
      <c r="P498">
        <f t="shared" si="60"/>
        <v>0</v>
      </c>
      <c r="Q498" s="9" cm="1">
        <f t="array" ref="Q498">IF(D498="",_xlfn.XLOOKUP(C498,ConfigSheet!$B$5:$H$5,_xlfn.XLOOKUP(G498,ConfigSheet!$A$6:$A$8,ConfigSheet!$B$6:$H$8)),_xlfn.XLOOKUP(D498,ConfigSheet!$B$5:$H$5,_xlfn.XLOOKUP(H498,ConfigSheet!$A$6:$A$8,ConfigSheet!$B$6:$H$8)))</f>
        <v>0</v>
      </c>
      <c r="R498">
        <f t="shared" si="61"/>
        <v>0</v>
      </c>
      <c r="S498" s="9">
        <f t="shared" si="62"/>
        <v>0</v>
      </c>
      <c r="W498">
        <f t="shared" si="63"/>
        <v>0</v>
      </c>
      <c r="X498">
        <f t="shared" si="56"/>
        <v>0</v>
      </c>
    </row>
    <row r="499" spans="1:24" x14ac:dyDescent="0.3">
      <c r="A499" s="3">
        <v>497</v>
      </c>
      <c r="B499">
        <v>224</v>
      </c>
      <c r="C499" t="s">
        <v>12</v>
      </c>
      <c r="D499" t="s">
        <v>12</v>
      </c>
      <c r="E499">
        <v>377766</v>
      </c>
      <c r="F499">
        <v>338057</v>
      </c>
      <c r="G499">
        <v>2</v>
      </c>
      <c r="H499">
        <v>2</v>
      </c>
      <c r="I499">
        <v>87.540227174758911</v>
      </c>
      <c r="J499">
        <f>ConfigSheet!$I$2</f>
        <v>3349.0920000000001</v>
      </c>
      <c r="K499">
        <f>IF(D499="",_xlfn.XLOOKUP(C499,ConfigSheet!$A$1:$H$1,ConfigSheet!$A$2:$H$2),_xlfn.XLOOKUP(D499,ConfigSheet!$A$1:$H$1,ConfigSheet!$A$2:$H$2))</f>
        <v>4.4826302470744004</v>
      </c>
      <c r="L499">
        <f>_xlfn.XLOOKUP(B499,CoinPixels_Config3!A:A,CoinPixels_Config3!I:I)</f>
        <v>1.0255098465204289</v>
      </c>
      <c r="M499">
        <f t="shared" si="57"/>
        <v>387402.75268063636</v>
      </c>
      <c r="N499">
        <f t="shared" si="58"/>
        <v>346680.7821851566</v>
      </c>
      <c r="O499">
        <f t="shared" si="59"/>
        <v>518.52361683886375</v>
      </c>
      <c r="P499">
        <f t="shared" si="60"/>
        <v>464.01883265750678</v>
      </c>
      <c r="Q499" s="9" cm="1">
        <f t="array" ref="Q499">IF(D499="",_xlfn.XLOOKUP(C499,ConfigSheet!$B$5:$H$5,_xlfn.XLOOKUP(G499,ConfigSheet!$A$6:$A$8,ConfigSheet!$B$6:$H$8)),_xlfn.XLOOKUP(D499,ConfigSheet!$B$5:$H$5,_xlfn.XLOOKUP(H499,ConfigSheet!$A$6:$A$8,ConfigSheet!$B$6:$H$8)))</f>
        <v>472.59999999999997</v>
      </c>
      <c r="R499">
        <f t="shared" si="61"/>
        <v>54.504784181356968</v>
      </c>
      <c r="S499" s="9">
        <f t="shared" si="62"/>
        <v>2970.7714986563005</v>
      </c>
      <c r="W499">
        <f t="shared" si="63"/>
        <v>8.5811673424931882</v>
      </c>
      <c r="X499">
        <f t="shared" si="56"/>
        <v>73.636432959871613</v>
      </c>
    </row>
    <row r="500" spans="1:24" x14ac:dyDescent="0.3">
      <c r="A500" s="3">
        <v>498</v>
      </c>
      <c r="B500">
        <v>225</v>
      </c>
      <c r="C500" t="s">
        <v>8</v>
      </c>
      <c r="D500" t="s">
        <v>8</v>
      </c>
      <c r="E500">
        <v>18595</v>
      </c>
      <c r="F500">
        <v>17056</v>
      </c>
      <c r="G500">
        <v>1</v>
      </c>
      <c r="H500">
        <v>1</v>
      </c>
      <c r="I500">
        <v>91.455882787704468</v>
      </c>
      <c r="J500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_xlfn.XLOOKUP(B500,CoinPixels_Config3!A:A,CoinPixels_Config3!I:I)</f>
        <v>1.0902321763602252</v>
      </c>
      <c r="M500">
        <f t="shared" si="57"/>
        <v>20272.867319418387</v>
      </c>
      <c r="N500">
        <f t="shared" si="58"/>
        <v>18595</v>
      </c>
      <c r="O500">
        <f t="shared" si="59"/>
        <v>0</v>
      </c>
      <c r="P500">
        <f t="shared" si="60"/>
        <v>0</v>
      </c>
      <c r="Q500" s="9" cm="1">
        <f t="array" ref="Q500">IF(D500="",_xlfn.XLOOKUP(C500,ConfigSheet!$B$5:$H$5,_xlfn.XLOOKUP(G500,ConfigSheet!$A$6:$A$8,ConfigSheet!$B$6:$H$8)),_xlfn.XLOOKUP(D500,ConfigSheet!$B$5:$H$5,_xlfn.XLOOKUP(H500,ConfigSheet!$A$6:$A$8,ConfigSheet!$B$6:$H$8)))</f>
        <v>0</v>
      </c>
      <c r="R500">
        <f t="shared" si="61"/>
        <v>0</v>
      </c>
      <c r="S500" s="9">
        <f t="shared" si="62"/>
        <v>0</v>
      </c>
      <c r="W500">
        <f t="shared" si="63"/>
        <v>0</v>
      </c>
      <c r="X500">
        <f t="shared" si="56"/>
        <v>0</v>
      </c>
    </row>
    <row r="501" spans="1:24" x14ac:dyDescent="0.3">
      <c r="A501" s="3">
        <v>499</v>
      </c>
      <c r="B501">
        <v>225</v>
      </c>
      <c r="C501" t="s">
        <v>14</v>
      </c>
      <c r="D501" t="s">
        <v>14</v>
      </c>
      <c r="E501">
        <v>204346</v>
      </c>
      <c r="F501">
        <v>192557</v>
      </c>
      <c r="G501">
        <v>2</v>
      </c>
      <c r="H501">
        <v>2</v>
      </c>
      <c r="I501">
        <v>93.410113453865051</v>
      </c>
      <c r="J501">
        <f>ConfigSheet!$I$2</f>
        <v>3349.0920000000001</v>
      </c>
      <c r="K501">
        <f>IF(D501="",_xlfn.XLOOKUP(C501,ConfigSheet!$A$1:$H$1,ConfigSheet!$A$2:$H$2),_xlfn.XLOOKUP(D501,ConfigSheet!$A$1:$H$1,ConfigSheet!$A$2:$H$2))</f>
        <v>8.5265588246234003</v>
      </c>
      <c r="L501">
        <f>_xlfn.XLOOKUP(B501,CoinPixels_Config3!A:A,CoinPixels_Config3!I:I)</f>
        <v>1.0902321763602252</v>
      </c>
      <c r="M501">
        <f t="shared" si="57"/>
        <v>222784.58431050659</v>
      </c>
      <c r="N501">
        <f t="shared" si="58"/>
        <v>209931.83718339587</v>
      </c>
      <c r="O501">
        <f t="shared" si="59"/>
        <v>567.19429127142689</v>
      </c>
      <c r="P501">
        <f t="shared" si="60"/>
        <v>534.47207747816037</v>
      </c>
      <c r="Q501" s="9" cm="1">
        <f t="array" ref="Q501">IF(D501="",_xlfn.XLOOKUP(C501,ConfigSheet!$B$5:$H$5,_xlfn.XLOOKUP(G501,ConfigSheet!$A$6:$A$8,ConfigSheet!$B$6:$H$8)),_xlfn.XLOOKUP(D501,ConfigSheet!$B$5:$H$5,_xlfn.XLOOKUP(H501,ConfigSheet!$A$6:$A$8,ConfigSheet!$B$6:$H$8)))</f>
        <v>320.88</v>
      </c>
      <c r="R501">
        <f t="shared" si="61"/>
        <v>32.722213793266519</v>
      </c>
      <c r="S501" s="9">
        <f t="shared" si="62"/>
        <v>1070.7432755322416</v>
      </c>
      <c r="W501">
        <f t="shared" si="63"/>
        <v>-213.59207747816038</v>
      </c>
      <c r="X501">
        <f t="shared" si="56"/>
        <v>45621.575561436468</v>
      </c>
    </row>
    <row r="502" spans="1:24" x14ac:dyDescent="0.3">
      <c r="A502" s="3">
        <v>500</v>
      </c>
      <c r="B502">
        <v>226</v>
      </c>
      <c r="C502" t="s">
        <v>8</v>
      </c>
      <c r="D502" t="s">
        <v>8</v>
      </c>
      <c r="E502">
        <v>16649</v>
      </c>
      <c r="F502">
        <v>16285</v>
      </c>
      <c r="G502">
        <v>1</v>
      </c>
      <c r="H502">
        <v>1</v>
      </c>
      <c r="I502">
        <v>87.231379747390747</v>
      </c>
      <c r="J502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_xlfn.XLOOKUP(B502,CoinPixels_Config3!A:A,CoinPixels_Config3!I:I)</f>
        <v>1.0223518575376114</v>
      </c>
      <c r="M502">
        <f t="shared" si="57"/>
        <v>17021.136076143692</v>
      </c>
      <c r="N502">
        <f t="shared" si="58"/>
        <v>16649</v>
      </c>
      <c r="O502">
        <f t="shared" si="59"/>
        <v>0</v>
      </c>
      <c r="P502">
        <f t="shared" si="60"/>
        <v>0</v>
      </c>
      <c r="Q502" s="9" cm="1">
        <f t="array" ref="Q502">IF(D502="",_xlfn.XLOOKUP(C502,ConfigSheet!$B$5:$H$5,_xlfn.XLOOKUP(G502,ConfigSheet!$A$6:$A$8,ConfigSheet!$B$6:$H$8)),_xlfn.XLOOKUP(D502,ConfigSheet!$B$5:$H$5,_xlfn.XLOOKUP(H502,ConfigSheet!$A$6:$A$8,ConfigSheet!$B$6:$H$8)))</f>
        <v>0</v>
      </c>
      <c r="R502">
        <f t="shared" si="61"/>
        <v>0</v>
      </c>
      <c r="S502" s="9">
        <f t="shared" si="62"/>
        <v>0</v>
      </c>
      <c r="W502">
        <f t="shared" si="63"/>
        <v>0</v>
      </c>
      <c r="X502">
        <f t="shared" si="56"/>
        <v>0</v>
      </c>
    </row>
    <row r="503" spans="1:24" x14ac:dyDescent="0.3">
      <c r="A503" s="3">
        <v>501</v>
      </c>
      <c r="B503">
        <v>226</v>
      </c>
      <c r="C503" t="s">
        <v>13</v>
      </c>
      <c r="D503" t="s">
        <v>13</v>
      </c>
      <c r="E503">
        <v>150304</v>
      </c>
      <c r="F503">
        <v>108594</v>
      </c>
      <c r="G503">
        <v>1</v>
      </c>
      <c r="H503">
        <v>1</v>
      </c>
      <c r="I503">
        <v>54.017025232315063</v>
      </c>
      <c r="J503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_xlfn.XLOOKUP(B503,CoinPixels_Config3!A:A,CoinPixels_Config3!I:I)</f>
        <v>1.0223518575376114</v>
      </c>
      <c r="M503">
        <f t="shared" si="57"/>
        <v>153663.57359533315</v>
      </c>
      <c r="N503">
        <f t="shared" si="58"/>
        <v>111021.27761743937</v>
      </c>
      <c r="O503">
        <f t="shared" si="59"/>
        <v>307.33481969178297</v>
      </c>
      <c r="P503">
        <f t="shared" si="60"/>
        <v>222.04809858426574</v>
      </c>
      <c r="Q503" s="9" cm="1">
        <f t="array" ref="Q503">IF(D503="",_xlfn.XLOOKUP(C503,ConfigSheet!$B$5:$H$5,_xlfn.XLOOKUP(G503,ConfigSheet!$A$6:$A$8,ConfigSheet!$B$6:$H$8)),_xlfn.XLOOKUP(D503,ConfigSheet!$B$5:$H$5,_xlfn.XLOOKUP(H503,ConfigSheet!$A$6:$A$8,ConfigSheet!$B$6:$H$8)))</f>
        <v>207.95500000000001</v>
      </c>
      <c r="R503">
        <f t="shared" si="61"/>
        <v>85.286721107517224</v>
      </c>
      <c r="S503" s="9">
        <f t="shared" si="62"/>
        <v>7273.8247972714244</v>
      </c>
      <c r="W503">
        <f t="shared" si="63"/>
        <v>-14.093098584265732</v>
      </c>
      <c r="X503">
        <f t="shared" si="56"/>
        <v>198.61542770583279</v>
      </c>
    </row>
    <row r="504" spans="1:24" x14ac:dyDescent="0.3">
      <c r="A504" s="3">
        <v>502</v>
      </c>
      <c r="B504">
        <v>227</v>
      </c>
      <c r="C504" t="s">
        <v>8</v>
      </c>
      <c r="D504" t="s">
        <v>8</v>
      </c>
      <c r="E504">
        <v>20474</v>
      </c>
      <c r="F504">
        <v>18886</v>
      </c>
      <c r="G504">
        <v>1</v>
      </c>
      <c r="H504">
        <v>1</v>
      </c>
      <c r="I504">
        <v>91.88767671585083</v>
      </c>
      <c r="J50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_xlfn.XLOOKUP(B504,CoinPixels_Config3!A:A,CoinPixels_Config3!I:I)</f>
        <v>1.0840834480567616</v>
      </c>
      <c r="M504">
        <f t="shared" si="57"/>
        <v>22195.524515514138</v>
      </c>
      <c r="N504">
        <f t="shared" si="58"/>
        <v>20474</v>
      </c>
      <c r="O504">
        <f t="shared" si="59"/>
        <v>0</v>
      </c>
      <c r="P504">
        <f t="shared" si="60"/>
        <v>0</v>
      </c>
      <c r="Q504" s="9" cm="1">
        <f t="array" ref="Q504">IF(D504="",_xlfn.XLOOKUP(C504,ConfigSheet!$B$5:$H$5,_xlfn.XLOOKUP(G504,ConfigSheet!$A$6:$A$8,ConfigSheet!$B$6:$H$8)),_xlfn.XLOOKUP(D504,ConfigSheet!$B$5:$H$5,_xlfn.XLOOKUP(H504,ConfigSheet!$A$6:$A$8,ConfigSheet!$B$6:$H$8)))</f>
        <v>0</v>
      </c>
      <c r="R504">
        <f t="shared" si="61"/>
        <v>0</v>
      </c>
      <c r="S504" s="9">
        <f t="shared" si="62"/>
        <v>0</v>
      </c>
      <c r="W504">
        <f t="shared" si="63"/>
        <v>0</v>
      </c>
      <c r="X504">
        <f t="shared" si="56"/>
        <v>0</v>
      </c>
    </row>
    <row r="505" spans="1:24" x14ac:dyDescent="0.3">
      <c r="A505" s="3">
        <v>503</v>
      </c>
      <c r="B505">
        <v>227</v>
      </c>
      <c r="C505" t="s">
        <v>13</v>
      </c>
      <c r="D505" t="s">
        <v>13</v>
      </c>
      <c r="E505">
        <v>310435</v>
      </c>
      <c r="F505">
        <v>254605</v>
      </c>
      <c r="G505">
        <v>2</v>
      </c>
      <c r="H505">
        <v>2</v>
      </c>
      <c r="I505">
        <v>65.098869800567627</v>
      </c>
      <c r="J505">
        <f>ConfigSheet!$I$2</f>
        <v>3349.0920000000001</v>
      </c>
      <c r="K505">
        <f>IF(D505="",_xlfn.XLOOKUP(C505,ConfigSheet!$A$1:$H$1,ConfigSheet!$A$2:$H$2),_xlfn.XLOOKUP(D505,ConfigSheet!$A$1:$H$1,ConfigSheet!$A$2:$H$2))</f>
        <v>6.6983512218829002</v>
      </c>
      <c r="L505">
        <f>_xlfn.XLOOKUP(B505,CoinPixels_Config3!A:A,CoinPixels_Config3!I:I)</f>
        <v>1.0840834480567616</v>
      </c>
      <c r="M505">
        <f t="shared" si="57"/>
        <v>336537.44519750081</v>
      </c>
      <c r="N505">
        <f t="shared" si="58"/>
        <v>276013.0662924918</v>
      </c>
      <c r="O505">
        <f t="shared" si="59"/>
        <v>673.09169388241025</v>
      </c>
      <c r="P505">
        <f t="shared" si="60"/>
        <v>552.03991405908175</v>
      </c>
      <c r="Q505" s="9" cm="1">
        <f t="array" ref="Q505">IF(D505="",_xlfn.XLOOKUP(C505,ConfigSheet!$B$5:$H$5,_xlfn.XLOOKUP(G505,ConfigSheet!$A$6:$A$8,ConfigSheet!$B$6:$H$8)),_xlfn.XLOOKUP(D505,ConfigSheet!$B$5:$H$5,_xlfn.XLOOKUP(H505,ConfigSheet!$A$6:$A$8,ConfigSheet!$B$6:$H$8)))</f>
        <v>415.91</v>
      </c>
      <c r="R505">
        <f t="shared" si="61"/>
        <v>121.0517798233285</v>
      </c>
      <c r="S505" s="9">
        <f t="shared" si="62"/>
        <v>14653.533398395601</v>
      </c>
      <c r="W505">
        <f t="shared" si="63"/>
        <v>-136.12991405908173</v>
      </c>
      <c r="X505">
        <f t="shared" si="56"/>
        <v>18531.353501732978</v>
      </c>
    </row>
    <row r="506" spans="1:24" x14ac:dyDescent="0.3">
      <c r="A506" s="3">
        <v>504</v>
      </c>
      <c r="B506">
        <v>228</v>
      </c>
      <c r="C506" t="s">
        <v>8</v>
      </c>
      <c r="D506" t="s">
        <v>8</v>
      </c>
      <c r="E506">
        <v>16727</v>
      </c>
      <c r="F506">
        <v>16628</v>
      </c>
      <c r="G506">
        <v>1</v>
      </c>
      <c r="H506">
        <v>1</v>
      </c>
      <c r="I506">
        <v>93.777960538864136</v>
      </c>
      <c r="J506">
        <f>ConfigSheet!$I$2</f>
        <v>3349.0920000000001</v>
      </c>
      <c r="K506">
        <f>IF(D506="",_xlfn.XLOOKUP(C506,ConfigSheet!$A$1:$H$1,ConfigSheet!$A$2:$H$2),_xlfn.XLOOKUP(D506,ConfigSheet!$A$1:$H$1,ConfigSheet!$A$2:$H$2))</f>
        <v>0</v>
      </c>
      <c r="L506">
        <f>_xlfn.XLOOKUP(B506,CoinPixels_Config3!A:A,CoinPixels_Config3!I:I)</f>
        <v>1.0059538128458023</v>
      </c>
      <c r="M506">
        <f t="shared" si="57"/>
        <v>16826.589427471736</v>
      </c>
      <c r="N506">
        <f t="shared" si="58"/>
        <v>16727</v>
      </c>
      <c r="O506">
        <f t="shared" si="59"/>
        <v>0</v>
      </c>
      <c r="P506">
        <f t="shared" si="60"/>
        <v>0</v>
      </c>
      <c r="Q506" s="9" cm="1">
        <f t="array" ref="Q506">IF(D506="",_xlfn.XLOOKUP(C506,ConfigSheet!$B$5:$H$5,_xlfn.XLOOKUP(G506,ConfigSheet!$A$6:$A$8,ConfigSheet!$B$6:$H$8)),_xlfn.XLOOKUP(D506,ConfigSheet!$B$5:$H$5,_xlfn.XLOOKUP(H506,ConfigSheet!$A$6:$A$8,ConfigSheet!$B$6:$H$8)))</f>
        <v>0</v>
      </c>
      <c r="R506">
        <f t="shared" si="61"/>
        <v>0</v>
      </c>
      <c r="S506" s="9">
        <f t="shared" si="62"/>
        <v>0</v>
      </c>
      <c r="W506">
        <f t="shared" si="63"/>
        <v>0</v>
      </c>
      <c r="X506">
        <f t="shared" si="56"/>
        <v>0</v>
      </c>
    </row>
    <row r="507" spans="1:24" x14ac:dyDescent="0.3">
      <c r="A507" s="3">
        <v>505</v>
      </c>
      <c r="B507">
        <v>228</v>
      </c>
      <c r="C507" t="s">
        <v>13</v>
      </c>
      <c r="D507" t="s">
        <v>13</v>
      </c>
      <c r="E507">
        <v>286410</v>
      </c>
      <c r="F507">
        <v>229635</v>
      </c>
      <c r="G507">
        <v>2</v>
      </c>
      <c r="H507">
        <v>2</v>
      </c>
      <c r="I507">
        <v>58.82028341293335</v>
      </c>
      <c r="J507">
        <f>ConfigSheet!$I$2</f>
        <v>3349.0920000000001</v>
      </c>
      <c r="K507">
        <f>IF(D507="",_xlfn.XLOOKUP(C507,ConfigSheet!$A$1:$H$1,ConfigSheet!$A$2:$H$2),_xlfn.XLOOKUP(D507,ConfigSheet!$A$1:$H$1,ConfigSheet!$A$2:$H$2))</f>
        <v>6.6983512218829002</v>
      </c>
      <c r="L507">
        <f>_xlfn.XLOOKUP(B507,CoinPixels_Config3!A:A,CoinPixels_Config3!I:I)</f>
        <v>1.0059538128458023</v>
      </c>
      <c r="M507">
        <f t="shared" si="57"/>
        <v>288115.23153716623</v>
      </c>
      <c r="N507">
        <f t="shared" si="58"/>
        <v>231002.20381284581</v>
      </c>
      <c r="O507">
        <f t="shared" si="59"/>
        <v>576.24484881575427</v>
      </c>
      <c r="P507">
        <f t="shared" si="60"/>
        <v>462.0159416843187</v>
      </c>
      <c r="Q507" s="9" cm="1">
        <f t="array" ref="Q507">IF(D507="",_xlfn.XLOOKUP(C507,ConfigSheet!$B$5:$H$5,_xlfn.XLOOKUP(G507,ConfigSheet!$A$6:$A$8,ConfigSheet!$B$6:$H$8)),_xlfn.XLOOKUP(D507,ConfigSheet!$B$5:$H$5,_xlfn.XLOOKUP(H507,ConfigSheet!$A$6:$A$8,ConfigSheet!$B$6:$H$8)))</f>
        <v>415.91</v>
      </c>
      <c r="R507">
        <f t="shared" si="61"/>
        <v>114.22890713143556</v>
      </c>
      <c r="S507" s="9">
        <f t="shared" si="62"/>
        <v>13048.243224442131</v>
      </c>
      <c r="W507">
        <f t="shared" si="63"/>
        <v>-46.10594168431868</v>
      </c>
      <c r="X507">
        <f t="shared" si="56"/>
        <v>2125.7578585977949</v>
      </c>
    </row>
    <row r="508" spans="1:24" x14ac:dyDescent="0.3">
      <c r="A508" s="3">
        <v>506</v>
      </c>
      <c r="B508">
        <v>229</v>
      </c>
      <c r="C508" t="s">
        <v>8</v>
      </c>
      <c r="D508" t="s">
        <v>8</v>
      </c>
      <c r="E508">
        <v>18652</v>
      </c>
      <c r="F508">
        <v>17068</v>
      </c>
      <c r="G508">
        <v>1</v>
      </c>
      <c r="H508">
        <v>1</v>
      </c>
      <c r="I508">
        <v>91.507613658905029</v>
      </c>
      <c r="J508">
        <f>ConfigSheet!$I$2</f>
        <v>3349.0920000000001</v>
      </c>
      <c r="K508">
        <f>IF(D508="",_xlfn.XLOOKUP(C508,ConfigSheet!$A$1:$H$1,ConfigSheet!$A$2:$H$2),_xlfn.XLOOKUP(D508,ConfigSheet!$A$1:$H$1,ConfigSheet!$A$2:$H$2))</f>
        <v>0</v>
      </c>
      <c r="L508">
        <f>_xlfn.XLOOKUP(B508,CoinPixels_Config3!A:A,CoinPixels_Config3!I:I)</f>
        <v>1.0928052495898757</v>
      </c>
      <c r="M508">
        <f t="shared" si="57"/>
        <v>20383.00351535036</v>
      </c>
      <c r="N508">
        <f t="shared" si="58"/>
        <v>18651.999999999996</v>
      </c>
      <c r="O508">
        <f t="shared" si="59"/>
        <v>0</v>
      </c>
      <c r="P508">
        <f t="shared" si="60"/>
        <v>0</v>
      </c>
      <c r="Q508" s="9" cm="1">
        <f t="array" ref="Q508">IF(D508="",_xlfn.XLOOKUP(C508,ConfigSheet!$B$5:$H$5,_xlfn.XLOOKUP(G508,ConfigSheet!$A$6:$A$8,ConfigSheet!$B$6:$H$8)),_xlfn.XLOOKUP(D508,ConfigSheet!$B$5:$H$5,_xlfn.XLOOKUP(H508,ConfigSheet!$A$6:$A$8,ConfigSheet!$B$6:$H$8)))</f>
        <v>0</v>
      </c>
      <c r="R508">
        <f t="shared" si="61"/>
        <v>0</v>
      </c>
      <c r="S508" s="9">
        <f t="shared" si="62"/>
        <v>0</v>
      </c>
      <c r="W508">
        <f t="shared" si="63"/>
        <v>0</v>
      </c>
      <c r="X508">
        <f t="shared" si="56"/>
        <v>0</v>
      </c>
    </row>
    <row r="509" spans="1:24" x14ac:dyDescent="0.3">
      <c r="A509" s="3">
        <v>507</v>
      </c>
      <c r="B509">
        <v>229</v>
      </c>
      <c r="C509" t="s">
        <v>13</v>
      </c>
      <c r="D509" t="s">
        <v>13</v>
      </c>
      <c r="E509">
        <v>130680</v>
      </c>
      <c r="F509">
        <v>119679</v>
      </c>
      <c r="G509">
        <v>1</v>
      </c>
      <c r="H509">
        <v>1</v>
      </c>
      <c r="I509">
        <v>66.557341814041138</v>
      </c>
      <c r="J509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_xlfn.XLOOKUP(B509,CoinPixels_Config3!A:A,CoinPixels_Config3!I:I)</f>
        <v>1.0928052495898757</v>
      </c>
      <c r="M509">
        <f t="shared" si="57"/>
        <v>142807.79001640496</v>
      </c>
      <c r="N509">
        <f t="shared" si="58"/>
        <v>130785.83946566674</v>
      </c>
      <c r="O509">
        <f t="shared" si="59"/>
        <v>285.6227104990794</v>
      </c>
      <c r="P509">
        <f t="shared" si="60"/>
        <v>261.57820913544015</v>
      </c>
      <c r="Q509" s="9" cm="1">
        <f t="array" ref="Q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R509">
        <f t="shared" si="61"/>
        <v>24.044501363639256</v>
      </c>
      <c r="S509" s="9">
        <f t="shared" si="62"/>
        <v>578.13804582605007</v>
      </c>
      <c r="W509">
        <f t="shared" si="63"/>
        <v>-53.623209135440135</v>
      </c>
      <c r="X509">
        <f t="shared" si="56"/>
        <v>2875.4485579831503</v>
      </c>
    </row>
    <row r="510" spans="1:24" x14ac:dyDescent="0.3">
      <c r="A510" s="3">
        <v>508</v>
      </c>
      <c r="B510">
        <v>230</v>
      </c>
      <c r="C510" t="s">
        <v>8</v>
      </c>
      <c r="D510" t="s">
        <v>8</v>
      </c>
      <c r="E510">
        <v>15404</v>
      </c>
      <c r="F510">
        <v>16311</v>
      </c>
      <c r="G510">
        <v>1</v>
      </c>
      <c r="H510">
        <v>1</v>
      </c>
      <c r="I510">
        <v>92.118972539901733</v>
      </c>
      <c r="J510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_xlfn.XLOOKUP(B510,CoinPixels_Config3!A:A,CoinPixels_Config3!I:I)</f>
        <v>0.94439335417816195</v>
      </c>
      <c r="M510">
        <f t="shared" si="57"/>
        <v>14547.435227760407</v>
      </c>
      <c r="N510">
        <f t="shared" si="58"/>
        <v>15404</v>
      </c>
      <c r="O510">
        <f t="shared" si="59"/>
        <v>0</v>
      </c>
      <c r="P510">
        <f t="shared" si="60"/>
        <v>0</v>
      </c>
      <c r="Q510" s="9" cm="1">
        <f t="array" ref="Q510">IF(D510="",_xlfn.XLOOKUP(C510,ConfigSheet!$B$5:$H$5,_xlfn.XLOOKUP(G510,ConfigSheet!$A$6:$A$8,ConfigSheet!$B$6:$H$8)),_xlfn.XLOOKUP(D510,ConfigSheet!$B$5:$H$5,_xlfn.XLOOKUP(H510,ConfigSheet!$A$6:$A$8,ConfigSheet!$B$6:$H$8)))</f>
        <v>0</v>
      </c>
      <c r="R510">
        <f t="shared" si="61"/>
        <v>0</v>
      </c>
      <c r="S510" s="9">
        <f t="shared" si="62"/>
        <v>0</v>
      </c>
      <c r="W510">
        <f t="shared" si="63"/>
        <v>0</v>
      </c>
      <c r="X510">
        <f t="shared" si="56"/>
        <v>0</v>
      </c>
    </row>
    <row r="511" spans="1:24" x14ac:dyDescent="0.3">
      <c r="A511" s="3">
        <v>509</v>
      </c>
      <c r="B511">
        <v>230</v>
      </c>
      <c r="C511" t="s">
        <v>12</v>
      </c>
      <c r="D511" t="s">
        <v>12</v>
      </c>
      <c r="E511">
        <v>204984</v>
      </c>
      <c r="F511">
        <v>191420</v>
      </c>
      <c r="G511">
        <v>1</v>
      </c>
      <c r="H511">
        <v>1</v>
      </c>
      <c r="I511">
        <v>89.963293075561523</v>
      </c>
      <c r="J511">
        <f>ConfigSheet!$I$2</f>
        <v>3349.0920000000001</v>
      </c>
      <c r="K511">
        <f>IF(D511="",_xlfn.XLOOKUP(C511,ConfigSheet!$A$1:$H$1,ConfigSheet!$A$2:$H$2),_xlfn.XLOOKUP(D511,ConfigSheet!$A$1:$H$1,ConfigSheet!$A$2:$H$2))</f>
        <v>4.4826302470744004</v>
      </c>
      <c r="L511">
        <f>_xlfn.XLOOKUP(B511,CoinPixels_Config3!A:A,CoinPixels_Config3!I:I)</f>
        <v>0.94439335417816195</v>
      </c>
      <c r="M511">
        <f t="shared" si="57"/>
        <v>193585.52731285634</v>
      </c>
      <c r="N511">
        <f t="shared" si="58"/>
        <v>180775.77585678376</v>
      </c>
      <c r="O511">
        <f t="shared" si="59"/>
        <v>259.10674897209668</v>
      </c>
      <c r="P511">
        <f t="shared" si="60"/>
        <v>241.96139156343301</v>
      </c>
      <c r="Q511" s="9" cm="1">
        <f t="array" ref="Q511">IF(D511="",_xlfn.XLOOKUP(C511,ConfigSheet!$B$5:$H$5,_xlfn.XLOOKUP(G511,ConfigSheet!$A$6:$A$8,ConfigSheet!$B$6:$H$8)),_xlfn.XLOOKUP(D511,ConfigSheet!$B$5:$H$5,_xlfn.XLOOKUP(H511,ConfigSheet!$A$6:$A$8,ConfigSheet!$B$6:$H$8)))</f>
        <v>236.29999999999998</v>
      </c>
      <c r="R511">
        <f t="shared" si="61"/>
        <v>17.145357408663671</v>
      </c>
      <c r="S511" s="9">
        <f t="shared" si="62"/>
        <v>293.96328067081822</v>
      </c>
      <c r="W511">
        <f t="shared" si="63"/>
        <v>-5.6613915634330283</v>
      </c>
      <c r="X511">
        <f t="shared" si="56"/>
        <v>32.051354434510671</v>
      </c>
    </row>
    <row r="512" spans="1:24" x14ac:dyDescent="0.3">
      <c r="A512" s="3">
        <v>510</v>
      </c>
      <c r="B512">
        <v>230</v>
      </c>
      <c r="C512" t="s">
        <v>13</v>
      </c>
      <c r="D512" t="s">
        <v>13</v>
      </c>
      <c r="E512">
        <v>128257</v>
      </c>
      <c r="F512">
        <v>77788</v>
      </c>
      <c r="G512">
        <v>1</v>
      </c>
      <c r="H512">
        <v>1</v>
      </c>
      <c r="I512">
        <v>45.344695448875427</v>
      </c>
      <c r="J512">
        <f>ConfigSheet!$I$2</f>
        <v>3349.0920000000001</v>
      </c>
      <c r="K512">
        <f>IF(D512="",_xlfn.XLOOKUP(C512,ConfigSheet!$A$1:$H$1,ConfigSheet!$A$2:$H$2),_xlfn.XLOOKUP(D512,ConfigSheet!$A$1:$H$1,ConfigSheet!$A$2:$H$2))</f>
        <v>6.6983512218829002</v>
      </c>
      <c r="L512">
        <f>_xlfn.XLOOKUP(B512,CoinPixels_Config3!A:A,CoinPixels_Config3!I:I)</f>
        <v>0.94439335417816195</v>
      </c>
      <c r="M512">
        <f t="shared" si="57"/>
        <v>121125.05842682852</v>
      </c>
      <c r="N512">
        <f t="shared" si="58"/>
        <v>73462.470234810855</v>
      </c>
      <c r="O512">
        <f t="shared" si="59"/>
        <v>242.25616469000687</v>
      </c>
      <c r="P512">
        <f t="shared" si="60"/>
        <v>146.92860848847434</v>
      </c>
      <c r="Q512" s="9" cm="1">
        <f t="array" ref="Q512">IF(D512="",_xlfn.XLOOKUP(C512,ConfigSheet!$B$5:$H$5,_xlfn.XLOOKUP(G512,ConfigSheet!$A$6:$A$8,ConfigSheet!$B$6:$H$8)),_xlfn.XLOOKUP(D512,ConfigSheet!$B$5:$H$5,_xlfn.XLOOKUP(H512,ConfigSheet!$A$6:$A$8,ConfigSheet!$B$6:$H$8)))</f>
        <v>207.95500000000001</v>
      </c>
      <c r="R512">
        <f t="shared" si="61"/>
        <v>95.327556201532531</v>
      </c>
      <c r="S512" s="9">
        <f t="shared" si="62"/>
        <v>9087.3429713563437</v>
      </c>
      <c r="W512">
        <f t="shared" si="63"/>
        <v>61.026391511525674</v>
      </c>
      <c r="X512">
        <f t="shared" si="56"/>
        <v>3724.2204609180126</v>
      </c>
    </row>
    <row r="513" spans="1:24" x14ac:dyDescent="0.3">
      <c r="A513" s="3">
        <v>511</v>
      </c>
      <c r="B513">
        <v>231</v>
      </c>
      <c r="C513" t="s">
        <v>8</v>
      </c>
      <c r="D513" t="s">
        <v>8</v>
      </c>
      <c r="E513">
        <v>14540</v>
      </c>
      <c r="F513">
        <v>14362</v>
      </c>
      <c r="G513">
        <v>1</v>
      </c>
      <c r="H513">
        <v>1</v>
      </c>
      <c r="I513">
        <v>94.560754299163818</v>
      </c>
      <c r="J513">
        <f>ConfigSheet!$I$2</f>
        <v>3349.0920000000001</v>
      </c>
      <c r="K513">
        <f>IF(D513="",_xlfn.XLOOKUP(C513,ConfigSheet!$A$1:$H$1,ConfigSheet!$A$2:$H$2),_xlfn.XLOOKUP(D513,ConfigSheet!$A$1:$H$1,ConfigSheet!$A$2:$H$2))</f>
        <v>0</v>
      </c>
      <c r="L513">
        <f>_xlfn.XLOOKUP(B513,CoinPixels_Config3!A:A,CoinPixels_Config3!I:I)</f>
        <v>1.0123938170171285</v>
      </c>
      <c r="M513">
        <f t="shared" si="57"/>
        <v>14720.206099429048</v>
      </c>
      <c r="N513">
        <f t="shared" si="58"/>
        <v>14540</v>
      </c>
      <c r="O513">
        <f t="shared" si="59"/>
        <v>0</v>
      </c>
      <c r="P513">
        <f t="shared" si="60"/>
        <v>0</v>
      </c>
      <c r="Q513" s="9" cm="1">
        <f t="array" ref="Q513">IF(D513="",_xlfn.XLOOKUP(C513,ConfigSheet!$B$5:$H$5,_xlfn.XLOOKUP(G513,ConfigSheet!$A$6:$A$8,ConfigSheet!$B$6:$H$8)),_xlfn.XLOOKUP(D513,ConfigSheet!$B$5:$H$5,_xlfn.XLOOKUP(H513,ConfigSheet!$A$6:$A$8,ConfigSheet!$B$6:$H$8)))</f>
        <v>0</v>
      </c>
      <c r="R513">
        <f t="shared" si="61"/>
        <v>0</v>
      </c>
      <c r="S513" s="9">
        <f t="shared" si="62"/>
        <v>0</v>
      </c>
      <c r="W513">
        <f t="shared" si="63"/>
        <v>0</v>
      </c>
      <c r="X513">
        <f t="shared" si="56"/>
        <v>0</v>
      </c>
    </row>
    <row r="514" spans="1:24" x14ac:dyDescent="0.3">
      <c r="A514" s="3">
        <v>512</v>
      </c>
      <c r="B514">
        <v>231</v>
      </c>
      <c r="C514" t="s">
        <v>14</v>
      </c>
      <c r="D514" t="s">
        <v>14</v>
      </c>
      <c r="E514">
        <v>90668</v>
      </c>
      <c r="F514">
        <v>87260</v>
      </c>
      <c r="G514">
        <v>1</v>
      </c>
      <c r="H514">
        <v>1</v>
      </c>
      <c r="I514">
        <v>93.846690654754639</v>
      </c>
      <c r="J514">
        <f>ConfigSheet!$I$2</f>
        <v>3349.0920000000001</v>
      </c>
      <c r="K514">
        <f>IF(D514="",_xlfn.XLOOKUP(C514,ConfigSheet!$A$1:$H$1,ConfigSheet!$A$2:$H$2),_xlfn.XLOOKUP(D514,ConfigSheet!$A$1:$H$1,ConfigSheet!$A$2:$H$2))</f>
        <v>8.5265588246234003</v>
      </c>
      <c r="L514">
        <f>_xlfn.XLOOKUP(B514,CoinPixels_Config3!A:A,CoinPixels_Config3!I:I)</f>
        <v>1.0123938170171285</v>
      </c>
      <c r="M514">
        <f t="shared" si="57"/>
        <v>91791.722601309011</v>
      </c>
      <c r="N514">
        <f t="shared" si="58"/>
        <v>88341.484472914628</v>
      </c>
      <c r="O514">
        <f t="shared" si="59"/>
        <v>233.69543815863361</v>
      </c>
      <c r="P514">
        <f t="shared" si="60"/>
        <v>224.91136821946404</v>
      </c>
      <c r="Q514" s="9" cm="1">
        <f t="array" ref="Q514">IF(D514="",_xlfn.XLOOKUP(C514,ConfigSheet!$B$5:$H$5,_xlfn.XLOOKUP(G514,ConfigSheet!$A$6:$A$8,ConfigSheet!$B$6:$H$8)),_xlfn.XLOOKUP(D514,ConfigSheet!$B$5:$H$5,_xlfn.XLOOKUP(H514,ConfigSheet!$A$6:$A$8,ConfigSheet!$B$6:$H$8)))</f>
        <v>160.44</v>
      </c>
      <c r="R514">
        <f t="shared" si="61"/>
        <v>8.7840699391695694</v>
      </c>
      <c r="S514" s="9">
        <f t="shared" si="62"/>
        <v>77.159884696222477</v>
      </c>
      <c r="W514">
        <f t="shared" si="63"/>
        <v>-64.47136821946404</v>
      </c>
      <c r="X514">
        <f t="shared" ref="X514:X577" si="64">W514*W514</f>
        <v>4156.5573200897179</v>
      </c>
    </row>
    <row r="515" spans="1:24" x14ac:dyDescent="0.3">
      <c r="A515" s="3">
        <v>513</v>
      </c>
      <c r="B515">
        <v>231</v>
      </c>
      <c r="C515" t="s">
        <v>9</v>
      </c>
      <c r="D515" t="s">
        <v>9</v>
      </c>
      <c r="E515">
        <v>451527</v>
      </c>
      <c r="F515">
        <v>423411</v>
      </c>
      <c r="G515">
        <v>1</v>
      </c>
      <c r="H515">
        <v>1</v>
      </c>
      <c r="I515">
        <v>84.44560170173645</v>
      </c>
      <c r="J515">
        <f>ConfigSheet!$I$2</f>
        <v>3349.0920000000001</v>
      </c>
      <c r="K515">
        <f>IF(D515="",_xlfn.XLOOKUP(C515,ConfigSheet!$A$1:$H$1,ConfigSheet!$A$2:$H$2),_xlfn.XLOOKUP(D515,ConfigSheet!$A$1:$H$1,ConfigSheet!$A$2:$H$2))</f>
        <v>2.6304883652667002</v>
      </c>
      <c r="L515">
        <f>_xlfn.XLOOKUP(B515,CoinPixels_Config3!A:A,CoinPixels_Config3!I:I)</f>
        <v>1.0123938170171285</v>
      </c>
      <c r="M515">
        <f t="shared" ref="M515:M578" si="65">E515*L515</f>
        <v>457123.143016293</v>
      </c>
      <c r="N515">
        <f t="shared" ref="N515:N578" si="66">L515*F515</f>
        <v>428658.67845703941</v>
      </c>
      <c r="O515">
        <f t="shared" ref="O515:O578" si="67">(M515/J515)*K515</f>
        <v>359.03973650126795</v>
      </c>
      <c r="P515">
        <f t="shared" ref="P515:P578" si="68">(N515/J515)*K515</f>
        <v>336.68279830827032</v>
      </c>
      <c r="Q515" s="9" cm="1">
        <f t="array" ref="Q515">IF(D515="",_xlfn.XLOOKUP(C515,ConfigSheet!$B$5:$H$5,_xlfn.XLOOKUP(G515,ConfigSheet!$A$6:$A$8,ConfigSheet!$B$6:$H$8)),_xlfn.XLOOKUP(D515,ConfigSheet!$B$5:$H$5,_xlfn.XLOOKUP(H515,ConfigSheet!$A$6:$A$8,ConfigSheet!$B$6:$H$8)))</f>
        <v>468.8</v>
      </c>
      <c r="R515">
        <f t="shared" ref="R515:R578" si="69">O515-P515</f>
        <v>22.356938192997632</v>
      </c>
      <c r="S515" s="9">
        <f t="shared" ref="S515:S578" si="70">R515*R515</f>
        <v>499.83268536551623</v>
      </c>
      <c r="W515">
        <f t="shared" ref="W515:W578" si="71">Q515-P515</f>
        <v>132.11720169172969</v>
      </c>
      <c r="X515">
        <f t="shared" si="64"/>
        <v>17454.954982853182</v>
      </c>
    </row>
    <row r="516" spans="1:24" x14ac:dyDescent="0.3">
      <c r="A516" s="3">
        <v>514</v>
      </c>
      <c r="B516">
        <v>232</v>
      </c>
      <c r="C516" t="s">
        <v>8</v>
      </c>
      <c r="D516" t="s">
        <v>8</v>
      </c>
      <c r="E516">
        <v>17263</v>
      </c>
      <c r="F516">
        <v>16339</v>
      </c>
      <c r="G516">
        <v>1</v>
      </c>
      <c r="H516">
        <v>1</v>
      </c>
      <c r="I516">
        <v>83.167076110839844</v>
      </c>
      <c r="J516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_xlfn.XLOOKUP(B516,CoinPixels_Config3!A:A,CoinPixels_Config3!I:I)</f>
        <v>1.0565518085562151</v>
      </c>
      <c r="M516">
        <f t="shared" si="65"/>
        <v>18239.253871105942</v>
      </c>
      <c r="N516">
        <f t="shared" si="66"/>
        <v>17263</v>
      </c>
      <c r="O516">
        <f t="shared" si="67"/>
        <v>0</v>
      </c>
      <c r="P516">
        <f t="shared" si="68"/>
        <v>0</v>
      </c>
      <c r="Q516" s="9" cm="1">
        <f t="array" ref="Q516">IF(D516="",_xlfn.XLOOKUP(C516,ConfigSheet!$B$5:$H$5,_xlfn.XLOOKUP(G516,ConfigSheet!$A$6:$A$8,ConfigSheet!$B$6:$H$8)),_xlfn.XLOOKUP(D516,ConfigSheet!$B$5:$H$5,_xlfn.XLOOKUP(H516,ConfigSheet!$A$6:$A$8,ConfigSheet!$B$6:$H$8)))</f>
        <v>0</v>
      </c>
      <c r="R516">
        <f t="shared" si="69"/>
        <v>0</v>
      </c>
      <c r="S516" s="9">
        <f t="shared" si="70"/>
        <v>0</v>
      </c>
      <c r="W516">
        <f t="shared" si="71"/>
        <v>0</v>
      </c>
      <c r="X516">
        <f t="shared" si="64"/>
        <v>0</v>
      </c>
    </row>
    <row r="517" spans="1:24" x14ac:dyDescent="0.3">
      <c r="A517" s="3">
        <v>515</v>
      </c>
      <c r="B517">
        <v>232</v>
      </c>
      <c r="C517" t="s">
        <v>14</v>
      </c>
      <c r="D517" t="s">
        <v>14</v>
      </c>
      <c r="E517">
        <v>105915</v>
      </c>
      <c r="F517">
        <v>93932</v>
      </c>
      <c r="G517">
        <v>1</v>
      </c>
      <c r="H517">
        <v>1</v>
      </c>
      <c r="I517">
        <v>87.840253114700317</v>
      </c>
      <c r="J517">
        <f>ConfigSheet!$I$2</f>
        <v>3349.0920000000001</v>
      </c>
      <c r="K517">
        <f>IF(D517="",_xlfn.XLOOKUP(C517,ConfigSheet!$A$1:$H$1,ConfigSheet!$A$2:$H$2),_xlfn.XLOOKUP(D517,ConfigSheet!$A$1:$H$1,ConfigSheet!$A$2:$H$2))</f>
        <v>8.5265588246234003</v>
      </c>
      <c r="L517">
        <f>_xlfn.XLOOKUP(B517,CoinPixels_Config3!A:A,CoinPixels_Config3!I:I)</f>
        <v>1.0565518085562151</v>
      </c>
      <c r="M517">
        <f t="shared" si="65"/>
        <v>111904.68480323152</v>
      </c>
      <c r="N517">
        <f t="shared" si="66"/>
        <v>99244.024481302404</v>
      </c>
      <c r="O517">
        <f t="shared" si="67"/>
        <v>284.90166221939973</v>
      </c>
      <c r="P517">
        <f t="shared" si="68"/>
        <v>252.66848827449044</v>
      </c>
      <c r="Q517" s="9" cm="1">
        <f t="array" ref="Q517">IF(D517="",_xlfn.XLOOKUP(C517,ConfigSheet!$B$5:$H$5,_xlfn.XLOOKUP(G517,ConfigSheet!$A$6:$A$8,ConfigSheet!$B$6:$H$8)),_xlfn.XLOOKUP(D517,ConfigSheet!$B$5:$H$5,_xlfn.XLOOKUP(H517,ConfigSheet!$A$6:$A$8,ConfigSheet!$B$6:$H$8)))</f>
        <v>160.44</v>
      </c>
      <c r="R517">
        <f t="shared" si="69"/>
        <v>32.233173944909282</v>
      </c>
      <c r="S517" s="9">
        <f t="shared" si="70"/>
        <v>1038.9775025627787</v>
      </c>
      <c r="W517">
        <f t="shared" si="71"/>
        <v>-92.228488274490445</v>
      </c>
      <c r="X517">
        <f t="shared" si="64"/>
        <v>8506.0940493978214</v>
      </c>
    </row>
    <row r="518" spans="1:24" x14ac:dyDescent="0.3">
      <c r="A518" s="3">
        <v>516</v>
      </c>
      <c r="B518">
        <v>232</v>
      </c>
      <c r="C518" t="s">
        <v>9</v>
      </c>
      <c r="D518" t="s">
        <v>9</v>
      </c>
      <c r="E518">
        <v>494408</v>
      </c>
      <c r="F518">
        <v>439172</v>
      </c>
      <c r="G518">
        <v>1</v>
      </c>
      <c r="H518">
        <v>1</v>
      </c>
      <c r="I518">
        <v>88.325047492980957</v>
      </c>
      <c r="J518">
        <f>ConfigSheet!$I$2</f>
        <v>3349.0920000000001</v>
      </c>
      <c r="K518">
        <f>IF(D518="",_xlfn.XLOOKUP(C518,ConfigSheet!$A$1:$H$1,ConfigSheet!$A$2:$H$2),_xlfn.XLOOKUP(D518,ConfigSheet!$A$1:$H$1,ConfigSheet!$A$2:$H$2))</f>
        <v>2.6304883652667002</v>
      </c>
      <c r="L518">
        <f>_xlfn.XLOOKUP(B518,CoinPixels_Config3!A:A,CoinPixels_Config3!I:I)</f>
        <v>1.0565518085562151</v>
      </c>
      <c r="M518">
        <f t="shared" si="65"/>
        <v>522367.66656466119</v>
      </c>
      <c r="N518">
        <f t="shared" si="66"/>
        <v>464007.97086725011</v>
      </c>
      <c r="O518">
        <f t="shared" si="67"/>
        <v>410.28495762130643</v>
      </c>
      <c r="P518">
        <f t="shared" si="68"/>
        <v>364.4473095266751</v>
      </c>
      <c r="Q518" s="9" cm="1">
        <f t="array" ref="Q518">IF(D518="",_xlfn.XLOOKUP(C518,ConfigSheet!$B$5:$H$5,_xlfn.XLOOKUP(G518,ConfigSheet!$A$6:$A$8,ConfigSheet!$B$6:$H$8)),_xlfn.XLOOKUP(D518,ConfigSheet!$B$5:$H$5,_xlfn.XLOOKUP(H518,ConfigSheet!$A$6:$A$8,ConfigSheet!$B$6:$H$8)))</f>
        <v>468.8</v>
      </c>
      <c r="R518">
        <f t="shared" si="69"/>
        <v>45.837648094631334</v>
      </c>
      <c r="S518" s="9">
        <f t="shared" si="70"/>
        <v>2101.0899828472593</v>
      </c>
      <c r="W518">
        <f t="shared" si="71"/>
        <v>104.35269047332491</v>
      </c>
      <c r="X518">
        <f t="shared" si="64"/>
        <v>10889.484009021557</v>
      </c>
    </row>
    <row r="519" spans="1:24" x14ac:dyDescent="0.3">
      <c r="A519" s="3">
        <v>517</v>
      </c>
      <c r="B519">
        <v>233</v>
      </c>
      <c r="C519" t="s">
        <v>8</v>
      </c>
      <c r="D519" t="s">
        <v>8</v>
      </c>
      <c r="E519">
        <v>15651</v>
      </c>
      <c r="F519">
        <v>15718</v>
      </c>
      <c r="G519">
        <v>1</v>
      </c>
      <c r="H519">
        <v>1</v>
      </c>
      <c r="I519">
        <v>90.322774648666382</v>
      </c>
      <c r="J519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_xlfn.XLOOKUP(B519,CoinPixels_Config3!A:A,CoinPixels_Config3!I:I)</f>
        <v>0.99573737116681516</v>
      </c>
      <c r="M519">
        <f t="shared" si="65"/>
        <v>15584.285596131824</v>
      </c>
      <c r="N519">
        <f t="shared" si="66"/>
        <v>15651</v>
      </c>
      <c r="O519">
        <f t="shared" si="67"/>
        <v>0</v>
      </c>
      <c r="P519">
        <f t="shared" si="68"/>
        <v>0</v>
      </c>
      <c r="Q519" s="9" cm="1">
        <f t="array" ref="Q519">IF(D519="",_xlfn.XLOOKUP(C519,ConfigSheet!$B$5:$H$5,_xlfn.XLOOKUP(G519,ConfigSheet!$A$6:$A$8,ConfigSheet!$B$6:$H$8)),_xlfn.XLOOKUP(D519,ConfigSheet!$B$5:$H$5,_xlfn.XLOOKUP(H519,ConfigSheet!$A$6:$A$8,ConfigSheet!$B$6:$H$8)))</f>
        <v>0</v>
      </c>
      <c r="R519">
        <f t="shared" si="69"/>
        <v>0</v>
      </c>
      <c r="S519" s="9">
        <f t="shared" si="70"/>
        <v>0</v>
      </c>
      <c r="W519">
        <f t="shared" si="71"/>
        <v>0</v>
      </c>
      <c r="X519">
        <f t="shared" si="64"/>
        <v>0</v>
      </c>
    </row>
    <row r="520" spans="1:24" x14ac:dyDescent="0.3">
      <c r="A520" s="3">
        <v>518</v>
      </c>
      <c r="B520">
        <v>233</v>
      </c>
      <c r="C520" t="s">
        <v>12</v>
      </c>
      <c r="D520" t="s">
        <v>12</v>
      </c>
      <c r="E520">
        <v>199528</v>
      </c>
      <c r="F520">
        <v>327752</v>
      </c>
      <c r="G520">
        <v>1</v>
      </c>
      <c r="H520">
        <v>2</v>
      </c>
      <c r="I520">
        <v>44.684609770774841</v>
      </c>
      <c r="J520">
        <f>ConfigSheet!$I$2</f>
        <v>3349.0920000000001</v>
      </c>
      <c r="K520">
        <f>IF(D520="",_xlfn.XLOOKUP(C520,ConfigSheet!$A$1:$H$1,ConfigSheet!$A$2:$H$2),_xlfn.XLOOKUP(D520,ConfigSheet!$A$1:$H$1,ConfigSheet!$A$2:$H$2))</f>
        <v>4.4826302470744004</v>
      </c>
      <c r="L520">
        <f>_xlfn.XLOOKUP(B520,CoinPixels_Config3!A:A,CoinPixels_Config3!I:I)</f>
        <v>0.99573737116681516</v>
      </c>
      <c r="M520">
        <f t="shared" si="65"/>
        <v>198677.48619417229</v>
      </c>
      <c r="N520">
        <f t="shared" si="66"/>
        <v>326354.91487466602</v>
      </c>
      <c r="O520">
        <f t="shared" si="67"/>
        <v>265.92213920271627</v>
      </c>
      <c r="P520">
        <f t="shared" si="68"/>
        <v>436.81344456902622</v>
      </c>
      <c r="Q520" s="9" cm="1">
        <f t="array" ref="Q520">IF(D520="",_xlfn.XLOOKUP(C520,ConfigSheet!$B$5:$H$5,_xlfn.XLOOKUP(G520,ConfigSheet!$A$6:$A$8,ConfigSheet!$B$6:$H$8)),_xlfn.XLOOKUP(D520,ConfigSheet!$B$5:$H$5,_xlfn.XLOOKUP(H520,ConfigSheet!$A$6:$A$8,ConfigSheet!$B$6:$H$8)))</f>
        <v>472.59999999999997</v>
      </c>
      <c r="R520">
        <f t="shared" si="69"/>
        <v>-170.89130536630995</v>
      </c>
      <c r="S520" s="9">
        <f t="shared" si="70"/>
        <v>29203.838249801396</v>
      </c>
      <c r="W520">
        <f t="shared" si="71"/>
        <v>35.786555430973749</v>
      </c>
      <c r="X520">
        <f t="shared" si="64"/>
        <v>1280.6775496141568</v>
      </c>
    </row>
    <row r="521" spans="1:24" x14ac:dyDescent="0.3">
      <c r="A521" s="3">
        <v>519</v>
      </c>
      <c r="B521">
        <v>233</v>
      </c>
      <c r="C521" t="s">
        <v>11</v>
      </c>
      <c r="D521" t="s">
        <v>11</v>
      </c>
      <c r="E521">
        <v>232255</v>
      </c>
      <c r="F521">
        <v>225632</v>
      </c>
      <c r="G521">
        <v>1</v>
      </c>
      <c r="H521">
        <v>1</v>
      </c>
      <c r="I521">
        <v>88.152891397476196</v>
      </c>
      <c r="J521">
        <f>ConfigSheet!$I$2</f>
        <v>3349.0920000000001</v>
      </c>
      <c r="K521">
        <f>IF(D521="",_xlfn.XLOOKUP(C521,ConfigSheet!$A$1:$H$1,ConfigSheet!$A$2:$H$2),_xlfn.XLOOKUP(D521,ConfigSheet!$A$1:$H$1,ConfigSheet!$A$2:$H$2))</f>
        <v>5.6936084651916001</v>
      </c>
      <c r="L521">
        <f>_xlfn.XLOOKUP(B521,CoinPixels_Config3!A:A,CoinPixels_Config3!I:I)</f>
        <v>0.99573737116681516</v>
      </c>
      <c r="M521">
        <f t="shared" si="65"/>
        <v>231264.98314034866</v>
      </c>
      <c r="N521">
        <f t="shared" si="66"/>
        <v>224670.21453111083</v>
      </c>
      <c r="O521">
        <f t="shared" si="67"/>
        <v>393.16097190231909</v>
      </c>
      <c r="P521">
        <f t="shared" si="68"/>
        <v>381.9495658317972</v>
      </c>
      <c r="Q521" s="9" cm="1">
        <f t="array" ref="Q521">IF(D521="",_xlfn.XLOOKUP(C521,ConfigSheet!$B$5:$H$5,_xlfn.XLOOKUP(G521,ConfigSheet!$A$6:$A$8,ConfigSheet!$B$6:$H$8)),_xlfn.XLOOKUP(D521,ConfigSheet!$B$5:$H$5,_xlfn.XLOOKUP(H521,ConfigSheet!$A$6:$A$8,ConfigSheet!$B$6:$H$8)))</f>
        <v>369.42666666666668</v>
      </c>
      <c r="R521">
        <f t="shared" si="69"/>
        <v>11.211406070521889</v>
      </c>
      <c r="S521" s="9">
        <f t="shared" si="70"/>
        <v>125.69562607813506</v>
      </c>
      <c r="W521">
        <f t="shared" si="71"/>
        <v>-12.522899165130525</v>
      </c>
      <c r="X521">
        <f t="shared" si="64"/>
        <v>156.8230035000268</v>
      </c>
    </row>
    <row r="522" spans="1:24" x14ac:dyDescent="0.3">
      <c r="A522" s="3">
        <v>520</v>
      </c>
      <c r="B522">
        <v>234</v>
      </c>
      <c r="C522" t="s">
        <v>8</v>
      </c>
      <c r="D522" t="s">
        <v>8</v>
      </c>
      <c r="E522">
        <v>20396</v>
      </c>
      <c r="F522">
        <v>19257</v>
      </c>
      <c r="G522">
        <v>1</v>
      </c>
      <c r="H522">
        <v>1</v>
      </c>
      <c r="I522">
        <v>93.703287839889526</v>
      </c>
      <c r="J522">
        <f>ConfigSheet!$I$2</f>
        <v>3349.0920000000001</v>
      </c>
      <c r="K522">
        <f>IF(D522="",_xlfn.XLOOKUP(C522,ConfigSheet!$A$1:$H$1,ConfigSheet!$A$2:$H$2),_xlfn.XLOOKUP(D522,ConfigSheet!$A$1:$H$1,ConfigSheet!$A$2:$H$2))</f>
        <v>0</v>
      </c>
      <c r="L522">
        <f>_xlfn.XLOOKUP(B522,CoinPixels_Config3!A:A,CoinPixels_Config3!I:I)</f>
        <v>1.0591473230513579</v>
      </c>
      <c r="M522">
        <f t="shared" si="65"/>
        <v>21602.368800955497</v>
      </c>
      <c r="N522">
        <f t="shared" si="66"/>
        <v>20396</v>
      </c>
      <c r="O522">
        <f t="shared" si="67"/>
        <v>0</v>
      </c>
      <c r="P522">
        <f t="shared" si="68"/>
        <v>0</v>
      </c>
      <c r="Q522" s="9" cm="1">
        <f t="array" ref="Q522">IF(D522="",_xlfn.XLOOKUP(C522,ConfigSheet!$B$5:$H$5,_xlfn.XLOOKUP(G522,ConfigSheet!$A$6:$A$8,ConfigSheet!$B$6:$H$8)),_xlfn.XLOOKUP(D522,ConfigSheet!$B$5:$H$5,_xlfn.XLOOKUP(H522,ConfigSheet!$A$6:$A$8,ConfigSheet!$B$6:$H$8)))</f>
        <v>0</v>
      </c>
      <c r="R522">
        <f t="shared" si="69"/>
        <v>0</v>
      </c>
      <c r="S522" s="9">
        <f t="shared" si="70"/>
        <v>0</v>
      </c>
      <c r="W522">
        <f t="shared" si="71"/>
        <v>0</v>
      </c>
      <c r="X522">
        <f t="shared" si="64"/>
        <v>0</v>
      </c>
    </row>
    <row r="523" spans="1:24" x14ac:dyDescent="0.3">
      <c r="A523" s="3">
        <v>521</v>
      </c>
      <c r="B523">
        <v>234</v>
      </c>
      <c r="C523" t="s">
        <v>9</v>
      </c>
      <c r="D523" t="s">
        <v>9</v>
      </c>
      <c r="E523">
        <v>606519</v>
      </c>
      <c r="F523">
        <v>507570</v>
      </c>
      <c r="G523">
        <v>1</v>
      </c>
      <c r="H523">
        <v>1</v>
      </c>
      <c r="I523">
        <v>82.328182458877563</v>
      </c>
      <c r="J523">
        <f>ConfigSheet!$I$2</f>
        <v>3349.0920000000001</v>
      </c>
      <c r="K523">
        <f>IF(D523="",_xlfn.XLOOKUP(C523,ConfigSheet!$A$1:$H$1,ConfigSheet!$A$2:$H$2),_xlfn.XLOOKUP(D523,ConfigSheet!$A$1:$H$1,ConfigSheet!$A$2:$H$2))</f>
        <v>2.6304883652667002</v>
      </c>
      <c r="L523">
        <f>_xlfn.XLOOKUP(B523,CoinPixels_Config3!A:A,CoinPixels_Config3!I:I)</f>
        <v>1.0591473230513579</v>
      </c>
      <c r="M523">
        <f t="shared" si="65"/>
        <v>642392.97522978659</v>
      </c>
      <c r="N523">
        <f t="shared" si="66"/>
        <v>537591.4067611777</v>
      </c>
      <c r="O523">
        <f t="shared" si="67"/>
        <v>504.55683130562346</v>
      </c>
      <c r="P523">
        <f t="shared" si="68"/>
        <v>422.24219004811931</v>
      </c>
      <c r="Q523" s="9" cm="1">
        <f t="array" ref="Q523">IF(D523="",_xlfn.XLOOKUP(C523,ConfigSheet!$B$5:$H$5,_xlfn.XLOOKUP(G523,ConfigSheet!$A$6:$A$8,ConfigSheet!$B$6:$H$8)),_xlfn.XLOOKUP(D523,ConfigSheet!$B$5:$H$5,_xlfn.XLOOKUP(H523,ConfigSheet!$A$6:$A$8,ConfigSheet!$B$6:$H$8)))</f>
        <v>468.8</v>
      </c>
      <c r="R523">
        <f t="shared" si="69"/>
        <v>82.31464125750415</v>
      </c>
      <c r="S523" s="9">
        <f t="shared" si="70"/>
        <v>6775.7001653516045</v>
      </c>
      <c r="W523">
        <f t="shared" si="71"/>
        <v>46.557809951880699</v>
      </c>
      <c r="X523">
        <f t="shared" si="64"/>
        <v>2167.6296675154413</v>
      </c>
    </row>
    <row r="524" spans="1:24" x14ac:dyDescent="0.3">
      <c r="A524" s="3">
        <v>522</v>
      </c>
      <c r="B524">
        <v>235</v>
      </c>
      <c r="C524" t="s">
        <v>8</v>
      </c>
      <c r="D524" t="s">
        <v>8</v>
      </c>
      <c r="E524">
        <v>19192</v>
      </c>
      <c r="F524">
        <v>18824</v>
      </c>
      <c r="G524">
        <v>1</v>
      </c>
      <c r="H524">
        <v>1</v>
      </c>
      <c r="I524">
        <v>93.593728542327881</v>
      </c>
      <c r="J52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_xlfn.XLOOKUP(B524,CoinPixels_Config3!A:A,CoinPixels_Config3!I:I)</f>
        <v>1.0195495112622184</v>
      </c>
      <c r="M524">
        <f t="shared" si="65"/>
        <v>19567.194220144494</v>
      </c>
      <c r="N524">
        <f t="shared" si="66"/>
        <v>19192</v>
      </c>
      <c r="O524">
        <f t="shared" si="67"/>
        <v>0</v>
      </c>
      <c r="P524">
        <f t="shared" si="68"/>
        <v>0</v>
      </c>
      <c r="Q524" s="9" cm="1">
        <f t="array" ref="Q524">IF(D524="",_xlfn.XLOOKUP(C524,ConfigSheet!$B$5:$H$5,_xlfn.XLOOKUP(G524,ConfigSheet!$A$6:$A$8,ConfigSheet!$B$6:$H$8)),_xlfn.XLOOKUP(D524,ConfigSheet!$B$5:$H$5,_xlfn.XLOOKUP(H524,ConfigSheet!$A$6:$A$8,ConfigSheet!$B$6:$H$8)))</f>
        <v>0</v>
      </c>
      <c r="R524">
        <f t="shared" si="69"/>
        <v>0</v>
      </c>
      <c r="S524" s="9">
        <f t="shared" si="70"/>
        <v>0</v>
      </c>
      <c r="W524">
        <f t="shared" si="71"/>
        <v>0</v>
      </c>
      <c r="X524">
        <f t="shared" si="64"/>
        <v>0</v>
      </c>
    </row>
    <row r="525" spans="1:24" x14ac:dyDescent="0.3">
      <c r="A525" s="3">
        <v>523</v>
      </c>
      <c r="B525">
        <v>235</v>
      </c>
      <c r="C525" t="s">
        <v>9</v>
      </c>
      <c r="D525" t="s">
        <v>9</v>
      </c>
      <c r="E525">
        <v>596863</v>
      </c>
      <c r="F525">
        <v>492764</v>
      </c>
      <c r="G525">
        <v>1</v>
      </c>
      <c r="H525">
        <v>1</v>
      </c>
      <c r="I525">
        <v>81.411296129226685</v>
      </c>
      <c r="J525">
        <f>ConfigSheet!$I$2</f>
        <v>3349.0920000000001</v>
      </c>
      <c r="K525">
        <f>IF(D525="",_xlfn.XLOOKUP(C525,ConfigSheet!$A$1:$H$1,ConfigSheet!$A$2:$H$2),_xlfn.XLOOKUP(D525,ConfigSheet!$A$1:$H$1,ConfigSheet!$A$2:$H$2))</f>
        <v>2.6304883652667002</v>
      </c>
      <c r="L525">
        <f>_xlfn.XLOOKUP(B525,CoinPixels_Config3!A:A,CoinPixels_Config3!I:I)</f>
        <v>1.0195495112622184</v>
      </c>
      <c r="M525">
        <f t="shared" si="65"/>
        <v>608531.37994050141</v>
      </c>
      <c r="N525">
        <f t="shared" si="66"/>
        <v>502397.29536761576</v>
      </c>
      <c r="O525">
        <f t="shared" si="67"/>
        <v>477.96080693906845</v>
      </c>
      <c r="P525">
        <f t="shared" si="68"/>
        <v>394.59956316696315</v>
      </c>
      <c r="Q525" s="9" cm="1">
        <f t="array" ref="Q525">IF(D525="",_xlfn.XLOOKUP(C525,ConfigSheet!$B$5:$H$5,_xlfn.XLOOKUP(G525,ConfigSheet!$A$6:$A$8,ConfigSheet!$B$6:$H$8)),_xlfn.XLOOKUP(D525,ConfigSheet!$B$5:$H$5,_xlfn.XLOOKUP(H525,ConfigSheet!$A$6:$A$8,ConfigSheet!$B$6:$H$8)))</f>
        <v>468.8</v>
      </c>
      <c r="R525">
        <f t="shared" si="69"/>
        <v>83.361243772105297</v>
      </c>
      <c r="S525" s="9">
        <f t="shared" si="70"/>
        <v>6949.096963232364</v>
      </c>
      <c r="W525">
        <f t="shared" si="71"/>
        <v>74.200436833036861</v>
      </c>
      <c r="X525">
        <f t="shared" si="64"/>
        <v>5505.7048262134931</v>
      </c>
    </row>
    <row r="526" spans="1:24" x14ac:dyDescent="0.3">
      <c r="A526" s="3">
        <v>524</v>
      </c>
      <c r="B526">
        <v>236</v>
      </c>
      <c r="C526" t="s">
        <v>8</v>
      </c>
      <c r="D526" t="s">
        <v>8</v>
      </c>
      <c r="E526">
        <v>14728</v>
      </c>
      <c r="F526">
        <v>14328</v>
      </c>
      <c r="G526">
        <v>1</v>
      </c>
      <c r="H526">
        <v>1</v>
      </c>
      <c r="I526">
        <v>88.296288251876831</v>
      </c>
      <c r="J526">
        <f>ConfigSheet!$I$2</f>
        <v>3349.0920000000001</v>
      </c>
      <c r="K526">
        <f>IF(D526="",_xlfn.XLOOKUP(C526,ConfigSheet!$A$1:$H$1,ConfigSheet!$A$2:$H$2),_xlfn.XLOOKUP(D526,ConfigSheet!$A$1:$H$1,ConfigSheet!$A$2:$H$2))</f>
        <v>0</v>
      </c>
      <c r="L526">
        <f>_xlfn.XLOOKUP(B526,CoinPixels_Config3!A:A,CoinPixels_Config3!I:I)</f>
        <v>1.0279173646007818</v>
      </c>
      <c r="M526">
        <f t="shared" si="65"/>
        <v>15139.166945840314</v>
      </c>
      <c r="N526">
        <f t="shared" si="66"/>
        <v>14728.000000000002</v>
      </c>
      <c r="O526">
        <f t="shared" si="67"/>
        <v>0</v>
      </c>
      <c r="P526">
        <f t="shared" si="68"/>
        <v>0</v>
      </c>
      <c r="Q526" s="9" cm="1">
        <f t="array" ref="Q526">IF(D526="",_xlfn.XLOOKUP(C526,ConfigSheet!$B$5:$H$5,_xlfn.XLOOKUP(G526,ConfigSheet!$A$6:$A$8,ConfigSheet!$B$6:$H$8)),_xlfn.XLOOKUP(D526,ConfigSheet!$B$5:$H$5,_xlfn.XLOOKUP(H526,ConfigSheet!$A$6:$A$8,ConfigSheet!$B$6:$H$8)))</f>
        <v>0</v>
      </c>
      <c r="R526">
        <f t="shared" si="69"/>
        <v>0</v>
      </c>
      <c r="S526" s="9">
        <f t="shared" si="70"/>
        <v>0</v>
      </c>
      <c r="W526">
        <f t="shared" si="71"/>
        <v>0</v>
      </c>
      <c r="X526">
        <f t="shared" si="64"/>
        <v>0</v>
      </c>
    </row>
    <row r="527" spans="1:24" x14ac:dyDescent="0.3">
      <c r="A527" s="3">
        <v>525</v>
      </c>
      <c r="B527">
        <v>236</v>
      </c>
      <c r="C527" t="s">
        <v>10</v>
      </c>
      <c r="D527" t="s">
        <v>10</v>
      </c>
      <c r="E527">
        <v>88332</v>
      </c>
      <c r="F527">
        <v>86552</v>
      </c>
      <c r="G527">
        <v>1</v>
      </c>
      <c r="H527">
        <v>1</v>
      </c>
      <c r="I527">
        <v>95.900171995162964</v>
      </c>
      <c r="J527">
        <f>ConfigSheet!$I$2</f>
        <v>3349.0920000000001</v>
      </c>
      <c r="K527">
        <f>IF(D527="",_xlfn.XLOOKUP(C527,ConfigSheet!$A$1:$H$1,ConfigSheet!$A$2:$H$2),_xlfn.XLOOKUP(D527,ConfigSheet!$A$1:$H$1,ConfigSheet!$A$2:$H$2))</f>
        <v>3.5680999999999998</v>
      </c>
      <c r="L527">
        <f>_xlfn.XLOOKUP(B527,CoinPixels_Config3!A:A,CoinPixels_Config3!I:I)</f>
        <v>1.0279173646007818</v>
      </c>
      <c r="M527">
        <f t="shared" si="65"/>
        <v>90797.996649916255</v>
      </c>
      <c r="N527">
        <f t="shared" si="66"/>
        <v>88968.303740926858</v>
      </c>
      <c r="O527">
        <f t="shared" si="67"/>
        <v>96.735572461600384</v>
      </c>
      <c r="P527">
        <f t="shared" si="68"/>
        <v>94.786229992487847</v>
      </c>
      <c r="Q527" s="9" cm="1">
        <f t="array" ref="Q527">IF(D527="",_xlfn.XLOOKUP(C527,ConfigSheet!$B$5:$H$5,_xlfn.XLOOKUP(G527,ConfigSheet!$A$6:$A$8,ConfigSheet!$B$6:$H$8)),_xlfn.XLOOKUP(D527,ConfigSheet!$B$5:$H$5,_xlfn.XLOOKUP(H527,ConfigSheet!$A$6:$A$8,ConfigSheet!$B$6:$H$8)))</f>
        <v>96.64</v>
      </c>
      <c r="R527">
        <f t="shared" si="69"/>
        <v>1.9493424691125369</v>
      </c>
      <c r="S527" s="9">
        <f t="shared" si="70"/>
        <v>3.7999360618857621</v>
      </c>
      <c r="W527">
        <f t="shared" si="71"/>
        <v>1.8537700075121535</v>
      </c>
      <c r="X527">
        <f t="shared" si="64"/>
        <v>3.4364632407516096</v>
      </c>
    </row>
    <row r="528" spans="1:24" x14ac:dyDescent="0.3">
      <c r="A528" s="3">
        <v>526</v>
      </c>
      <c r="B528">
        <v>237</v>
      </c>
      <c r="C528" t="s">
        <v>8</v>
      </c>
      <c r="D528" t="s">
        <v>8</v>
      </c>
      <c r="E528">
        <v>14096</v>
      </c>
      <c r="F528">
        <v>13419</v>
      </c>
      <c r="G528">
        <v>1</v>
      </c>
      <c r="H528">
        <v>1</v>
      </c>
      <c r="I528">
        <v>87.546861171722412</v>
      </c>
      <c r="J528">
        <f>ConfigSheet!$I$2</f>
        <v>3349.0920000000001</v>
      </c>
      <c r="K528">
        <f>IF(D528="",_xlfn.XLOOKUP(C528,ConfigSheet!$A$1:$H$1,ConfigSheet!$A$2:$H$2),_xlfn.XLOOKUP(D528,ConfigSheet!$A$1:$H$1,ConfigSheet!$A$2:$H$2))</f>
        <v>0</v>
      </c>
      <c r="L528">
        <f>_xlfn.XLOOKUP(B528,CoinPixels_Config3!A:A,CoinPixels_Config3!I:I)</f>
        <v>1.0504508532677548</v>
      </c>
      <c r="M528">
        <f t="shared" si="65"/>
        <v>14807.155227662271</v>
      </c>
      <c r="N528">
        <f t="shared" si="66"/>
        <v>14096.000000000002</v>
      </c>
      <c r="O528">
        <f t="shared" si="67"/>
        <v>0</v>
      </c>
      <c r="P528">
        <f t="shared" si="68"/>
        <v>0</v>
      </c>
      <c r="Q528" s="9" cm="1">
        <f t="array" ref="Q528">IF(D528="",_xlfn.XLOOKUP(C528,ConfigSheet!$B$5:$H$5,_xlfn.XLOOKUP(G528,ConfigSheet!$A$6:$A$8,ConfigSheet!$B$6:$H$8)),_xlfn.XLOOKUP(D528,ConfigSheet!$B$5:$H$5,_xlfn.XLOOKUP(H528,ConfigSheet!$A$6:$A$8,ConfigSheet!$B$6:$H$8)))</f>
        <v>0</v>
      </c>
      <c r="R528">
        <f t="shared" si="69"/>
        <v>0</v>
      </c>
      <c r="S528" s="9">
        <f t="shared" si="70"/>
        <v>0</v>
      </c>
      <c r="W528">
        <f t="shared" si="71"/>
        <v>0</v>
      </c>
      <c r="X528">
        <f t="shared" si="64"/>
        <v>0</v>
      </c>
    </row>
    <row r="529" spans="1:24" x14ac:dyDescent="0.3">
      <c r="A529" s="3">
        <v>527</v>
      </c>
      <c r="B529">
        <v>237</v>
      </c>
      <c r="C529" t="s">
        <v>10</v>
      </c>
      <c r="D529" t="s">
        <v>10</v>
      </c>
      <c r="E529">
        <v>262062</v>
      </c>
      <c r="F529">
        <v>255227</v>
      </c>
      <c r="G529">
        <v>3</v>
      </c>
      <c r="H529">
        <v>3</v>
      </c>
      <c r="I529">
        <v>94.426288207372025</v>
      </c>
      <c r="J529">
        <f>ConfigSheet!$I$2</f>
        <v>3349.0920000000001</v>
      </c>
      <c r="K529">
        <f>IF(D529="",_xlfn.XLOOKUP(C529,ConfigSheet!$A$1:$H$1,ConfigSheet!$A$2:$H$2),_xlfn.XLOOKUP(D529,ConfigSheet!$A$1:$H$1,ConfigSheet!$A$2:$H$2))</f>
        <v>3.5680999999999998</v>
      </c>
      <c r="L529">
        <f>_xlfn.XLOOKUP(B529,CoinPixels_Config3!A:A,CoinPixels_Config3!I:I)</f>
        <v>1.0504508532677548</v>
      </c>
      <c r="M529">
        <f t="shared" si="65"/>
        <v>275283.25150905433</v>
      </c>
      <c r="N529">
        <f t="shared" si="66"/>
        <v>268103.41992696928</v>
      </c>
      <c r="O529">
        <f t="shared" si="67"/>
        <v>293.28491713857267</v>
      </c>
      <c r="P529">
        <f t="shared" si="68"/>
        <v>285.63557305724026</v>
      </c>
      <c r="Q529" s="9" cm="1">
        <f t="array" ref="Q529">IF(D529="",_xlfn.XLOOKUP(C529,ConfigSheet!$B$5:$H$5,_xlfn.XLOOKUP(G529,ConfigSheet!$A$6:$A$8,ConfigSheet!$B$6:$H$8)),_xlfn.XLOOKUP(D529,ConfigSheet!$B$5:$H$5,_xlfn.XLOOKUP(H529,ConfigSheet!$A$6:$A$8,ConfigSheet!$B$6:$H$8)))</f>
        <v>289.92</v>
      </c>
      <c r="R529">
        <f t="shared" si="69"/>
        <v>7.6493440813324014</v>
      </c>
      <c r="S529" s="9">
        <f t="shared" si="70"/>
        <v>58.512464874615041</v>
      </c>
      <c r="W529">
        <f t="shared" si="71"/>
        <v>4.284426942759751</v>
      </c>
      <c r="X529">
        <f t="shared" si="64"/>
        <v>18.356314227845665</v>
      </c>
    </row>
    <row r="530" spans="1:24" x14ac:dyDescent="0.3">
      <c r="A530" s="3">
        <v>528</v>
      </c>
      <c r="B530">
        <v>238</v>
      </c>
      <c r="C530" t="s">
        <v>8</v>
      </c>
      <c r="D530" t="s">
        <v>8</v>
      </c>
      <c r="E530">
        <v>10320</v>
      </c>
      <c r="F530">
        <v>11450</v>
      </c>
      <c r="G530">
        <v>1</v>
      </c>
      <c r="H530">
        <v>1</v>
      </c>
      <c r="I530">
        <v>86.179763078689575</v>
      </c>
      <c r="J530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_xlfn.XLOOKUP(B530,CoinPixels_Config3!A:A,CoinPixels_Config3!I:I)</f>
        <v>0.90131004366812228</v>
      </c>
      <c r="M530">
        <f t="shared" si="65"/>
        <v>9301.5196506550219</v>
      </c>
      <c r="N530">
        <f t="shared" si="66"/>
        <v>10320</v>
      </c>
      <c r="O530">
        <f t="shared" si="67"/>
        <v>0</v>
      </c>
      <c r="P530">
        <f t="shared" si="68"/>
        <v>0</v>
      </c>
      <c r="Q530" s="9" cm="1">
        <f t="array" ref="Q530">IF(D530="",_xlfn.XLOOKUP(C530,ConfigSheet!$B$5:$H$5,_xlfn.XLOOKUP(G530,ConfigSheet!$A$6:$A$8,ConfigSheet!$B$6:$H$8)),_xlfn.XLOOKUP(D530,ConfigSheet!$B$5:$H$5,_xlfn.XLOOKUP(H530,ConfigSheet!$A$6:$A$8,ConfigSheet!$B$6:$H$8)))</f>
        <v>0</v>
      </c>
      <c r="R530">
        <f t="shared" si="69"/>
        <v>0</v>
      </c>
      <c r="S530" s="9">
        <f t="shared" si="70"/>
        <v>0</v>
      </c>
      <c r="W530">
        <f t="shared" si="71"/>
        <v>0</v>
      </c>
      <c r="X530">
        <f t="shared" si="64"/>
        <v>0</v>
      </c>
    </row>
    <row r="531" spans="1:24" x14ac:dyDescent="0.3">
      <c r="A531" s="3">
        <v>529</v>
      </c>
      <c r="B531">
        <v>238</v>
      </c>
      <c r="C531" t="s">
        <v>11</v>
      </c>
      <c r="D531" t="s">
        <v>11</v>
      </c>
      <c r="E531">
        <v>145286</v>
      </c>
      <c r="F531">
        <v>172063</v>
      </c>
      <c r="G531">
        <v>1</v>
      </c>
      <c r="H531">
        <v>1</v>
      </c>
      <c r="I531">
        <v>82.528197765350342</v>
      </c>
      <c r="J531">
        <f>ConfigSheet!$I$2</f>
        <v>3349.0920000000001</v>
      </c>
      <c r="K531">
        <f>IF(D531="",_xlfn.XLOOKUP(C531,ConfigSheet!$A$1:$H$1,ConfigSheet!$A$2:$H$2),_xlfn.XLOOKUP(D531,ConfigSheet!$A$1:$H$1,ConfigSheet!$A$2:$H$2))</f>
        <v>5.6936084651916001</v>
      </c>
      <c r="L531">
        <f>_xlfn.XLOOKUP(B531,CoinPixels_Config3!A:A,CoinPixels_Config3!I:I)</f>
        <v>0.90131004366812228</v>
      </c>
      <c r="M531">
        <f t="shared" si="65"/>
        <v>130947.73100436681</v>
      </c>
      <c r="N531">
        <f t="shared" si="66"/>
        <v>155082.11004366813</v>
      </c>
      <c r="O531">
        <f t="shared" si="67"/>
        <v>222.61708837622118</v>
      </c>
      <c r="P531">
        <f t="shared" si="68"/>
        <v>263.6466285621309</v>
      </c>
      <c r="Q531" s="9" cm="1">
        <f t="array" ref="Q531">IF(D531="",_xlfn.XLOOKUP(C531,ConfigSheet!$B$5:$H$5,_xlfn.XLOOKUP(G531,ConfigSheet!$A$6:$A$8,ConfigSheet!$B$6:$H$8)),_xlfn.XLOOKUP(D531,ConfigSheet!$B$5:$H$5,_xlfn.XLOOKUP(H531,ConfigSheet!$A$6:$A$8,ConfigSheet!$B$6:$H$8)))</f>
        <v>369.42666666666668</v>
      </c>
      <c r="R531">
        <f t="shared" si="69"/>
        <v>-41.029540185909724</v>
      </c>
      <c r="S531" s="9">
        <f t="shared" si="70"/>
        <v>1683.4231678671808</v>
      </c>
      <c r="W531">
        <f t="shared" si="71"/>
        <v>105.78003810453578</v>
      </c>
      <c r="X531">
        <f t="shared" si="64"/>
        <v>11189.416461397041</v>
      </c>
    </row>
    <row r="532" spans="1:24" x14ac:dyDescent="0.3">
      <c r="A532" s="3">
        <v>530</v>
      </c>
      <c r="B532">
        <v>239</v>
      </c>
      <c r="C532" t="s">
        <v>8</v>
      </c>
      <c r="D532" t="s">
        <v>8</v>
      </c>
      <c r="E532">
        <v>13496</v>
      </c>
      <c r="F532">
        <v>12007</v>
      </c>
      <c r="G532">
        <v>1</v>
      </c>
      <c r="H532">
        <v>1</v>
      </c>
      <c r="I532">
        <v>86.876237392425537</v>
      </c>
      <c r="J532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_xlfn.XLOOKUP(B532,CoinPixels_Config3!A:A,CoinPixels_Config3!I:I)</f>
        <v>1.1240109935870741</v>
      </c>
      <c r="M532">
        <f t="shared" si="65"/>
        <v>15169.652369451152</v>
      </c>
      <c r="N532">
        <f t="shared" si="66"/>
        <v>13495.999999999998</v>
      </c>
      <c r="O532">
        <f t="shared" si="67"/>
        <v>0</v>
      </c>
      <c r="P532">
        <f t="shared" si="68"/>
        <v>0</v>
      </c>
      <c r="Q532" s="9" cm="1">
        <f t="array" ref="Q532">IF(D532="",_xlfn.XLOOKUP(C532,ConfigSheet!$B$5:$H$5,_xlfn.XLOOKUP(G532,ConfigSheet!$A$6:$A$8,ConfigSheet!$B$6:$H$8)),_xlfn.XLOOKUP(D532,ConfigSheet!$B$5:$H$5,_xlfn.XLOOKUP(H532,ConfigSheet!$A$6:$A$8,ConfigSheet!$B$6:$H$8)))</f>
        <v>0</v>
      </c>
      <c r="R532">
        <f t="shared" si="69"/>
        <v>0</v>
      </c>
      <c r="S532" s="9">
        <f t="shared" si="70"/>
        <v>0</v>
      </c>
      <c r="W532">
        <f t="shared" si="71"/>
        <v>0</v>
      </c>
      <c r="X532">
        <f t="shared" si="64"/>
        <v>0</v>
      </c>
    </row>
    <row r="533" spans="1:24" x14ac:dyDescent="0.3">
      <c r="A533" s="3">
        <v>531</v>
      </c>
      <c r="B533">
        <v>239</v>
      </c>
      <c r="C533" t="s">
        <v>11</v>
      </c>
      <c r="D533" t="s">
        <v>11</v>
      </c>
      <c r="E533">
        <v>331202</v>
      </c>
      <c r="F533">
        <v>354994</v>
      </c>
      <c r="G533">
        <v>2</v>
      </c>
      <c r="H533">
        <v>2</v>
      </c>
      <c r="I533">
        <v>83.013463020324707</v>
      </c>
      <c r="J533">
        <f>ConfigSheet!$I$2</f>
        <v>3349.0920000000001</v>
      </c>
      <c r="K533">
        <f>IF(D533="",_xlfn.XLOOKUP(C533,ConfigSheet!$A$1:$H$1,ConfigSheet!$A$2:$H$2),_xlfn.XLOOKUP(D533,ConfigSheet!$A$1:$H$1,ConfigSheet!$A$2:$H$2))</f>
        <v>5.6936084651916001</v>
      </c>
      <c r="L533">
        <f>_xlfn.XLOOKUP(B533,CoinPixels_Config3!A:A,CoinPixels_Config3!I:I)</f>
        <v>1.1240109935870741</v>
      </c>
      <c r="M533">
        <f t="shared" si="65"/>
        <v>372274.68909802614</v>
      </c>
      <c r="N533">
        <f t="shared" si="66"/>
        <v>399017.15865744976</v>
      </c>
      <c r="O533">
        <f t="shared" si="67"/>
        <v>632.88387456214775</v>
      </c>
      <c r="P533">
        <f t="shared" si="68"/>
        <v>678.34728705235796</v>
      </c>
      <c r="Q533" s="9" cm="1">
        <f t="array" ref="Q533">IF(D533="",_xlfn.XLOOKUP(C533,ConfigSheet!$B$5:$H$5,_xlfn.XLOOKUP(G533,ConfigSheet!$A$6:$A$8,ConfigSheet!$B$6:$H$8)),_xlfn.XLOOKUP(D533,ConfigSheet!$B$5:$H$5,_xlfn.XLOOKUP(H533,ConfigSheet!$A$6:$A$8,ConfigSheet!$B$6:$H$8)))</f>
        <v>738.85333333333335</v>
      </c>
      <c r="R533">
        <f t="shared" si="69"/>
        <v>-45.463412490210203</v>
      </c>
      <c r="S533" s="9">
        <f t="shared" si="70"/>
        <v>2066.9218752550009</v>
      </c>
      <c r="W533">
        <f t="shared" si="71"/>
        <v>60.506046280975397</v>
      </c>
      <c r="X533">
        <f t="shared" si="64"/>
        <v>3660.9816365555366</v>
      </c>
    </row>
    <row r="534" spans="1:24" x14ac:dyDescent="0.3">
      <c r="A534" s="3">
        <v>532</v>
      </c>
      <c r="B534">
        <v>240</v>
      </c>
      <c r="C534" t="s">
        <v>8</v>
      </c>
      <c r="D534" t="s">
        <v>8</v>
      </c>
      <c r="E534">
        <v>13384</v>
      </c>
      <c r="F534">
        <v>13147</v>
      </c>
      <c r="G534">
        <v>1</v>
      </c>
      <c r="H534">
        <v>1</v>
      </c>
      <c r="I534">
        <v>90.050143003463745</v>
      </c>
      <c r="J53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_xlfn.XLOOKUP(B534,CoinPixels_Config3!A:A,CoinPixels_Config3!I:I)</f>
        <v>1.0180269262949722</v>
      </c>
      <c r="M534">
        <f t="shared" si="65"/>
        <v>13625.272381531908</v>
      </c>
      <c r="N534">
        <f t="shared" si="66"/>
        <v>13383.999999999998</v>
      </c>
      <c r="O534">
        <f t="shared" si="67"/>
        <v>0</v>
      </c>
      <c r="P534">
        <f t="shared" si="68"/>
        <v>0</v>
      </c>
      <c r="Q534" s="9" cm="1">
        <f t="array" ref="Q534">IF(D534="",_xlfn.XLOOKUP(C534,ConfigSheet!$B$5:$H$5,_xlfn.XLOOKUP(G534,ConfigSheet!$A$6:$A$8,ConfigSheet!$B$6:$H$8)),_xlfn.XLOOKUP(D534,ConfigSheet!$B$5:$H$5,_xlfn.XLOOKUP(H534,ConfigSheet!$A$6:$A$8,ConfigSheet!$B$6:$H$8)))</f>
        <v>0</v>
      </c>
      <c r="R534">
        <f t="shared" si="69"/>
        <v>0</v>
      </c>
      <c r="S534" s="9">
        <f t="shared" si="70"/>
        <v>0</v>
      </c>
      <c r="W534">
        <f t="shared" si="71"/>
        <v>0</v>
      </c>
      <c r="X534">
        <f t="shared" si="64"/>
        <v>0</v>
      </c>
    </row>
    <row r="535" spans="1:24" x14ac:dyDescent="0.3">
      <c r="A535" s="3">
        <v>533</v>
      </c>
      <c r="B535">
        <v>240</v>
      </c>
      <c r="C535" t="s">
        <v>11</v>
      </c>
      <c r="D535" t="s">
        <v>11</v>
      </c>
      <c r="E535">
        <v>355663</v>
      </c>
      <c r="F535">
        <v>379363</v>
      </c>
      <c r="G535">
        <v>2</v>
      </c>
      <c r="H535">
        <v>2</v>
      </c>
      <c r="I535">
        <v>85.410013794898987</v>
      </c>
      <c r="J535">
        <f>ConfigSheet!$I$2</f>
        <v>3349.0920000000001</v>
      </c>
      <c r="K535">
        <f>IF(D535="",_xlfn.XLOOKUP(C535,ConfigSheet!$A$1:$H$1,ConfigSheet!$A$2:$H$2),_xlfn.XLOOKUP(D535,ConfigSheet!$A$1:$H$1,ConfigSheet!$A$2:$H$2))</f>
        <v>5.6936084651916001</v>
      </c>
      <c r="L535">
        <f>_xlfn.XLOOKUP(B535,CoinPixels_Config3!A:A,CoinPixels_Config3!I:I)</f>
        <v>1.0180269262949722</v>
      </c>
      <c r="M535">
        <f t="shared" si="65"/>
        <v>362074.51068684866</v>
      </c>
      <c r="N535">
        <f t="shared" si="66"/>
        <v>386201.74884003954</v>
      </c>
      <c r="O535">
        <f t="shared" si="67"/>
        <v>615.54310812505241</v>
      </c>
      <c r="P535">
        <f t="shared" si="68"/>
        <v>656.56050848034306</v>
      </c>
      <c r="Q535" s="9" cm="1">
        <f t="array" ref="Q535">IF(D535="",_xlfn.XLOOKUP(C535,ConfigSheet!$B$5:$H$5,_xlfn.XLOOKUP(G535,ConfigSheet!$A$6:$A$8,ConfigSheet!$B$6:$H$8)),_xlfn.XLOOKUP(D535,ConfigSheet!$B$5:$H$5,_xlfn.XLOOKUP(H535,ConfigSheet!$A$6:$A$8,ConfigSheet!$B$6:$H$8)))</f>
        <v>738.85333333333335</v>
      </c>
      <c r="R535">
        <f t="shared" si="69"/>
        <v>-41.017400355290647</v>
      </c>
      <c r="S535" s="9">
        <f t="shared" si="70"/>
        <v>1682.4271319061972</v>
      </c>
      <c r="W535">
        <f t="shared" si="71"/>
        <v>82.292824852990293</v>
      </c>
      <c r="X535">
        <f t="shared" si="64"/>
        <v>6772.1090222849371</v>
      </c>
    </row>
    <row r="536" spans="1:24" x14ac:dyDescent="0.3">
      <c r="A536" s="3">
        <v>534</v>
      </c>
      <c r="B536">
        <v>241</v>
      </c>
      <c r="C536" t="s">
        <v>8</v>
      </c>
      <c r="D536" t="s">
        <v>8</v>
      </c>
      <c r="E536">
        <v>13384</v>
      </c>
      <c r="F536">
        <v>13713</v>
      </c>
      <c r="G536">
        <v>1</v>
      </c>
      <c r="H536">
        <v>1</v>
      </c>
      <c r="I536">
        <v>88.435328006744385</v>
      </c>
      <c r="J536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_xlfn.XLOOKUP(B536,CoinPixels_Config3!A:A,CoinPixels_Config3!I:I)</f>
        <v>0.9760081674323634</v>
      </c>
      <c r="M536">
        <f t="shared" si="65"/>
        <v>13062.893312914752</v>
      </c>
      <c r="N536">
        <f t="shared" si="66"/>
        <v>13384</v>
      </c>
      <c r="O536">
        <f t="shared" si="67"/>
        <v>0</v>
      </c>
      <c r="P536">
        <f t="shared" si="68"/>
        <v>0</v>
      </c>
      <c r="Q536" s="9" cm="1">
        <f t="array" ref="Q536">IF(D536="",_xlfn.XLOOKUP(C536,ConfigSheet!$B$5:$H$5,_xlfn.XLOOKUP(G536,ConfigSheet!$A$6:$A$8,ConfigSheet!$B$6:$H$8)),_xlfn.XLOOKUP(D536,ConfigSheet!$B$5:$H$5,_xlfn.XLOOKUP(H536,ConfigSheet!$A$6:$A$8,ConfigSheet!$B$6:$H$8)))</f>
        <v>0</v>
      </c>
      <c r="R536">
        <f t="shared" si="69"/>
        <v>0</v>
      </c>
      <c r="S536" s="9">
        <f t="shared" si="70"/>
        <v>0</v>
      </c>
      <c r="W536">
        <f t="shared" si="71"/>
        <v>0</v>
      </c>
      <c r="X536">
        <f t="shared" si="64"/>
        <v>0</v>
      </c>
    </row>
    <row r="537" spans="1:24" x14ac:dyDescent="0.3">
      <c r="A537" s="3">
        <v>535</v>
      </c>
      <c r="B537">
        <v>241</v>
      </c>
      <c r="C537" t="s">
        <v>12</v>
      </c>
      <c r="D537" t="s">
        <v>12</v>
      </c>
      <c r="E537">
        <v>341328</v>
      </c>
      <c r="F537">
        <v>313645</v>
      </c>
      <c r="G537">
        <v>2</v>
      </c>
      <c r="H537">
        <v>2</v>
      </c>
      <c r="I537">
        <v>89.162060618400574</v>
      </c>
      <c r="J537">
        <f>ConfigSheet!$I$2</f>
        <v>3349.0920000000001</v>
      </c>
      <c r="K537">
        <f>IF(D537="",_xlfn.XLOOKUP(C537,ConfigSheet!$A$1:$H$1,ConfigSheet!$A$2:$H$2),_xlfn.XLOOKUP(D537,ConfigSheet!$A$1:$H$1,ConfigSheet!$A$2:$H$2))</f>
        <v>4.4826302470744004</v>
      </c>
      <c r="L537">
        <f>_xlfn.XLOOKUP(B537,CoinPixels_Config3!A:A,CoinPixels_Config3!I:I)</f>
        <v>0.9760081674323634</v>
      </c>
      <c r="M537">
        <f t="shared" si="65"/>
        <v>333138.91577335371</v>
      </c>
      <c r="N537">
        <f t="shared" si="66"/>
        <v>306120.08167432359</v>
      </c>
      <c r="O537">
        <f t="shared" si="67"/>
        <v>445.89356766646199</v>
      </c>
      <c r="P537">
        <f t="shared" si="68"/>
        <v>409.72990211980107</v>
      </c>
      <c r="Q537" s="9" cm="1">
        <f t="array" ref="Q537">IF(D537="",_xlfn.XLOOKUP(C537,ConfigSheet!$B$5:$H$5,_xlfn.XLOOKUP(G537,ConfigSheet!$A$6:$A$8,ConfigSheet!$B$6:$H$8)),_xlfn.XLOOKUP(D537,ConfigSheet!$B$5:$H$5,_xlfn.XLOOKUP(H537,ConfigSheet!$A$6:$A$8,ConfigSheet!$B$6:$H$8)))</f>
        <v>472.59999999999997</v>
      </c>
      <c r="R537">
        <f t="shared" si="69"/>
        <v>36.163665546660923</v>
      </c>
      <c r="S537" s="9">
        <f t="shared" si="70"/>
        <v>1307.8107057707502</v>
      </c>
      <c r="W537">
        <f t="shared" si="71"/>
        <v>62.870097880198898</v>
      </c>
      <c r="X537">
        <f t="shared" si="64"/>
        <v>3952.6492074657899</v>
      </c>
    </row>
    <row r="538" spans="1:24" x14ac:dyDescent="0.3">
      <c r="A538" s="3">
        <v>536</v>
      </c>
      <c r="B538">
        <v>242</v>
      </c>
      <c r="C538" t="s">
        <v>8</v>
      </c>
      <c r="D538" t="s">
        <v>8</v>
      </c>
      <c r="E538">
        <v>14584</v>
      </c>
      <c r="F538">
        <v>15347</v>
      </c>
      <c r="G538">
        <v>1</v>
      </c>
      <c r="H538">
        <v>1</v>
      </c>
      <c r="I538">
        <v>91.264617443084717</v>
      </c>
      <c r="J538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_xlfn.XLOOKUP(B538,CoinPixels_Config3!A:A,CoinPixels_Config3!I:I)</f>
        <v>0.95028344301817946</v>
      </c>
      <c r="M538">
        <f t="shared" si="65"/>
        <v>13858.93373297713</v>
      </c>
      <c r="N538">
        <f t="shared" si="66"/>
        <v>14584</v>
      </c>
      <c r="O538">
        <f t="shared" si="67"/>
        <v>0</v>
      </c>
      <c r="P538">
        <f t="shared" si="68"/>
        <v>0</v>
      </c>
      <c r="Q538" s="9" cm="1">
        <f t="array" ref="Q538">IF(D538="",_xlfn.XLOOKUP(C538,ConfigSheet!$B$5:$H$5,_xlfn.XLOOKUP(G538,ConfigSheet!$A$6:$A$8,ConfigSheet!$B$6:$H$8)),_xlfn.XLOOKUP(D538,ConfigSheet!$B$5:$H$5,_xlfn.XLOOKUP(H538,ConfigSheet!$A$6:$A$8,ConfigSheet!$B$6:$H$8)))</f>
        <v>0</v>
      </c>
      <c r="R538">
        <f t="shared" si="69"/>
        <v>0</v>
      </c>
      <c r="S538" s="9">
        <f t="shared" si="70"/>
        <v>0</v>
      </c>
      <c r="W538">
        <f t="shared" si="71"/>
        <v>0</v>
      </c>
      <c r="X538">
        <f t="shared" si="64"/>
        <v>0</v>
      </c>
    </row>
    <row r="539" spans="1:24" x14ac:dyDescent="0.3">
      <c r="A539" s="3">
        <v>537</v>
      </c>
      <c r="B539">
        <v>242</v>
      </c>
      <c r="C539" t="s">
        <v>12</v>
      </c>
      <c r="D539" t="s">
        <v>12</v>
      </c>
      <c r="E539">
        <v>377816</v>
      </c>
      <c r="F539">
        <v>345085</v>
      </c>
      <c r="G539">
        <v>2</v>
      </c>
      <c r="H539">
        <v>2</v>
      </c>
      <c r="I539">
        <v>89.124804735183716</v>
      </c>
      <c r="J539">
        <f>ConfigSheet!$I$2</f>
        <v>3349.0920000000001</v>
      </c>
      <c r="K539">
        <f>IF(D539="",_xlfn.XLOOKUP(C539,ConfigSheet!$A$1:$H$1,ConfigSheet!$A$2:$H$2),_xlfn.XLOOKUP(D539,ConfigSheet!$A$1:$H$1,ConfigSheet!$A$2:$H$2))</f>
        <v>4.4826302470744004</v>
      </c>
      <c r="L539">
        <f>_xlfn.XLOOKUP(B539,CoinPixels_Config3!A:A,CoinPixels_Config3!I:I)</f>
        <v>0.95028344301817946</v>
      </c>
      <c r="M539">
        <f t="shared" si="65"/>
        <v>359032.28930735652</v>
      </c>
      <c r="N539">
        <f t="shared" si="66"/>
        <v>327928.56193392846</v>
      </c>
      <c r="O539">
        <f t="shared" si="67"/>
        <v>480.55084772992893</v>
      </c>
      <c r="P539">
        <f t="shared" si="68"/>
        <v>438.91971035869972</v>
      </c>
      <c r="Q539" s="9" cm="1">
        <f t="array" ref="Q539">IF(D539="",_xlfn.XLOOKUP(C539,ConfigSheet!$B$5:$H$5,_xlfn.XLOOKUP(G539,ConfigSheet!$A$6:$A$8,ConfigSheet!$B$6:$H$8)),_xlfn.XLOOKUP(D539,ConfigSheet!$B$5:$H$5,_xlfn.XLOOKUP(H539,ConfigSheet!$A$6:$A$8,ConfigSheet!$B$6:$H$8)))</f>
        <v>472.59999999999997</v>
      </c>
      <c r="R539">
        <f t="shared" si="69"/>
        <v>41.631137371229215</v>
      </c>
      <c r="S539" s="9">
        <f t="shared" si="70"/>
        <v>1733.1515988221577</v>
      </c>
      <c r="W539">
        <f t="shared" si="71"/>
        <v>33.680289641300249</v>
      </c>
      <c r="X539">
        <f t="shared" si="64"/>
        <v>1134.3619103218768</v>
      </c>
    </row>
    <row r="540" spans="1:24" x14ac:dyDescent="0.3">
      <c r="A540" s="3">
        <v>538</v>
      </c>
      <c r="B540">
        <v>243</v>
      </c>
      <c r="C540" t="s">
        <v>8</v>
      </c>
      <c r="D540" t="s">
        <v>8</v>
      </c>
      <c r="E540">
        <v>18560</v>
      </c>
      <c r="F540">
        <v>17368</v>
      </c>
      <c r="G540">
        <v>1</v>
      </c>
      <c r="H540">
        <v>1</v>
      </c>
      <c r="I540">
        <v>93.285989761352539</v>
      </c>
      <c r="J540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_xlfn.XLOOKUP(B540,CoinPixels_Config3!A:A,CoinPixels_Config3!I:I)</f>
        <v>1.0686319668355597</v>
      </c>
      <c r="M540">
        <f t="shared" si="65"/>
        <v>19833.809304467988</v>
      </c>
      <c r="N540">
        <f t="shared" si="66"/>
        <v>18560</v>
      </c>
      <c r="O540">
        <f t="shared" si="67"/>
        <v>0</v>
      </c>
      <c r="P540">
        <f t="shared" si="68"/>
        <v>0</v>
      </c>
      <c r="Q540" s="9" cm="1">
        <f t="array" ref="Q540">IF(D540="",_xlfn.XLOOKUP(C540,ConfigSheet!$B$5:$H$5,_xlfn.XLOOKUP(G540,ConfigSheet!$A$6:$A$8,ConfigSheet!$B$6:$H$8)),_xlfn.XLOOKUP(D540,ConfigSheet!$B$5:$H$5,_xlfn.XLOOKUP(H540,ConfigSheet!$A$6:$A$8,ConfigSheet!$B$6:$H$8)))</f>
        <v>0</v>
      </c>
      <c r="R540">
        <f t="shared" si="69"/>
        <v>0</v>
      </c>
      <c r="S540" s="9">
        <f t="shared" si="70"/>
        <v>0</v>
      </c>
      <c r="W540">
        <f t="shared" si="71"/>
        <v>0</v>
      </c>
      <c r="X540">
        <f t="shared" si="64"/>
        <v>0</v>
      </c>
    </row>
    <row r="541" spans="1:24" x14ac:dyDescent="0.3">
      <c r="A541" s="3">
        <v>539</v>
      </c>
      <c r="B541">
        <v>243</v>
      </c>
      <c r="C541" t="s">
        <v>14</v>
      </c>
      <c r="D541" t="s">
        <v>14</v>
      </c>
      <c r="E541">
        <v>204248</v>
      </c>
      <c r="F541">
        <v>193847</v>
      </c>
      <c r="G541">
        <v>2</v>
      </c>
      <c r="H541">
        <v>2</v>
      </c>
      <c r="I541">
        <v>93.729719519615173</v>
      </c>
      <c r="J541">
        <f>ConfigSheet!$I$2</f>
        <v>3349.0920000000001</v>
      </c>
      <c r="K541">
        <f>IF(D541="",_xlfn.XLOOKUP(C541,ConfigSheet!$A$1:$H$1,ConfigSheet!$A$2:$H$2),_xlfn.XLOOKUP(D541,ConfigSheet!$A$1:$H$1,ConfigSheet!$A$2:$H$2))</f>
        <v>8.5265588246234003</v>
      </c>
      <c r="L541">
        <f>_xlfn.XLOOKUP(B541,CoinPixels_Config3!A:A,CoinPixels_Config3!I:I)</f>
        <v>1.0686319668355597</v>
      </c>
      <c r="M541">
        <f t="shared" si="65"/>
        <v>218265.94196222941</v>
      </c>
      <c r="N541">
        <f t="shared" si="66"/>
        <v>207151.10087517273</v>
      </c>
      <c r="O541">
        <f t="shared" si="67"/>
        <v>555.69013737239402</v>
      </c>
      <c r="P541">
        <f t="shared" si="68"/>
        <v>527.39251331335663</v>
      </c>
      <c r="Q541" s="9" cm="1">
        <f t="array" ref="Q541">IF(D541="",_xlfn.XLOOKUP(C541,ConfigSheet!$B$5:$H$5,_xlfn.XLOOKUP(G541,ConfigSheet!$A$6:$A$8,ConfigSheet!$B$6:$H$8)),_xlfn.XLOOKUP(D541,ConfigSheet!$B$5:$H$5,_xlfn.XLOOKUP(H541,ConfigSheet!$A$6:$A$8,ConfigSheet!$B$6:$H$8)))</f>
        <v>320.88</v>
      </c>
      <c r="R541">
        <f t="shared" si="69"/>
        <v>28.297624059037389</v>
      </c>
      <c r="S541" s="9">
        <f t="shared" si="70"/>
        <v>800.75552738661167</v>
      </c>
      <c r="W541">
        <f t="shared" si="71"/>
        <v>-206.51251331335664</v>
      </c>
      <c r="X541">
        <f t="shared" si="64"/>
        <v>42647.418154999301</v>
      </c>
    </row>
    <row r="542" spans="1:24" x14ac:dyDescent="0.3">
      <c r="A542" s="3">
        <v>540</v>
      </c>
      <c r="B542">
        <v>244</v>
      </c>
      <c r="C542" t="s">
        <v>8</v>
      </c>
      <c r="D542" t="s">
        <v>8</v>
      </c>
      <c r="E542">
        <v>16744</v>
      </c>
      <c r="F542">
        <v>16425</v>
      </c>
      <c r="G542">
        <v>1</v>
      </c>
      <c r="H542">
        <v>1</v>
      </c>
      <c r="I542">
        <v>88.160878419876099</v>
      </c>
      <c r="J542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_xlfn.XLOOKUP(B542,CoinPixels_Config3!A:A,CoinPixels_Config3!I:I)</f>
        <v>1.0194216133942162</v>
      </c>
      <c r="M542">
        <f t="shared" si="65"/>
        <v>17069.195494672756</v>
      </c>
      <c r="N542">
        <f t="shared" si="66"/>
        <v>16744</v>
      </c>
      <c r="O542">
        <f t="shared" si="67"/>
        <v>0</v>
      </c>
      <c r="P542">
        <f t="shared" si="68"/>
        <v>0</v>
      </c>
      <c r="Q542" s="9" cm="1">
        <f t="array" ref="Q542">IF(D542="",_xlfn.XLOOKUP(C542,ConfigSheet!$B$5:$H$5,_xlfn.XLOOKUP(G542,ConfigSheet!$A$6:$A$8,ConfigSheet!$B$6:$H$8)),_xlfn.XLOOKUP(D542,ConfigSheet!$B$5:$H$5,_xlfn.XLOOKUP(H542,ConfigSheet!$A$6:$A$8,ConfigSheet!$B$6:$H$8)))</f>
        <v>0</v>
      </c>
      <c r="R542">
        <f t="shared" si="69"/>
        <v>0</v>
      </c>
      <c r="S542" s="9">
        <f t="shared" si="70"/>
        <v>0</v>
      </c>
      <c r="W542">
        <f t="shared" si="71"/>
        <v>0</v>
      </c>
      <c r="X542">
        <f t="shared" si="64"/>
        <v>0</v>
      </c>
    </row>
    <row r="543" spans="1:24" x14ac:dyDescent="0.3">
      <c r="A543" s="3">
        <v>541</v>
      </c>
      <c r="B543">
        <v>244</v>
      </c>
      <c r="C543" t="s">
        <v>13</v>
      </c>
      <c r="D543" t="s">
        <v>13</v>
      </c>
      <c r="E543">
        <v>150605</v>
      </c>
      <c r="F543">
        <v>111922</v>
      </c>
      <c r="G543">
        <v>1</v>
      </c>
      <c r="H543">
        <v>1</v>
      </c>
      <c r="I543">
        <v>58.065003156661987</v>
      </c>
      <c r="J543">
        <f>ConfigSheet!$I$2</f>
        <v>3349.0920000000001</v>
      </c>
      <c r="K543">
        <f>IF(D543="",_xlfn.XLOOKUP(C543,ConfigSheet!$A$1:$H$1,ConfigSheet!$A$2:$H$2),_xlfn.XLOOKUP(D543,ConfigSheet!$A$1:$H$1,ConfigSheet!$A$2:$H$2))</f>
        <v>6.6983512218829002</v>
      </c>
      <c r="L543">
        <f>_xlfn.XLOOKUP(B543,CoinPixels_Config3!A:A,CoinPixels_Config3!I:I)</f>
        <v>1.0194216133942162</v>
      </c>
      <c r="M543">
        <f t="shared" si="65"/>
        <v>153529.99208523592</v>
      </c>
      <c r="N543">
        <f t="shared" si="66"/>
        <v>114095.70581430747</v>
      </c>
      <c r="O543">
        <f t="shared" si="67"/>
        <v>307.06765000179513</v>
      </c>
      <c r="P543">
        <f t="shared" si="68"/>
        <v>228.19710848578015</v>
      </c>
      <c r="Q543" s="9" cm="1">
        <f t="array" ref="Q543">IF(D543="",_xlfn.XLOOKUP(C543,ConfigSheet!$B$5:$H$5,_xlfn.XLOOKUP(G543,ConfigSheet!$A$6:$A$8,ConfigSheet!$B$6:$H$8)),_xlfn.XLOOKUP(D543,ConfigSheet!$B$5:$H$5,_xlfn.XLOOKUP(H543,ConfigSheet!$A$6:$A$8,ConfigSheet!$B$6:$H$8)))</f>
        <v>207.95500000000001</v>
      </c>
      <c r="R543">
        <f t="shared" si="69"/>
        <v>78.870541516014981</v>
      </c>
      <c r="S543" s="9">
        <f t="shared" si="70"/>
        <v>6220.5623190294427</v>
      </c>
      <c r="W543">
        <f t="shared" si="71"/>
        <v>-20.242108485780136</v>
      </c>
      <c r="X543">
        <f t="shared" si="64"/>
        <v>409.74295595009221</v>
      </c>
    </row>
    <row r="544" spans="1:24" x14ac:dyDescent="0.3">
      <c r="A544" s="3">
        <v>542</v>
      </c>
      <c r="B544">
        <v>245</v>
      </c>
      <c r="C544" t="s">
        <v>8</v>
      </c>
      <c r="D544" t="s">
        <v>8</v>
      </c>
      <c r="E544">
        <v>20508</v>
      </c>
      <c r="F544">
        <v>19393</v>
      </c>
      <c r="G544">
        <v>1</v>
      </c>
      <c r="H544">
        <v>1</v>
      </c>
      <c r="I544">
        <v>94.17489767074585</v>
      </c>
      <c r="J54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_xlfn.XLOOKUP(B544,CoinPixels_Config3!A:A,CoinPixels_Config3!I:I)</f>
        <v>1.0574949724127263</v>
      </c>
      <c r="M544">
        <f t="shared" si="65"/>
        <v>21687.106894240191</v>
      </c>
      <c r="N544">
        <f t="shared" si="66"/>
        <v>20508</v>
      </c>
      <c r="O544">
        <f t="shared" si="67"/>
        <v>0</v>
      </c>
      <c r="P544">
        <f t="shared" si="68"/>
        <v>0</v>
      </c>
      <c r="Q544" s="9" cm="1">
        <f t="array" ref="Q544">IF(D544="",_xlfn.XLOOKUP(C544,ConfigSheet!$B$5:$H$5,_xlfn.XLOOKUP(G544,ConfigSheet!$A$6:$A$8,ConfigSheet!$B$6:$H$8)),_xlfn.XLOOKUP(D544,ConfigSheet!$B$5:$H$5,_xlfn.XLOOKUP(H544,ConfigSheet!$A$6:$A$8,ConfigSheet!$B$6:$H$8)))</f>
        <v>0</v>
      </c>
      <c r="R544">
        <f t="shared" si="69"/>
        <v>0</v>
      </c>
      <c r="S544" s="9">
        <f t="shared" si="70"/>
        <v>0</v>
      </c>
      <c r="W544">
        <f t="shared" si="71"/>
        <v>0</v>
      </c>
      <c r="X544">
        <f t="shared" si="64"/>
        <v>0</v>
      </c>
    </row>
    <row r="545" spans="1:24" x14ac:dyDescent="0.3">
      <c r="A545" s="3">
        <v>543</v>
      </c>
      <c r="B545">
        <v>245</v>
      </c>
      <c r="C545" t="s">
        <v>13</v>
      </c>
      <c r="D545" t="s">
        <v>13</v>
      </c>
      <c r="E545">
        <v>310358</v>
      </c>
      <c r="F545">
        <v>262954</v>
      </c>
      <c r="G545">
        <v>2</v>
      </c>
      <c r="H545">
        <v>2</v>
      </c>
      <c r="I545">
        <v>63.454511761665337</v>
      </c>
      <c r="J545">
        <f>ConfigSheet!$I$2</f>
        <v>3349.0920000000001</v>
      </c>
      <c r="K545">
        <f>IF(D545="",_xlfn.XLOOKUP(C545,ConfigSheet!$A$1:$H$1,ConfigSheet!$A$2:$H$2),_xlfn.XLOOKUP(D545,ConfigSheet!$A$1:$H$1,ConfigSheet!$A$2:$H$2))</f>
        <v>6.6983512218829002</v>
      </c>
      <c r="L545">
        <f>_xlfn.XLOOKUP(B545,CoinPixels_Config3!A:A,CoinPixels_Config3!I:I)</f>
        <v>1.0574949724127263</v>
      </c>
      <c r="M545">
        <f t="shared" si="65"/>
        <v>328202.02464806888</v>
      </c>
      <c r="N545">
        <f t="shared" si="66"/>
        <v>278072.53297581605</v>
      </c>
      <c r="O545">
        <f t="shared" si="67"/>
        <v>656.42043659171918</v>
      </c>
      <c r="P545">
        <f t="shared" si="68"/>
        <v>556.1589502559591</v>
      </c>
      <c r="Q545" s="9" cm="1">
        <f t="array" ref="Q545">IF(D545="",_xlfn.XLOOKUP(C545,ConfigSheet!$B$5:$H$5,_xlfn.XLOOKUP(G545,ConfigSheet!$A$6:$A$8,ConfigSheet!$B$6:$H$8)),_xlfn.XLOOKUP(D545,ConfigSheet!$B$5:$H$5,_xlfn.XLOOKUP(H545,ConfigSheet!$A$6:$A$8,ConfigSheet!$B$6:$H$8)))</f>
        <v>415.91</v>
      </c>
      <c r="R545">
        <f t="shared" si="69"/>
        <v>100.26148633576008</v>
      </c>
      <c r="S545" s="9">
        <f t="shared" si="70"/>
        <v>10052.365642255805</v>
      </c>
      <c r="W545">
        <f t="shared" si="71"/>
        <v>-140.24895025595907</v>
      </c>
      <c r="X545">
        <f t="shared" si="64"/>
        <v>19669.768047898484</v>
      </c>
    </row>
    <row r="546" spans="1:24" x14ac:dyDescent="0.3">
      <c r="A546" s="3">
        <v>544</v>
      </c>
      <c r="B546">
        <v>246</v>
      </c>
      <c r="C546" t="s">
        <v>8</v>
      </c>
      <c r="D546" t="s">
        <v>8</v>
      </c>
      <c r="E546">
        <v>16744</v>
      </c>
      <c r="F546">
        <v>16977</v>
      </c>
      <c r="G546">
        <v>1</v>
      </c>
      <c r="H546">
        <v>1</v>
      </c>
      <c r="I546">
        <v>92.493432760238647</v>
      </c>
      <c r="J546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_xlfn.XLOOKUP(B546,CoinPixels_Config3!A:A,CoinPixels_Config3!I:I)</f>
        <v>0.98627554927254524</v>
      </c>
      <c r="M546">
        <f t="shared" si="65"/>
        <v>16514.197797019497</v>
      </c>
      <c r="N546">
        <f t="shared" si="66"/>
        <v>16744</v>
      </c>
      <c r="O546">
        <f t="shared" si="67"/>
        <v>0</v>
      </c>
      <c r="P546">
        <f t="shared" si="68"/>
        <v>0</v>
      </c>
      <c r="Q546" s="9" cm="1">
        <f t="array" ref="Q546">IF(D546="",_xlfn.XLOOKUP(C546,ConfigSheet!$B$5:$H$5,_xlfn.XLOOKUP(G546,ConfigSheet!$A$6:$A$8,ConfigSheet!$B$6:$H$8)),_xlfn.XLOOKUP(D546,ConfigSheet!$B$5:$H$5,_xlfn.XLOOKUP(H546,ConfigSheet!$A$6:$A$8,ConfigSheet!$B$6:$H$8)))</f>
        <v>0</v>
      </c>
      <c r="R546">
        <f t="shared" si="69"/>
        <v>0</v>
      </c>
      <c r="S546" s="9">
        <f t="shared" si="70"/>
        <v>0</v>
      </c>
      <c r="W546">
        <f t="shared" si="71"/>
        <v>0</v>
      </c>
      <c r="X546">
        <f t="shared" si="64"/>
        <v>0</v>
      </c>
    </row>
    <row r="547" spans="1:24" x14ac:dyDescent="0.3">
      <c r="A547" s="3">
        <v>545</v>
      </c>
      <c r="B547">
        <v>246</v>
      </c>
      <c r="C547" t="s">
        <v>13</v>
      </c>
      <c r="D547" t="s">
        <v>13</v>
      </c>
      <c r="E547">
        <v>286314</v>
      </c>
      <c r="F547">
        <v>253281</v>
      </c>
      <c r="G547">
        <v>2</v>
      </c>
      <c r="H547">
        <v>2</v>
      </c>
      <c r="I547">
        <v>67.922085523605347</v>
      </c>
      <c r="J547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_xlfn.XLOOKUP(B547,CoinPixels_Config3!A:A,CoinPixels_Config3!I:I)</f>
        <v>0.98627554927254524</v>
      </c>
      <c r="M547">
        <f t="shared" si="65"/>
        <v>282384.4976144195</v>
      </c>
      <c r="N547">
        <f t="shared" si="66"/>
        <v>249804.85739529954</v>
      </c>
      <c r="O547">
        <f t="shared" si="67"/>
        <v>564.78309483177395</v>
      </c>
      <c r="P547">
        <f t="shared" si="68"/>
        <v>499.6221876753724</v>
      </c>
      <c r="Q547" s="9" cm="1">
        <f t="array" ref="Q547">IF(D547="",_xlfn.XLOOKUP(C547,ConfigSheet!$B$5:$H$5,_xlfn.XLOOKUP(G547,ConfigSheet!$A$6:$A$8,ConfigSheet!$B$6:$H$8)),_xlfn.XLOOKUP(D547,ConfigSheet!$B$5:$H$5,_xlfn.XLOOKUP(H547,ConfigSheet!$A$6:$A$8,ConfigSheet!$B$6:$H$8)))</f>
        <v>415.91</v>
      </c>
      <c r="R547">
        <f t="shared" si="69"/>
        <v>65.160907156401549</v>
      </c>
      <c r="S547" s="9">
        <f t="shared" si="70"/>
        <v>4245.9438214451829</v>
      </c>
      <c r="W547">
        <f t="shared" si="71"/>
        <v>-83.712187675372377</v>
      </c>
      <c r="X547">
        <f t="shared" si="64"/>
        <v>7007.7303653967665</v>
      </c>
    </row>
    <row r="548" spans="1:24" x14ac:dyDescent="0.3">
      <c r="A548" s="3">
        <v>546</v>
      </c>
      <c r="B548">
        <v>247</v>
      </c>
      <c r="C548" t="s">
        <v>8</v>
      </c>
      <c r="D548" t="s">
        <v>8</v>
      </c>
      <c r="E548">
        <v>18660</v>
      </c>
      <c r="F548">
        <v>17184</v>
      </c>
      <c r="G548">
        <v>1</v>
      </c>
      <c r="H548">
        <v>1</v>
      </c>
      <c r="I548">
        <v>91.925466060638428</v>
      </c>
      <c r="J548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_xlfn.XLOOKUP(B548,CoinPixels_Config3!A:A,CoinPixels_Config3!I:I)</f>
        <v>1.0858938547486034</v>
      </c>
      <c r="M548">
        <f t="shared" si="65"/>
        <v>20262.77932960894</v>
      </c>
      <c r="N548">
        <f t="shared" si="66"/>
        <v>18660</v>
      </c>
      <c r="O548">
        <f t="shared" si="67"/>
        <v>0</v>
      </c>
      <c r="P548">
        <f t="shared" si="68"/>
        <v>0</v>
      </c>
      <c r="Q548" s="9" cm="1">
        <f t="array" ref="Q548">IF(D548="",_xlfn.XLOOKUP(C548,ConfigSheet!$B$5:$H$5,_xlfn.XLOOKUP(G548,ConfigSheet!$A$6:$A$8,ConfigSheet!$B$6:$H$8)),_xlfn.XLOOKUP(D548,ConfigSheet!$B$5:$H$5,_xlfn.XLOOKUP(H548,ConfigSheet!$A$6:$A$8,ConfigSheet!$B$6:$H$8)))</f>
        <v>0</v>
      </c>
      <c r="R548">
        <f t="shared" si="69"/>
        <v>0</v>
      </c>
      <c r="S548" s="9">
        <f t="shared" si="70"/>
        <v>0</v>
      </c>
      <c r="W548">
        <f t="shared" si="71"/>
        <v>0</v>
      </c>
      <c r="X548">
        <f t="shared" si="64"/>
        <v>0</v>
      </c>
    </row>
    <row r="549" spans="1:24" x14ac:dyDescent="0.3">
      <c r="A549" s="3">
        <v>547</v>
      </c>
      <c r="B549">
        <v>247</v>
      </c>
      <c r="C549" t="s">
        <v>13</v>
      </c>
      <c r="D549" t="s">
        <v>13</v>
      </c>
      <c r="E549">
        <v>130602</v>
      </c>
      <c r="F549">
        <v>126911</v>
      </c>
      <c r="G549">
        <v>1</v>
      </c>
      <c r="H549">
        <v>1</v>
      </c>
      <c r="I549">
        <v>74.038779735565186</v>
      </c>
      <c r="J549">
        <f>ConfigSheet!$I$2</f>
        <v>3349.0920000000001</v>
      </c>
      <c r="K549">
        <f>IF(D549="",_xlfn.XLOOKUP(C549,ConfigSheet!$A$1:$H$1,ConfigSheet!$A$2:$H$2),_xlfn.XLOOKUP(D549,ConfigSheet!$A$1:$H$1,ConfigSheet!$A$2:$H$2))</f>
        <v>6.6983512218829002</v>
      </c>
      <c r="L549">
        <f>_xlfn.XLOOKUP(B549,CoinPixels_Config3!A:A,CoinPixels_Config3!I:I)</f>
        <v>1.0858938547486034</v>
      </c>
      <c r="M549">
        <f t="shared" si="65"/>
        <v>141819.90921787711</v>
      </c>
      <c r="N549">
        <f t="shared" si="66"/>
        <v>137811.875</v>
      </c>
      <c r="O549">
        <f t="shared" si="67"/>
        <v>283.64689957662824</v>
      </c>
      <c r="P549">
        <f t="shared" si="68"/>
        <v>275.63063101766789</v>
      </c>
      <c r="Q549" s="9" cm="1">
        <f t="array" ref="Q549">IF(D549="",_xlfn.XLOOKUP(C549,ConfigSheet!$B$5:$H$5,_xlfn.XLOOKUP(G549,ConfigSheet!$A$6:$A$8,ConfigSheet!$B$6:$H$8)),_xlfn.XLOOKUP(D549,ConfigSheet!$B$5:$H$5,_xlfn.XLOOKUP(H549,ConfigSheet!$A$6:$A$8,ConfigSheet!$B$6:$H$8)))</f>
        <v>207.95500000000001</v>
      </c>
      <c r="R549">
        <f t="shared" si="69"/>
        <v>8.0162685589603484</v>
      </c>
      <c r="S549" s="9">
        <f t="shared" si="70"/>
        <v>64.260561609376225</v>
      </c>
      <c r="W549">
        <f t="shared" si="71"/>
        <v>-67.675631017667882</v>
      </c>
      <c r="X549">
        <f t="shared" si="64"/>
        <v>4579.9910336395315</v>
      </c>
    </row>
    <row r="550" spans="1:24" x14ac:dyDescent="0.3">
      <c r="A550" s="3">
        <v>548</v>
      </c>
      <c r="B550">
        <v>248</v>
      </c>
      <c r="C550" t="s">
        <v>8</v>
      </c>
      <c r="D550" t="s">
        <v>8</v>
      </c>
      <c r="E550">
        <v>15480</v>
      </c>
      <c r="F550">
        <v>16333</v>
      </c>
      <c r="G550">
        <v>1</v>
      </c>
      <c r="H550">
        <v>1</v>
      </c>
      <c r="I550">
        <v>91.945213079452515</v>
      </c>
      <c r="J550">
        <f>ConfigSheet!$I$2</f>
        <v>3349.0920000000001</v>
      </c>
      <c r="K550">
        <f>IF(D550="",_xlfn.XLOOKUP(C550,ConfigSheet!$A$1:$H$1,ConfigSheet!$A$2:$H$2),_xlfn.XLOOKUP(D550,ConfigSheet!$A$1:$H$1,ConfigSheet!$A$2:$H$2))</f>
        <v>0</v>
      </c>
      <c r="L550">
        <f>_xlfn.XLOOKUP(B550,CoinPixels_Config3!A:A,CoinPixels_Config3!I:I)</f>
        <v>0.94777444437641589</v>
      </c>
      <c r="M550">
        <f t="shared" si="65"/>
        <v>14671.548398946918</v>
      </c>
      <c r="N550">
        <f t="shared" si="66"/>
        <v>15480</v>
      </c>
      <c r="O550">
        <f t="shared" si="67"/>
        <v>0</v>
      </c>
      <c r="P550">
        <f t="shared" si="68"/>
        <v>0</v>
      </c>
      <c r="Q550" s="9" cm="1">
        <f t="array" ref="Q550">IF(D550="",_xlfn.XLOOKUP(C550,ConfigSheet!$B$5:$H$5,_xlfn.XLOOKUP(G550,ConfigSheet!$A$6:$A$8,ConfigSheet!$B$6:$H$8)),_xlfn.XLOOKUP(D550,ConfigSheet!$B$5:$H$5,_xlfn.XLOOKUP(H550,ConfigSheet!$A$6:$A$8,ConfigSheet!$B$6:$H$8)))</f>
        <v>0</v>
      </c>
      <c r="R550">
        <f t="shared" si="69"/>
        <v>0</v>
      </c>
      <c r="S550" s="9">
        <f t="shared" si="70"/>
        <v>0</v>
      </c>
      <c r="W550">
        <f t="shared" si="71"/>
        <v>0</v>
      </c>
      <c r="X550">
        <f t="shared" si="64"/>
        <v>0</v>
      </c>
    </row>
    <row r="551" spans="1:24" x14ac:dyDescent="0.3">
      <c r="A551" s="3">
        <v>549</v>
      </c>
      <c r="B551">
        <v>248</v>
      </c>
      <c r="C551" t="s">
        <v>12</v>
      </c>
      <c r="D551" t="s">
        <v>12</v>
      </c>
      <c r="E551">
        <v>204948</v>
      </c>
      <c r="F551">
        <v>186751</v>
      </c>
      <c r="G551">
        <v>1</v>
      </c>
      <c r="H551">
        <v>1</v>
      </c>
      <c r="I551">
        <v>90.138685703277588</v>
      </c>
      <c r="J551">
        <f>ConfigSheet!$I$2</f>
        <v>3349.0920000000001</v>
      </c>
      <c r="K551">
        <f>IF(D551="",_xlfn.XLOOKUP(C551,ConfigSheet!$A$1:$H$1,ConfigSheet!$A$2:$H$2),_xlfn.XLOOKUP(D551,ConfigSheet!$A$1:$H$1,ConfigSheet!$A$2:$H$2))</f>
        <v>4.4826302470744004</v>
      </c>
      <c r="L551">
        <f>_xlfn.XLOOKUP(B551,CoinPixels_Config3!A:A,CoinPixels_Config3!I:I)</f>
        <v>0.94777444437641589</v>
      </c>
      <c r="M551">
        <f t="shared" si="65"/>
        <v>194244.47682605768</v>
      </c>
      <c r="N551">
        <f t="shared" si="66"/>
        <v>176997.82526174004</v>
      </c>
      <c r="O551">
        <f t="shared" si="67"/>
        <v>259.98872743645995</v>
      </c>
      <c r="P551">
        <f t="shared" si="68"/>
        <v>236.90475065619736</v>
      </c>
      <c r="Q551" s="9" cm="1">
        <f t="array" ref="Q551">IF(D551="",_xlfn.XLOOKUP(C551,ConfigSheet!$B$5:$H$5,_xlfn.XLOOKUP(G551,ConfigSheet!$A$6:$A$8,ConfigSheet!$B$6:$H$8)),_xlfn.XLOOKUP(D551,ConfigSheet!$B$5:$H$5,_xlfn.XLOOKUP(H551,ConfigSheet!$A$6:$A$8,ConfigSheet!$B$6:$H$8)))</f>
        <v>236.29999999999998</v>
      </c>
      <c r="R551">
        <f t="shared" si="69"/>
        <v>23.083976780262589</v>
      </c>
      <c r="S551" s="9">
        <f t="shared" si="70"/>
        <v>532.86998399170238</v>
      </c>
      <c r="W551">
        <f t="shared" si="71"/>
        <v>-0.60475065619738189</v>
      </c>
      <c r="X551">
        <f t="shared" si="64"/>
        <v>0.36572335617116397</v>
      </c>
    </row>
    <row r="552" spans="1:24" x14ac:dyDescent="0.3">
      <c r="A552" s="3">
        <v>550</v>
      </c>
      <c r="B552">
        <v>248</v>
      </c>
      <c r="C552" t="s">
        <v>13</v>
      </c>
      <c r="D552" t="s">
        <v>13</v>
      </c>
      <c r="E552">
        <v>128233</v>
      </c>
      <c r="F552">
        <v>117101</v>
      </c>
      <c r="G552">
        <v>1</v>
      </c>
      <c r="H552">
        <v>1</v>
      </c>
      <c r="I552">
        <v>75.114738941192627</v>
      </c>
      <c r="J552">
        <f>ConfigSheet!$I$2</f>
        <v>3349.0920000000001</v>
      </c>
      <c r="K552">
        <f>IF(D552="",_xlfn.XLOOKUP(C552,ConfigSheet!$A$1:$H$1,ConfigSheet!$A$2:$H$2),_xlfn.XLOOKUP(D552,ConfigSheet!$A$1:$H$1,ConfigSheet!$A$2:$H$2))</f>
        <v>6.6983512218829002</v>
      </c>
      <c r="L552">
        <f>_xlfn.XLOOKUP(B552,CoinPixels_Config3!A:A,CoinPixels_Config3!I:I)</f>
        <v>0.94777444437641589</v>
      </c>
      <c r="M552">
        <f t="shared" si="65"/>
        <v>121535.96032572094</v>
      </c>
      <c r="N552">
        <f t="shared" si="66"/>
        <v>110985.33521092268</v>
      </c>
      <c r="O552">
        <f t="shared" si="67"/>
        <v>243.07798900433446</v>
      </c>
      <c r="P552">
        <f t="shared" si="68"/>
        <v>221.97621197660953</v>
      </c>
      <c r="Q552" s="9" cm="1">
        <f t="array" ref="Q552">IF(D552="",_xlfn.XLOOKUP(C552,ConfigSheet!$B$5:$H$5,_xlfn.XLOOKUP(G552,ConfigSheet!$A$6:$A$8,ConfigSheet!$B$6:$H$8)),_xlfn.XLOOKUP(D552,ConfigSheet!$B$5:$H$5,_xlfn.XLOOKUP(H552,ConfigSheet!$A$6:$A$8,ConfigSheet!$B$6:$H$8)))</f>
        <v>207.95500000000001</v>
      </c>
      <c r="R552">
        <f t="shared" si="69"/>
        <v>21.101777027724921</v>
      </c>
      <c r="S552" s="9">
        <f t="shared" si="70"/>
        <v>445.2849937278192</v>
      </c>
      <c r="W552">
        <f t="shared" si="71"/>
        <v>-14.021211976609521</v>
      </c>
      <c r="X552">
        <f t="shared" si="64"/>
        <v>196.59438529301829</v>
      </c>
    </row>
    <row r="553" spans="1:24" x14ac:dyDescent="0.3">
      <c r="A553" s="3">
        <v>551</v>
      </c>
      <c r="B553">
        <v>249</v>
      </c>
      <c r="C553" t="s">
        <v>8</v>
      </c>
      <c r="D553" t="s">
        <v>8</v>
      </c>
      <c r="E553">
        <v>14584</v>
      </c>
      <c r="F553">
        <v>14935</v>
      </c>
      <c r="G553">
        <v>1</v>
      </c>
      <c r="H553">
        <v>1</v>
      </c>
      <c r="I553">
        <v>94.037991762161255</v>
      </c>
      <c r="J553">
        <f>ConfigSheet!$I$2</f>
        <v>3349.0920000000001</v>
      </c>
      <c r="K553">
        <f>IF(D553="",_xlfn.XLOOKUP(C553,ConfigSheet!$A$1:$H$1,ConfigSheet!$A$2:$H$2),_xlfn.XLOOKUP(D553,ConfigSheet!$A$1:$H$1,ConfigSheet!$A$2:$H$2))</f>
        <v>0</v>
      </c>
      <c r="L553">
        <f>_xlfn.XLOOKUP(B553,CoinPixels_Config3!A:A,CoinPixels_Config3!I:I)</f>
        <v>0.97649815868764644</v>
      </c>
      <c r="M553">
        <f t="shared" si="65"/>
        <v>14241.249146300635</v>
      </c>
      <c r="N553">
        <f t="shared" si="66"/>
        <v>14584</v>
      </c>
      <c r="O553">
        <f t="shared" si="67"/>
        <v>0</v>
      </c>
      <c r="P553">
        <f t="shared" si="68"/>
        <v>0</v>
      </c>
      <c r="Q553" s="9" cm="1">
        <f t="array" ref="Q553">IF(D553="",_xlfn.XLOOKUP(C553,ConfigSheet!$B$5:$H$5,_xlfn.XLOOKUP(G553,ConfigSheet!$A$6:$A$8,ConfigSheet!$B$6:$H$8)),_xlfn.XLOOKUP(D553,ConfigSheet!$B$5:$H$5,_xlfn.XLOOKUP(H553,ConfigSheet!$A$6:$A$8,ConfigSheet!$B$6:$H$8)))</f>
        <v>0</v>
      </c>
      <c r="R553">
        <f t="shared" si="69"/>
        <v>0</v>
      </c>
      <c r="S553" s="9">
        <f t="shared" si="70"/>
        <v>0</v>
      </c>
      <c r="W553">
        <f t="shared" si="71"/>
        <v>0</v>
      </c>
      <c r="X553">
        <f t="shared" si="64"/>
        <v>0</v>
      </c>
    </row>
    <row r="554" spans="1:24" x14ac:dyDescent="0.3">
      <c r="A554" s="3">
        <v>552</v>
      </c>
      <c r="B554">
        <v>249</v>
      </c>
      <c r="C554" t="s">
        <v>14</v>
      </c>
      <c r="D554" t="s">
        <v>14</v>
      </c>
      <c r="E554">
        <v>90524</v>
      </c>
      <c r="F554">
        <v>87143</v>
      </c>
      <c r="G554">
        <v>1</v>
      </c>
      <c r="H554">
        <v>1</v>
      </c>
      <c r="I554">
        <v>94.35850977897644</v>
      </c>
      <c r="J554">
        <f>ConfigSheet!$I$2</f>
        <v>3349.0920000000001</v>
      </c>
      <c r="K554">
        <f>IF(D554="",_xlfn.XLOOKUP(C554,ConfigSheet!$A$1:$H$1,ConfigSheet!$A$2:$H$2),_xlfn.XLOOKUP(D554,ConfigSheet!$A$1:$H$1,ConfigSheet!$A$2:$H$2))</f>
        <v>8.5265588246234003</v>
      </c>
      <c r="L554">
        <f>_xlfn.XLOOKUP(B554,CoinPixels_Config3!A:A,CoinPixels_Config3!I:I)</f>
        <v>0.97649815868764644</v>
      </c>
      <c r="M554">
        <f t="shared" si="65"/>
        <v>88396.519317040511</v>
      </c>
      <c r="N554">
        <f t="shared" si="66"/>
        <v>85094.979042517574</v>
      </c>
      <c r="O554">
        <f t="shared" si="67"/>
        <v>225.05148316281088</v>
      </c>
      <c r="P554">
        <f t="shared" si="68"/>
        <v>216.64598777403592</v>
      </c>
      <c r="Q554" s="9" cm="1">
        <f t="array" ref="Q554">IF(D554="",_xlfn.XLOOKUP(C554,ConfigSheet!$B$5:$H$5,_xlfn.XLOOKUP(G554,ConfigSheet!$A$6:$A$8,ConfigSheet!$B$6:$H$8)),_xlfn.XLOOKUP(D554,ConfigSheet!$B$5:$H$5,_xlfn.XLOOKUP(H554,ConfigSheet!$A$6:$A$8,ConfigSheet!$B$6:$H$8)))</f>
        <v>160.44</v>
      </c>
      <c r="R554">
        <f t="shared" si="69"/>
        <v>8.4054953887749662</v>
      </c>
      <c r="S554" s="9">
        <f t="shared" si="70"/>
        <v>70.652352730717226</v>
      </c>
      <c r="W554">
        <f t="shared" si="71"/>
        <v>-56.205987774035918</v>
      </c>
      <c r="X554">
        <f t="shared" si="64"/>
        <v>3159.1130616550749</v>
      </c>
    </row>
    <row r="555" spans="1:24" x14ac:dyDescent="0.3">
      <c r="A555" s="3">
        <v>553</v>
      </c>
      <c r="B555">
        <v>249</v>
      </c>
      <c r="C555" t="s">
        <v>9</v>
      </c>
      <c r="D555" t="s">
        <v>9</v>
      </c>
      <c r="E555">
        <v>451491</v>
      </c>
      <c r="F555">
        <v>436639</v>
      </c>
      <c r="G555">
        <v>1</v>
      </c>
      <c r="H555">
        <v>1</v>
      </c>
      <c r="I555">
        <v>95.110219717025757</v>
      </c>
      <c r="J555">
        <f>ConfigSheet!$I$2</f>
        <v>3349.0920000000001</v>
      </c>
      <c r="K555">
        <f>IF(D555="",_xlfn.XLOOKUP(C555,ConfigSheet!$A$1:$H$1,ConfigSheet!$A$2:$H$2),_xlfn.XLOOKUP(D555,ConfigSheet!$A$1:$H$1,ConfigSheet!$A$2:$H$2))</f>
        <v>2.6304883652667002</v>
      </c>
      <c r="L555">
        <f>_xlfn.XLOOKUP(B555,CoinPixels_Config3!A:A,CoinPixels_Config3!I:I)</f>
        <v>0.97649815868764644</v>
      </c>
      <c r="M555">
        <f t="shared" si="65"/>
        <v>440880.13016404415</v>
      </c>
      <c r="N555">
        <f t="shared" si="66"/>
        <v>426377.17951121525</v>
      </c>
      <c r="O555">
        <f t="shared" si="67"/>
        <v>346.28193339382329</v>
      </c>
      <c r="P555">
        <f t="shared" si="68"/>
        <v>334.89083307340707</v>
      </c>
      <c r="Q555" s="9" cm="1">
        <f t="array" ref="Q555">IF(D555="",_xlfn.XLOOKUP(C555,ConfigSheet!$B$5:$H$5,_xlfn.XLOOKUP(G555,ConfigSheet!$A$6:$A$8,ConfigSheet!$B$6:$H$8)),_xlfn.XLOOKUP(D555,ConfigSheet!$B$5:$H$5,_xlfn.XLOOKUP(H555,ConfigSheet!$A$6:$A$8,ConfigSheet!$B$6:$H$8)))</f>
        <v>468.8</v>
      </c>
      <c r="R555">
        <f t="shared" si="69"/>
        <v>11.391100320416228</v>
      </c>
      <c r="S555" s="9">
        <f t="shared" si="70"/>
        <v>129.75716650978671</v>
      </c>
      <c r="W555">
        <f t="shared" si="71"/>
        <v>133.90916692659295</v>
      </c>
      <c r="X555">
        <f t="shared" si="64"/>
        <v>17931.664986974134</v>
      </c>
    </row>
    <row r="556" spans="1:24" x14ac:dyDescent="0.3">
      <c r="A556" s="3">
        <v>554</v>
      </c>
      <c r="B556">
        <v>250</v>
      </c>
      <c r="C556" t="s">
        <v>8</v>
      </c>
      <c r="D556" t="s">
        <v>8</v>
      </c>
      <c r="E556">
        <v>17276</v>
      </c>
      <c r="F556">
        <v>17000</v>
      </c>
      <c r="G556">
        <v>1</v>
      </c>
      <c r="H556">
        <v>1</v>
      </c>
      <c r="I556">
        <v>85.125571489334106</v>
      </c>
      <c r="J556">
        <f>ConfigSheet!$I$2</f>
        <v>3349.0920000000001</v>
      </c>
      <c r="K556">
        <f>IF(D556="",_xlfn.XLOOKUP(C556,ConfigSheet!$A$1:$H$1,ConfigSheet!$A$2:$H$2),_xlfn.XLOOKUP(D556,ConfigSheet!$A$1:$H$1,ConfigSheet!$A$2:$H$2))</f>
        <v>0</v>
      </c>
      <c r="L556">
        <f>_xlfn.XLOOKUP(B556,CoinPixels_Config3!A:A,CoinPixels_Config3!I:I)</f>
        <v>1.0162352941176471</v>
      </c>
      <c r="M556">
        <f t="shared" si="65"/>
        <v>17556.480941176473</v>
      </c>
      <c r="N556">
        <f t="shared" si="66"/>
        <v>17276</v>
      </c>
      <c r="O556">
        <f t="shared" si="67"/>
        <v>0</v>
      </c>
      <c r="P556">
        <f t="shared" si="68"/>
        <v>0</v>
      </c>
      <c r="Q556" s="9" cm="1">
        <f t="array" ref="Q556">IF(D556="",_xlfn.XLOOKUP(C556,ConfigSheet!$B$5:$H$5,_xlfn.XLOOKUP(G556,ConfigSheet!$A$6:$A$8,ConfigSheet!$B$6:$H$8)),_xlfn.XLOOKUP(D556,ConfigSheet!$B$5:$H$5,_xlfn.XLOOKUP(H556,ConfigSheet!$A$6:$A$8,ConfigSheet!$B$6:$H$8)))</f>
        <v>0</v>
      </c>
      <c r="R556">
        <f t="shared" si="69"/>
        <v>0</v>
      </c>
      <c r="S556" s="9">
        <f t="shared" si="70"/>
        <v>0</v>
      </c>
      <c r="W556">
        <f t="shared" si="71"/>
        <v>0</v>
      </c>
      <c r="X556">
        <f t="shared" si="64"/>
        <v>0</v>
      </c>
    </row>
    <row r="557" spans="1:24" x14ac:dyDescent="0.3">
      <c r="A557" s="3">
        <v>555</v>
      </c>
      <c r="B557">
        <v>250</v>
      </c>
      <c r="C557" t="s">
        <v>14</v>
      </c>
      <c r="D557" t="s">
        <v>14</v>
      </c>
      <c r="E557">
        <v>105844</v>
      </c>
      <c r="F557">
        <v>93848</v>
      </c>
      <c r="G557">
        <v>1</v>
      </c>
      <c r="H557">
        <v>1</v>
      </c>
      <c r="I557">
        <v>88.666337728500366</v>
      </c>
      <c r="J557">
        <f>ConfigSheet!$I$2</f>
        <v>3349.0920000000001</v>
      </c>
      <c r="K557">
        <f>IF(D557="",_xlfn.XLOOKUP(C557,ConfigSheet!$A$1:$H$1,ConfigSheet!$A$2:$H$2),_xlfn.XLOOKUP(D557,ConfigSheet!$A$1:$H$1,ConfigSheet!$A$2:$H$2))</f>
        <v>8.5265588246234003</v>
      </c>
      <c r="L557">
        <f>_xlfn.XLOOKUP(B557,CoinPixels_Config3!A:A,CoinPixels_Config3!I:I)</f>
        <v>1.0162352941176471</v>
      </c>
      <c r="M557">
        <f t="shared" si="65"/>
        <v>107562.40847058824</v>
      </c>
      <c r="N557">
        <f t="shared" si="66"/>
        <v>95371.649882352955</v>
      </c>
      <c r="O557">
        <f t="shared" si="67"/>
        <v>273.8465241153844</v>
      </c>
      <c r="P557">
        <f t="shared" si="68"/>
        <v>242.80968779695209</v>
      </c>
      <c r="Q557" s="9" cm="1">
        <f t="array" ref="Q557">IF(D557="",_xlfn.XLOOKUP(C557,ConfigSheet!$B$5:$H$5,_xlfn.XLOOKUP(G557,ConfigSheet!$A$6:$A$8,ConfigSheet!$B$6:$H$8)),_xlfn.XLOOKUP(D557,ConfigSheet!$B$5:$H$5,_xlfn.XLOOKUP(H557,ConfigSheet!$A$6:$A$8,ConfigSheet!$B$6:$H$8)))</f>
        <v>160.44</v>
      </c>
      <c r="R557">
        <f t="shared" si="69"/>
        <v>31.036836318432307</v>
      </c>
      <c r="S557" s="9">
        <f t="shared" si="70"/>
        <v>963.28520865715871</v>
      </c>
      <c r="W557">
        <f t="shared" si="71"/>
        <v>-82.369687796952093</v>
      </c>
      <c r="X557">
        <f t="shared" si="64"/>
        <v>6784.7654677673581</v>
      </c>
    </row>
    <row r="558" spans="1:24" x14ac:dyDescent="0.3">
      <c r="A558" s="3">
        <v>556</v>
      </c>
      <c r="B558">
        <v>250</v>
      </c>
      <c r="C558" t="s">
        <v>9</v>
      </c>
      <c r="D558" t="s">
        <v>9</v>
      </c>
      <c r="E558">
        <v>494516</v>
      </c>
      <c r="F558">
        <v>455939</v>
      </c>
      <c r="G558">
        <v>1</v>
      </c>
      <c r="H558">
        <v>1</v>
      </c>
      <c r="I558">
        <v>91.767817735671997</v>
      </c>
      <c r="J558">
        <f>ConfigSheet!$I$2</f>
        <v>3349.0920000000001</v>
      </c>
      <c r="K558">
        <f>IF(D558="",_xlfn.XLOOKUP(C558,ConfigSheet!$A$1:$H$1,ConfigSheet!$A$2:$H$2),_xlfn.XLOOKUP(D558,ConfigSheet!$A$1:$H$1,ConfigSheet!$A$2:$H$2))</f>
        <v>2.6304883652667002</v>
      </c>
      <c r="L558">
        <f>_xlfn.XLOOKUP(B558,CoinPixels_Config3!A:A,CoinPixels_Config3!I:I)</f>
        <v>1.0162352941176471</v>
      </c>
      <c r="M558">
        <f t="shared" si="65"/>
        <v>502544.61270588241</v>
      </c>
      <c r="N558">
        <f t="shared" si="66"/>
        <v>463341.3037647059</v>
      </c>
      <c r="O558">
        <f t="shared" si="67"/>
        <v>394.71527110938831</v>
      </c>
      <c r="P558">
        <f t="shared" si="68"/>
        <v>363.92368698756644</v>
      </c>
      <c r="Q558" s="9" cm="1">
        <f t="array" ref="Q558">IF(D558="",_xlfn.XLOOKUP(C558,ConfigSheet!$B$5:$H$5,_xlfn.XLOOKUP(G558,ConfigSheet!$A$6:$A$8,ConfigSheet!$B$6:$H$8)),_xlfn.XLOOKUP(D558,ConfigSheet!$B$5:$H$5,_xlfn.XLOOKUP(H558,ConfigSheet!$A$6:$A$8,ConfigSheet!$B$6:$H$8)))</f>
        <v>468.8</v>
      </c>
      <c r="R558">
        <f t="shared" si="69"/>
        <v>30.79158412182187</v>
      </c>
      <c r="S558" s="9">
        <f t="shared" si="70"/>
        <v>948.12165273123276</v>
      </c>
      <c r="W558">
        <f t="shared" si="71"/>
        <v>104.87631301243357</v>
      </c>
      <c r="X558">
        <f t="shared" si="64"/>
        <v>10999.041031081942</v>
      </c>
    </row>
    <row r="559" spans="1:24" x14ac:dyDescent="0.3">
      <c r="A559" s="3">
        <v>557</v>
      </c>
      <c r="B559">
        <v>251</v>
      </c>
      <c r="C559" t="s">
        <v>8</v>
      </c>
      <c r="D559" t="s">
        <v>8</v>
      </c>
      <c r="E559">
        <v>15620</v>
      </c>
      <c r="F559">
        <v>15401</v>
      </c>
      <c r="G559">
        <v>1</v>
      </c>
      <c r="H559">
        <v>1</v>
      </c>
      <c r="I559">
        <v>89.071738719940186</v>
      </c>
      <c r="J559">
        <f>ConfigSheet!$I$2</f>
        <v>3349.0920000000001</v>
      </c>
      <c r="K559">
        <f>IF(D559="",_xlfn.XLOOKUP(C559,ConfigSheet!$A$1:$H$1,ConfigSheet!$A$2:$H$2),_xlfn.XLOOKUP(D559,ConfigSheet!$A$1:$H$1,ConfigSheet!$A$2:$H$2))</f>
        <v>0</v>
      </c>
      <c r="L559">
        <f>_xlfn.XLOOKUP(B559,CoinPixels_Config3!A:A,CoinPixels_Config3!I:I)</f>
        <v>1.014219855853516</v>
      </c>
      <c r="M559">
        <f t="shared" si="65"/>
        <v>15842.114148431921</v>
      </c>
      <c r="N559">
        <f t="shared" si="66"/>
        <v>15620</v>
      </c>
      <c r="O559">
        <f t="shared" si="67"/>
        <v>0</v>
      </c>
      <c r="P559">
        <f t="shared" si="68"/>
        <v>0</v>
      </c>
      <c r="Q559" s="9" cm="1">
        <f t="array" ref="Q559">IF(D559="",_xlfn.XLOOKUP(C559,ConfigSheet!$B$5:$H$5,_xlfn.XLOOKUP(G559,ConfigSheet!$A$6:$A$8,ConfigSheet!$B$6:$H$8)),_xlfn.XLOOKUP(D559,ConfigSheet!$B$5:$H$5,_xlfn.XLOOKUP(H559,ConfigSheet!$A$6:$A$8,ConfigSheet!$B$6:$H$8)))</f>
        <v>0</v>
      </c>
      <c r="R559">
        <f t="shared" si="69"/>
        <v>0</v>
      </c>
      <c r="S559" s="9">
        <f t="shared" si="70"/>
        <v>0</v>
      </c>
      <c r="W559">
        <f t="shared" si="71"/>
        <v>0</v>
      </c>
      <c r="X559">
        <f t="shared" si="64"/>
        <v>0</v>
      </c>
    </row>
    <row r="560" spans="1:24" x14ac:dyDescent="0.3">
      <c r="A560" s="3">
        <v>558</v>
      </c>
      <c r="B560">
        <v>251</v>
      </c>
      <c r="C560" t="s">
        <v>12</v>
      </c>
      <c r="D560" t="s">
        <v>12</v>
      </c>
      <c r="E560">
        <v>199680</v>
      </c>
      <c r="F560">
        <v>346998</v>
      </c>
      <c r="G560">
        <v>1</v>
      </c>
      <c r="H560">
        <v>2</v>
      </c>
      <c r="I560">
        <v>44.840779900550842</v>
      </c>
      <c r="J560">
        <f>ConfigSheet!$I$2</f>
        <v>3349.0920000000001</v>
      </c>
      <c r="K560">
        <f>IF(D560="",_xlfn.XLOOKUP(C560,ConfigSheet!$A$1:$H$1,ConfigSheet!$A$2:$H$2),_xlfn.XLOOKUP(D560,ConfigSheet!$A$1:$H$1,ConfigSheet!$A$2:$H$2))</f>
        <v>4.4826302470744004</v>
      </c>
      <c r="L560">
        <f>_xlfn.XLOOKUP(B560,CoinPixels_Config3!A:A,CoinPixels_Config3!I:I)</f>
        <v>1.014219855853516</v>
      </c>
      <c r="M560">
        <f t="shared" si="65"/>
        <v>202519.42081683007</v>
      </c>
      <c r="N560">
        <f t="shared" si="66"/>
        <v>351932.26154145837</v>
      </c>
      <c r="O560">
        <f t="shared" si="67"/>
        <v>271.06442025883774</v>
      </c>
      <c r="P560">
        <f t="shared" si="68"/>
        <v>471.04773488069003</v>
      </c>
      <c r="Q560" s="9" cm="1">
        <f t="array" ref="Q560">IF(D560="",_xlfn.XLOOKUP(C560,ConfigSheet!$B$5:$H$5,_xlfn.XLOOKUP(G560,ConfigSheet!$A$6:$A$8,ConfigSheet!$B$6:$H$8)),_xlfn.XLOOKUP(D560,ConfigSheet!$B$5:$H$5,_xlfn.XLOOKUP(H560,ConfigSheet!$A$6:$A$8,ConfigSheet!$B$6:$H$8)))</f>
        <v>472.59999999999997</v>
      </c>
      <c r="R560">
        <f t="shared" si="69"/>
        <v>-199.98331462185229</v>
      </c>
      <c r="S560" s="9">
        <f t="shared" si="70"/>
        <v>39993.326127142762</v>
      </c>
      <c r="W560">
        <f t="shared" si="71"/>
        <v>1.5522651193099364</v>
      </c>
      <c r="X560">
        <f t="shared" si="64"/>
        <v>2.4095270006262912</v>
      </c>
    </row>
    <row r="561" spans="1:24" x14ac:dyDescent="0.3">
      <c r="A561" s="3">
        <v>559</v>
      </c>
      <c r="B561">
        <v>251</v>
      </c>
      <c r="C561" t="s">
        <v>11</v>
      </c>
      <c r="D561" t="s">
        <v>11</v>
      </c>
      <c r="E561">
        <v>232356</v>
      </c>
      <c r="F561">
        <v>212022</v>
      </c>
      <c r="G561">
        <v>1</v>
      </c>
      <c r="H561">
        <v>1</v>
      </c>
      <c r="I561">
        <v>85.589772462844849</v>
      </c>
      <c r="J561">
        <f>ConfigSheet!$I$2</f>
        <v>3349.0920000000001</v>
      </c>
      <c r="K561">
        <f>IF(D561="",_xlfn.XLOOKUP(C561,ConfigSheet!$A$1:$H$1,ConfigSheet!$A$2:$H$2),_xlfn.XLOOKUP(D561,ConfigSheet!$A$1:$H$1,ConfigSheet!$A$2:$H$2))</f>
        <v>5.6936084651916001</v>
      </c>
      <c r="L561">
        <f>_xlfn.XLOOKUP(B561,CoinPixels_Config3!A:A,CoinPixels_Config3!I:I)</f>
        <v>1.014219855853516</v>
      </c>
      <c r="M561">
        <f t="shared" si="65"/>
        <v>235660.06882669957</v>
      </c>
      <c r="N561">
        <f t="shared" si="66"/>
        <v>215036.92227777417</v>
      </c>
      <c r="O561">
        <f t="shared" si="67"/>
        <v>400.6328171275473</v>
      </c>
      <c r="P561">
        <f t="shared" si="68"/>
        <v>365.57253160244125</v>
      </c>
      <c r="Q561" s="9" cm="1">
        <f t="array" ref="Q561">IF(D561="",_xlfn.XLOOKUP(C561,ConfigSheet!$B$5:$H$5,_xlfn.XLOOKUP(G561,ConfigSheet!$A$6:$A$8,ConfigSheet!$B$6:$H$8)),_xlfn.XLOOKUP(D561,ConfigSheet!$B$5:$H$5,_xlfn.XLOOKUP(H561,ConfigSheet!$A$6:$A$8,ConfigSheet!$B$6:$H$8)))</f>
        <v>369.42666666666668</v>
      </c>
      <c r="R561">
        <f t="shared" si="69"/>
        <v>35.060285525106053</v>
      </c>
      <c r="S561" s="9">
        <f t="shared" si="70"/>
        <v>1229.223621101961</v>
      </c>
      <c r="W561">
        <f t="shared" si="71"/>
        <v>3.8541350642254315</v>
      </c>
      <c r="X561">
        <f t="shared" si="64"/>
        <v>14.854357093291972</v>
      </c>
    </row>
    <row r="562" spans="1:24" x14ac:dyDescent="0.3">
      <c r="A562" s="3">
        <v>560</v>
      </c>
      <c r="B562">
        <v>252</v>
      </c>
      <c r="C562" t="s">
        <v>8</v>
      </c>
      <c r="D562" t="s">
        <v>8</v>
      </c>
      <c r="E562">
        <v>20359</v>
      </c>
      <c r="F562">
        <v>18823</v>
      </c>
      <c r="G562">
        <v>1</v>
      </c>
      <c r="H562">
        <v>1</v>
      </c>
      <c r="I562">
        <v>92.323172092437744</v>
      </c>
      <c r="J562">
        <f>ConfigSheet!$I$2</f>
        <v>3349.0920000000001</v>
      </c>
      <c r="K562">
        <f>IF(D562="",_xlfn.XLOOKUP(C562,ConfigSheet!$A$1:$H$1,ConfigSheet!$A$2:$H$2),_xlfn.XLOOKUP(D562,ConfigSheet!$A$1:$H$1,ConfigSheet!$A$2:$H$2))</f>
        <v>0</v>
      </c>
      <c r="L562">
        <f>_xlfn.XLOOKUP(B562,CoinPixels_Config3!A:A,CoinPixels_Config3!I:I)</f>
        <v>1.0816022950645487</v>
      </c>
      <c r="M562">
        <f t="shared" si="65"/>
        <v>22020.341125219147</v>
      </c>
      <c r="N562">
        <f t="shared" si="66"/>
        <v>20359</v>
      </c>
      <c r="O562">
        <f t="shared" si="67"/>
        <v>0</v>
      </c>
      <c r="P562">
        <f t="shared" si="68"/>
        <v>0</v>
      </c>
      <c r="Q562" s="9" cm="1">
        <f t="array" ref="Q562">IF(D562="",_xlfn.XLOOKUP(C562,ConfigSheet!$B$5:$H$5,_xlfn.XLOOKUP(G562,ConfigSheet!$A$6:$A$8,ConfigSheet!$B$6:$H$8)),_xlfn.XLOOKUP(D562,ConfigSheet!$B$5:$H$5,_xlfn.XLOOKUP(H562,ConfigSheet!$A$6:$A$8,ConfigSheet!$B$6:$H$8)))</f>
        <v>0</v>
      </c>
      <c r="R562">
        <f t="shared" si="69"/>
        <v>0</v>
      </c>
      <c r="S562" s="9">
        <f t="shared" si="70"/>
        <v>0</v>
      </c>
      <c r="W562">
        <f t="shared" si="71"/>
        <v>0</v>
      </c>
      <c r="X562">
        <f t="shared" si="64"/>
        <v>0</v>
      </c>
    </row>
    <row r="563" spans="1:24" x14ac:dyDescent="0.3">
      <c r="A563" s="3">
        <v>561</v>
      </c>
      <c r="B563">
        <v>252</v>
      </c>
      <c r="C563" t="s">
        <v>9</v>
      </c>
      <c r="D563" t="s">
        <v>9</v>
      </c>
      <c r="E563">
        <v>606357</v>
      </c>
      <c r="F563">
        <v>556941</v>
      </c>
      <c r="G563">
        <v>1</v>
      </c>
      <c r="H563">
        <v>1</v>
      </c>
      <c r="I563">
        <v>89.894890785217285</v>
      </c>
      <c r="J563">
        <f>ConfigSheet!$I$2</f>
        <v>3349.0920000000001</v>
      </c>
      <c r="K563">
        <f>IF(D563="",_xlfn.XLOOKUP(C563,ConfigSheet!$A$1:$H$1,ConfigSheet!$A$2:$H$2),_xlfn.XLOOKUP(D563,ConfigSheet!$A$1:$H$1,ConfigSheet!$A$2:$H$2))</f>
        <v>2.6304883652667002</v>
      </c>
      <c r="L563">
        <f>_xlfn.XLOOKUP(B563,CoinPixels_Config3!A:A,CoinPixels_Config3!I:I)</f>
        <v>1.0816022950645487</v>
      </c>
      <c r="M563">
        <f t="shared" si="65"/>
        <v>655837.12282845459</v>
      </c>
      <c r="N563">
        <f t="shared" si="66"/>
        <v>602388.6638155448</v>
      </c>
      <c r="O563">
        <f t="shared" si="67"/>
        <v>515.11631245431226</v>
      </c>
      <c r="P563">
        <f t="shared" si="68"/>
        <v>473.13611317197143</v>
      </c>
      <c r="Q563" s="9" cm="1">
        <f t="array" ref="Q563">IF(D563="",_xlfn.XLOOKUP(C563,ConfigSheet!$B$5:$H$5,_xlfn.XLOOKUP(G563,ConfigSheet!$A$6:$A$8,ConfigSheet!$B$6:$H$8)),_xlfn.XLOOKUP(D563,ConfigSheet!$B$5:$H$5,_xlfn.XLOOKUP(H563,ConfigSheet!$A$6:$A$8,ConfigSheet!$B$6:$H$8)))</f>
        <v>468.8</v>
      </c>
      <c r="R563">
        <f t="shared" si="69"/>
        <v>41.980199282340834</v>
      </c>
      <c r="S563" s="9">
        <f t="shared" si="70"/>
        <v>1762.3371317850499</v>
      </c>
      <c r="W563">
        <f t="shared" si="71"/>
        <v>-4.3361131719714194</v>
      </c>
      <c r="X563">
        <f t="shared" si="64"/>
        <v>18.801877440144043</v>
      </c>
    </row>
    <row r="564" spans="1:24" x14ac:dyDescent="0.3">
      <c r="A564" s="3">
        <v>562</v>
      </c>
      <c r="B564">
        <v>253</v>
      </c>
      <c r="C564" t="s">
        <v>8</v>
      </c>
      <c r="D564" t="s">
        <v>8</v>
      </c>
      <c r="E564">
        <v>19189</v>
      </c>
      <c r="F564">
        <v>19221</v>
      </c>
      <c r="G564">
        <v>1</v>
      </c>
      <c r="H564">
        <v>1</v>
      </c>
      <c r="I564">
        <v>94.274443387985229</v>
      </c>
      <c r="J564">
        <f>ConfigSheet!$I$2</f>
        <v>3349.0920000000001</v>
      </c>
      <c r="K564">
        <f>IF(D564="",_xlfn.XLOOKUP(C564,ConfigSheet!$A$1:$H$1,ConfigSheet!$A$2:$H$2),_xlfn.XLOOKUP(D564,ConfigSheet!$A$1:$H$1,ConfigSheet!$A$2:$H$2))</f>
        <v>0</v>
      </c>
      <c r="L564">
        <f>_xlfn.XLOOKUP(B564,CoinPixels_Config3!A:A,CoinPixels_Config3!I:I)</f>
        <v>0.99833515425836328</v>
      </c>
      <c r="M564">
        <f t="shared" si="65"/>
        <v>19157.053275063732</v>
      </c>
      <c r="N564">
        <f t="shared" si="66"/>
        <v>19189</v>
      </c>
      <c r="O564">
        <f t="shared" si="67"/>
        <v>0</v>
      </c>
      <c r="P564">
        <f t="shared" si="68"/>
        <v>0</v>
      </c>
      <c r="Q564" s="9" cm="1">
        <f t="array" ref="Q564">IF(D564="",_xlfn.XLOOKUP(C564,ConfigSheet!$B$5:$H$5,_xlfn.XLOOKUP(G564,ConfigSheet!$A$6:$A$8,ConfigSheet!$B$6:$H$8)),_xlfn.XLOOKUP(D564,ConfigSheet!$B$5:$H$5,_xlfn.XLOOKUP(H564,ConfigSheet!$A$6:$A$8,ConfigSheet!$B$6:$H$8)))</f>
        <v>0</v>
      </c>
      <c r="R564">
        <f t="shared" si="69"/>
        <v>0</v>
      </c>
      <c r="S564" s="9">
        <f t="shared" si="70"/>
        <v>0</v>
      </c>
      <c r="W564">
        <f t="shared" si="71"/>
        <v>0</v>
      </c>
      <c r="X564">
        <f t="shared" si="64"/>
        <v>0</v>
      </c>
    </row>
    <row r="565" spans="1:24" x14ac:dyDescent="0.3">
      <c r="A565" s="3">
        <v>563</v>
      </c>
      <c r="B565">
        <v>253</v>
      </c>
      <c r="C565" t="s">
        <v>9</v>
      </c>
      <c r="D565" t="s">
        <v>9</v>
      </c>
      <c r="E565">
        <v>596769</v>
      </c>
      <c r="F565">
        <v>567883</v>
      </c>
      <c r="G565">
        <v>1</v>
      </c>
      <c r="H565">
        <v>1</v>
      </c>
      <c r="I565">
        <v>93.648427724838257</v>
      </c>
      <c r="J565">
        <f>ConfigSheet!$I$2</f>
        <v>3349.0920000000001</v>
      </c>
      <c r="K565">
        <f>IF(D565="",_xlfn.XLOOKUP(C565,ConfigSheet!$A$1:$H$1,ConfigSheet!$A$2:$H$2),_xlfn.XLOOKUP(D565,ConfigSheet!$A$1:$H$1,ConfigSheet!$A$2:$H$2))</f>
        <v>2.6304883652667002</v>
      </c>
      <c r="L565">
        <f>_xlfn.XLOOKUP(B565,CoinPixels_Config3!A:A,CoinPixels_Config3!I:I)</f>
        <v>0.99833515425836328</v>
      </c>
      <c r="M565">
        <f t="shared" si="65"/>
        <v>595775.47167160921</v>
      </c>
      <c r="N565">
        <f t="shared" si="66"/>
        <v>566937.56240570208</v>
      </c>
      <c r="O565">
        <f t="shared" si="67"/>
        <v>467.94189187500626</v>
      </c>
      <c r="P565">
        <f t="shared" si="68"/>
        <v>445.29163777551139</v>
      </c>
      <c r="Q565" s="9" cm="1">
        <f t="array" ref="Q565">IF(D565="",_xlfn.XLOOKUP(C565,ConfigSheet!$B$5:$H$5,_xlfn.XLOOKUP(G565,ConfigSheet!$A$6:$A$8,ConfigSheet!$B$6:$H$8)),_xlfn.XLOOKUP(D565,ConfigSheet!$B$5:$H$5,_xlfn.XLOOKUP(H565,ConfigSheet!$A$6:$A$8,ConfigSheet!$B$6:$H$8)))</f>
        <v>468.8</v>
      </c>
      <c r="R565">
        <f t="shared" si="69"/>
        <v>22.650254099494873</v>
      </c>
      <c r="S565" s="9">
        <f t="shared" si="70"/>
        <v>513.03401077168428</v>
      </c>
      <c r="W565">
        <f t="shared" si="71"/>
        <v>23.508362224488621</v>
      </c>
      <c r="X565">
        <f t="shared" si="64"/>
        <v>552.64309447776361</v>
      </c>
    </row>
    <row r="566" spans="1:24" x14ac:dyDescent="0.3">
      <c r="A566" s="3">
        <v>564</v>
      </c>
      <c r="B566">
        <v>254</v>
      </c>
      <c r="C566" t="s">
        <v>8</v>
      </c>
      <c r="D566" t="s">
        <v>8</v>
      </c>
      <c r="E566">
        <v>14737</v>
      </c>
      <c r="F566">
        <v>14179</v>
      </c>
      <c r="G566">
        <v>1</v>
      </c>
      <c r="H566">
        <v>1</v>
      </c>
      <c r="I566">
        <v>88.845348358154297</v>
      </c>
      <c r="J566">
        <f>ConfigSheet!$I$2</f>
        <v>3349.0920000000001</v>
      </c>
      <c r="K566">
        <f>IF(D566="",_xlfn.XLOOKUP(C566,ConfigSheet!$A$1:$H$1,ConfigSheet!$A$2:$H$2),_xlfn.XLOOKUP(D566,ConfigSheet!$A$1:$H$1,ConfigSheet!$A$2:$H$2))</f>
        <v>0</v>
      </c>
      <c r="L566">
        <f>_xlfn.XLOOKUP(B566,CoinPixels_Config3!A:A,CoinPixels_Config3!I:I)</f>
        <v>1.0393539741871782</v>
      </c>
      <c r="M566">
        <f t="shared" si="65"/>
        <v>15316.959517596446</v>
      </c>
      <c r="N566">
        <f t="shared" si="66"/>
        <v>14737</v>
      </c>
      <c r="O566">
        <f t="shared" si="67"/>
        <v>0</v>
      </c>
      <c r="P566">
        <f t="shared" si="68"/>
        <v>0</v>
      </c>
      <c r="Q566" s="9" cm="1">
        <f t="array" ref="Q566">IF(D566="",_xlfn.XLOOKUP(C566,ConfigSheet!$B$5:$H$5,_xlfn.XLOOKUP(G566,ConfigSheet!$A$6:$A$8,ConfigSheet!$B$6:$H$8)),_xlfn.XLOOKUP(D566,ConfigSheet!$B$5:$H$5,_xlfn.XLOOKUP(H566,ConfigSheet!$A$6:$A$8,ConfigSheet!$B$6:$H$8)))</f>
        <v>0</v>
      </c>
      <c r="R566">
        <f t="shared" si="69"/>
        <v>0</v>
      </c>
      <c r="S566" s="9">
        <f t="shared" si="70"/>
        <v>0</v>
      </c>
      <c r="W566">
        <f t="shared" si="71"/>
        <v>0</v>
      </c>
      <c r="X566">
        <f t="shared" si="64"/>
        <v>0</v>
      </c>
    </row>
    <row r="567" spans="1:24" x14ac:dyDescent="0.3">
      <c r="A567" s="3">
        <v>565</v>
      </c>
      <c r="B567">
        <v>254</v>
      </c>
      <c r="C567" t="s">
        <v>10</v>
      </c>
      <c r="D567" t="s">
        <v>10</v>
      </c>
      <c r="E567">
        <v>88468</v>
      </c>
      <c r="F567">
        <v>88012</v>
      </c>
      <c r="G567">
        <v>1</v>
      </c>
      <c r="H567">
        <v>1</v>
      </c>
      <c r="I567">
        <v>94.753742218017578</v>
      </c>
      <c r="J567">
        <f>ConfigSheet!$I$2</f>
        <v>3349.0920000000001</v>
      </c>
      <c r="K567">
        <f>IF(D567="",_xlfn.XLOOKUP(C567,ConfigSheet!$A$1:$H$1,ConfigSheet!$A$2:$H$2),_xlfn.XLOOKUP(D567,ConfigSheet!$A$1:$H$1,ConfigSheet!$A$2:$H$2))</f>
        <v>3.5680999999999998</v>
      </c>
      <c r="L567">
        <f>_xlfn.XLOOKUP(B567,CoinPixels_Config3!A:A,CoinPixels_Config3!I:I)</f>
        <v>1.0393539741871782</v>
      </c>
      <c r="M567">
        <f t="shared" si="65"/>
        <v>91949.567388391282</v>
      </c>
      <c r="N567">
        <f t="shared" si="66"/>
        <v>91475.621976161929</v>
      </c>
      <c r="O567">
        <f t="shared" si="67"/>
        <v>97.96244814968324</v>
      </c>
      <c r="P567">
        <f t="shared" si="68"/>
        <v>97.457509908101457</v>
      </c>
      <c r="Q567" s="9" cm="1">
        <f t="array" ref="Q567">IF(D567="",_xlfn.XLOOKUP(C567,ConfigSheet!$B$5:$H$5,_xlfn.XLOOKUP(G567,ConfigSheet!$A$6:$A$8,ConfigSheet!$B$6:$H$8)),_xlfn.XLOOKUP(D567,ConfigSheet!$B$5:$H$5,_xlfn.XLOOKUP(H567,ConfigSheet!$A$6:$A$8,ConfigSheet!$B$6:$H$8)))</f>
        <v>96.64</v>
      </c>
      <c r="R567">
        <f t="shared" si="69"/>
        <v>0.50493824158178313</v>
      </c>
      <c r="S567" s="9">
        <f t="shared" si="70"/>
        <v>0.2549626278117032</v>
      </c>
      <c r="W567">
        <f t="shared" si="71"/>
        <v>-0.81750990810145652</v>
      </c>
      <c r="X567">
        <f t="shared" si="64"/>
        <v>0.66832244984405187</v>
      </c>
    </row>
    <row r="568" spans="1:24" x14ac:dyDescent="0.3">
      <c r="A568" s="3">
        <v>566</v>
      </c>
      <c r="B568">
        <v>255</v>
      </c>
      <c r="C568" t="s">
        <v>8</v>
      </c>
      <c r="D568" t="s">
        <v>8</v>
      </c>
      <c r="E568">
        <v>14094</v>
      </c>
      <c r="F568">
        <v>13044</v>
      </c>
      <c r="G568">
        <v>1</v>
      </c>
      <c r="H568">
        <v>1</v>
      </c>
      <c r="I568">
        <v>86.541104316711426</v>
      </c>
      <c r="J568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_xlfn.XLOOKUP(B568,CoinPixels_Config3!A:A,CoinPixels_Config3!I:I)</f>
        <v>1.0804967801287948</v>
      </c>
      <c r="M568">
        <f t="shared" si="65"/>
        <v>15228.521619135234</v>
      </c>
      <c r="N568">
        <f t="shared" si="66"/>
        <v>14094</v>
      </c>
      <c r="O568">
        <f t="shared" si="67"/>
        <v>0</v>
      </c>
      <c r="P568">
        <f t="shared" si="68"/>
        <v>0</v>
      </c>
      <c r="Q568" s="9" cm="1">
        <f t="array" ref="Q568">IF(D568="",_xlfn.XLOOKUP(C568,ConfigSheet!$B$5:$H$5,_xlfn.XLOOKUP(G568,ConfigSheet!$A$6:$A$8,ConfigSheet!$B$6:$H$8)),_xlfn.XLOOKUP(D568,ConfigSheet!$B$5:$H$5,_xlfn.XLOOKUP(H568,ConfigSheet!$A$6:$A$8,ConfigSheet!$B$6:$H$8)))</f>
        <v>0</v>
      </c>
      <c r="R568">
        <f t="shared" si="69"/>
        <v>0</v>
      </c>
      <c r="S568" s="9">
        <f t="shared" si="70"/>
        <v>0</v>
      </c>
      <c r="W568">
        <f t="shared" si="71"/>
        <v>0</v>
      </c>
      <c r="X568">
        <f t="shared" si="64"/>
        <v>0</v>
      </c>
    </row>
    <row r="569" spans="1:24" x14ac:dyDescent="0.3">
      <c r="A569" s="3">
        <v>567</v>
      </c>
      <c r="B569">
        <v>255</v>
      </c>
      <c r="C569" t="s">
        <v>10</v>
      </c>
      <c r="D569" t="s">
        <v>10</v>
      </c>
      <c r="E569">
        <v>261969</v>
      </c>
      <c r="F569">
        <v>258260</v>
      </c>
      <c r="G569">
        <v>3</v>
      </c>
      <c r="H569">
        <v>3</v>
      </c>
      <c r="I569">
        <v>93.942727645238236</v>
      </c>
      <c r="J569">
        <f>ConfigSheet!$I$2</f>
        <v>3349.0920000000001</v>
      </c>
      <c r="K569">
        <f>IF(D569="",_xlfn.XLOOKUP(C569,ConfigSheet!$A$1:$H$1,ConfigSheet!$A$2:$H$2),_xlfn.XLOOKUP(D569,ConfigSheet!$A$1:$H$1,ConfigSheet!$A$2:$H$2))</f>
        <v>3.5680999999999998</v>
      </c>
      <c r="L569">
        <f>_xlfn.XLOOKUP(B569,CoinPixels_Config3!A:A,CoinPixels_Config3!I:I)</f>
        <v>1.0804967801287948</v>
      </c>
      <c r="M569">
        <f t="shared" si="65"/>
        <v>283056.66099356022</v>
      </c>
      <c r="N569">
        <f t="shared" si="66"/>
        <v>279049.09843606257</v>
      </c>
      <c r="O569">
        <f t="shared" si="67"/>
        <v>301.56665510864502</v>
      </c>
      <c r="P569">
        <f t="shared" si="68"/>
        <v>297.29702502341377</v>
      </c>
      <c r="Q569" s="9" cm="1">
        <f t="array" ref="Q569">IF(D569="",_xlfn.XLOOKUP(C569,ConfigSheet!$B$5:$H$5,_xlfn.XLOOKUP(G569,ConfigSheet!$A$6:$A$8,ConfigSheet!$B$6:$H$8)),_xlfn.XLOOKUP(D569,ConfigSheet!$B$5:$H$5,_xlfn.XLOOKUP(H569,ConfigSheet!$A$6:$A$8,ConfigSheet!$B$6:$H$8)))</f>
        <v>289.92</v>
      </c>
      <c r="R569">
        <f t="shared" si="69"/>
        <v>4.2696300852312561</v>
      </c>
      <c r="S569" s="9">
        <f t="shared" si="70"/>
        <v>18.229741064711863</v>
      </c>
      <c r="W569">
        <f t="shared" si="71"/>
        <v>-7.3770250234137507</v>
      </c>
      <c r="X569">
        <f t="shared" si="64"/>
        <v>54.42049819607265</v>
      </c>
    </row>
    <row r="570" spans="1:24" x14ac:dyDescent="0.3">
      <c r="A570" s="3">
        <v>568</v>
      </c>
      <c r="B570">
        <v>256</v>
      </c>
      <c r="C570" t="s">
        <v>8</v>
      </c>
      <c r="D570" t="s">
        <v>8</v>
      </c>
      <c r="E570">
        <v>10299</v>
      </c>
      <c r="F570">
        <v>11247</v>
      </c>
      <c r="G570">
        <v>1</v>
      </c>
      <c r="H570">
        <v>1</v>
      </c>
      <c r="I570">
        <v>90.201270580291748</v>
      </c>
      <c r="J570">
        <f>ConfigSheet!$I$2</f>
        <v>3349.0920000000001</v>
      </c>
      <c r="K570">
        <f>IF(D570="",_xlfn.XLOOKUP(C570,ConfigSheet!$A$1:$H$1,ConfigSheet!$A$2:$H$2),_xlfn.XLOOKUP(D570,ConfigSheet!$A$1:$H$1,ConfigSheet!$A$2:$H$2))</f>
        <v>0</v>
      </c>
      <c r="L570">
        <f>_xlfn.XLOOKUP(B570,CoinPixels_Config3!A:A,CoinPixels_Config3!I:I)</f>
        <v>0.9157108562283276</v>
      </c>
      <c r="M570">
        <f t="shared" si="65"/>
        <v>9430.9061082955468</v>
      </c>
      <c r="N570">
        <f t="shared" si="66"/>
        <v>10299</v>
      </c>
      <c r="O570">
        <f t="shared" si="67"/>
        <v>0</v>
      </c>
      <c r="P570">
        <f t="shared" si="68"/>
        <v>0</v>
      </c>
      <c r="Q570" s="9" cm="1">
        <f t="array" ref="Q570">IF(D570="",_xlfn.XLOOKUP(C570,ConfigSheet!$B$5:$H$5,_xlfn.XLOOKUP(G570,ConfigSheet!$A$6:$A$8,ConfigSheet!$B$6:$H$8)),_xlfn.XLOOKUP(D570,ConfigSheet!$B$5:$H$5,_xlfn.XLOOKUP(H570,ConfigSheet!$A$6:$A$8,ConfigSheet!$B$6:$H$8)))</f>
        <v>0</v>
      </c>
      <c r="R570">
        <f t="shared" si="69"/>
        <v>0</v>
      </c>
      <c r="S570" s="9">
        <f t="shared" si="70"/>
        <v>0</v>
      </c>
      <c r="W570">
        <f t="shared" si="71"/>
        <v>0</v>
      </c>
      <c r="X570">
        <f t="shared" si="64"/>
        <v>0</v>
      </c>
    </row>
    <row r="571" spans="1:24" x14ac:dyDescent="0.3">
      <c r="A571" s="3">
        <v>569</v>
      </c>
      <c r="B571">
        <v>256</v>
      </c>
      <c r="C571" t="s">
        <v>11</v>
      </c>
      <c r="D571" t="s">
        <v>11</v>
      </c>
      <c r="E571">
        <v>145412</v>
      </c>
      <c r="F571">
        <v>175754</v>
      </c>
      <c r="G571">
        <v>1</v>
      </c>
      <c r="H571">
        <v>1</v>
      </c>
      <c r="I571">
        <v>81.342142820358276</v>
      </c>
      <c r="J571">
        <f>ConfigSheet!$I$2</f>
        <v>3349.0920000000001</v>
      </c>
      <c r="K571">
        <f>IF(D571="",_xlfn.XLOOKUP(C571,ConfigSheet!$A$1:$H$1,ConfigSheet!$A$2:$H$2),_xlfn.XLOOKUP(D571,ConfigSheet!$A$1:$H$1,ConfigSheet!$A$2:$H$2))</f>
        <v>5.6936084651916001</v>
      </c>
      <c r="L571">
        <f>_xlfn.XLOOKUP(B571,CoinPixels_Config3!A:A,CoinPixels_Config3!I:I)</f>
        <v>0.9157108562283276</v>
      </c>
      <c r="M571">
        <f t="shared" si="65"/>
        <v>133155.34702587358</v>
      </c>
      <c r="N571">
        <f t="shared" si="66"/>
        <v>160939.84582555349</v>
      </c>
      <c r="O571">
        <f t="shared" si="67"/>
        <v>226.37013584937017</v>
      </c>
      <c r="P571">
        <f t="shared" si="68"/>
        <v>273.60504536125086</v>
      </c>
      <c r="Q571" s="9" cm="1">
        <f t="array" ref="Q571">IF(D571="",_xlfn.XLOOKUP(C571,ConfigSheet!$B$5:$H$5,_xlfn.XLOOKUP(G571,ConfigSheet!$A$6:$A$8,ConfigSheet!$B$6:$H$8)),_xlfn.XLOOKUP(D571,ConfigSheet!$B$5:$H$5,_xlfn.XLOOKUP(H571,ConfigSheet!$A$6:$A$8,ConfigSheet!$B$6:$H$8)))</f>
        <v>369.42666666666668</v>
      </c>
      <c r="R571">
        <f t="shared" si="69"/>
        <v>-47.234909511880687</v>
      </c>
      <c r="S571" s="9">
        <f t="shared" si="70"/>
        <v>2231.1366765955568</v>
      </c>
      <c r="W571">
        <f t="shared" si="71"/>
        <v>95.821621305415817</v>
      </c>
      <c r="X571">
        <f t="shared" si="64"/>
        <v>9181.7831095985184</v>
      </c>
    </row>
    <row r="572" spans="1:24" x14ac:dyDescent="0.3">
      <c r="A572" s="3">
        <v>570</v>
      </c>
      <c r="B572">
        <v>257</v>
      </c>
      <c r="C572" t="s">
        <v>8</v>
      </c>
      <c r="D572" t="s">
        <v>8</v>
      </c>
      <c r="E572">
        <v>13490</v>
      </c>
      <c r="F572">
        <v>12199</v>
      </c>
      <c r="G572">
        <v>1</v>
      </c>
      <c r="H572">
        <v>1</v>
      </c>
      <c r="I572">
        <v>87.210321426391602</v>
      </c>
      <c r="J572">
        <f>ConfigSheet!$I$2</f>
        <v>3349.0920000000001</v>
      </c>
      <c r="K572">
        <f>IF(D572="",_xlfn.XLOOKUP(C572,ConfigSheet!$A$1:$H$1,ConfigSheet!$A$2:$H$2),_xlfn.XLOOKUP(D572,ConfigSheet!$A$1:$H$1,ConfigSheet!$A$2:$H$2))</f>
        <v>0</v>
      </c>
      <c r="L572">
        <f>_xlfn.XLOOKUP(B572,CoinPixels_Config3!A:A,CoinPixels_Config3!I:I)</f>
        <v>1.1058283465857857</v>
      </c>
      <c r="M572">
        <f t="shared" si="65"/>
        <v>14917.624395442248</v>
      </c>
      <c r="N572">
        <f t="shared" si="66"/>
        <v>13490</v>
      </c>
      <c r="O572">
        <f t="shared" si="67"/>
        <v>0</v>
      </c>
      <c r="P572">
        <f t="shared" si="68"/>
        <v>0</v>
      </c>
      <c r="Q572" s="9" cm="1">
        <f t="array" ref="Q572">IF(D572="",_xlfn.XLOOKUP(C572,ConfigSheet!$B$5:$H$5,_xlfn.XLOOKUP(G572,ConfigSheet!$A$6:$A$8,ConfigSheet!$B$6:$H$8)),_xlfn.XLOOKUP(D572,ConfigSheet!$B$5:$H$5,_xlfn.XLOOKUP(H572,ConfigSheet!$A$6:$A$8,ConfigSheet!$B$6:$H$8)))</f>
        <v>0</v>
      </c>
      <c r="R572">
        <f t="shared" si="69"/>
        <v>0</v>
      </c>
      <c r="S572" s="9">
        <f t="shared" si="70"/>
        <v>0</v>
      </c>
      <c r="W572">
        <f t="shared" si="71"/>
        <v>0</v>
      </c>
      <c r="X572">
        <f t="shared" si="64"/>
        <v>0</v>
      </c>
    </row>
    <row r="573" spans="1:24" x14ac:dyDescent="0.3">
      <c r="A573" s="3">
        <v>571</v>
      </c>
      <c r="B573">
        <v>257</v>
      </c>
      <c r="C573" t="s">
        <v>11</v>
      </c>
      <c r="D573" t="s">
        <v>11</v>
      </c>
      <c r="E573">
        <v>331311</v>
      </c>
      <c r="F573">
        <v>364652</v>
      </c>
      <c r="G573">
        <v>2</v>
      </c>
      <c r="H573">
        <v>2</v>
      </c>
      <c r="I573">
        <v>80.504158139228821</v>
      </c>
      <c r="J573">
        <f>ConfigSheet!$I$2</f>
        <v>3349.0920000000001</v>
      </c>
      <c r="K573">
        <f>IF(D573="",_xlfn.XLOOKUP(C573,ConfigSheet!$A$1:$H$1,ConfigSheet!$A$2:$H$2),_xlfn.XLOOKUP(D573,ConfigSheet!$A$1:$H$1,ConfigSheet!$A$2:$H$2))</f>
        <v>5.6936084651916001</v>
      </c>
      <c r="L573">
        <f>_xlfn.XLOOKUP(B573,CoinPixels_Config3!A:A,CoinPixels_Config3!I:I)</f>
        <v>1.1058283465857857</v>
      </c>
      <c r="M573">
        <f t="shared" si="65"/>
        <v>366373.09533568326</v>
      </c>
      <c r="N573">
        <f t="shared" si="66"/>
        <v>403242.51823919994</v>
      </c>
      <c r="O573">
        <f t="shared" si="67"/>
        <v>622.85089720488281</v>
      </c>
      <c r="P573">
        <f t="shared" si="68"/>
        <v>685.53059019336786</v>
      </c>
      <c r="Q573" s="9" cm="1">
        <f t="array" ref="Q573">IF(D573="",_xlfn.XLOOKUP(C573,ConfigSheet!$B$5:$H$5,_xlfn.XLOOKUP(G573,ConfigSheet!$A$6:$A$8,ConfigSheet!$B$6:$H$8)),_xlfn.XLOOKUP(D573,ConfigSheet!$B$5:$H$5,_xlfn.XLOOKUP(H573,ConfigSheet!$A$6:$A$8,ConfigSheet!$B$6:$H$8)))</f>
        <v>738.85333333333335</v>
      </c>
      <c r="R573">
        <f t="shared" si="69"/>
        <v>-62.679692988485044</v>
      </c>
      <c r="S573" s="9">
        <f t="shared" si="70"/>
        <v>3928.743913130741</v>
      </c>
      <c r="W573">
        <f t="shared" si="71"/>
        <v>53.322743139965496</v>
      </c>
      <c r="X573">
        <f t="shared" si="64"/>
        <v>2843.3149359707372</v>
      </c>
    </row>
    <row r="574" spans="1:24" x14ac:dyDescent="0.3">
      <c r="A574" s="3">
        <v>572</v>
      </c>
      <c r="B574">
        <v>258</v>
      </c>
      <c r="C574" t="s">
        <v>8</v>
      </c>
      <c r="D574" t="s">
        <v>8</v>
      </c>
      <c r="E574">
        <v>13449</v>
      </c>
      <c r="F574">
        <v>13496</v>
      </c>
      <c r="G574">
        <v>1</v>
      </c>
      <c r="H574">
        <v>1</v>
      </c>
      <c r="I574">
        <v>89.340174198150635</v>
      </c>
      <c r="J57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_xlfn.XLOOKUP(B574,CoinPixels_Config3!A:A,CoinPixels_Config3!I:I)</f>
        <v>0.99651748666271489</v>
      </c>
      <c r="M574">
        <f t="shared" si="65"/>
        <v>13402.163678126852</v>
      </c>
      <c r="N574">
        <f t="shared" si="66"/>
        <v>13449</v>
      </c>
      <c r="O574">
        <f t="shared" si="67"/>
        <v>0</v>
      </c>
      <c r="P574">
        <f t="shared" si="68"/>
        <v>0</v>
      </c>
      <c r="Q574" s="9" cm="1">
        <f t="array" ref="Q574">IF(D574="",_xlfn.XLOOKUP(C574,ConfigSheet!$B$5:$H$5,_xlfn.XLOOKUP(G574,ConfigSheet!$A$6:$A$8,ConfigSheet!$B$6:$H$8)),_xlfn.XLOOKUP(D574,ConfigSheet!$B$5:$H$5,_xlfn.XLOOKUP(H574,ConfigSheet!$A$6:$A$8,ConfigSheet!$B$6:$H$8)))</f>
        <v>0</v>
      </c>
      <c r="R574">
        <f t="shared" si="69"/>
        <v>0</v>
      </c>
      <c r="S574" s="9">
        <f t="shared" si="70"/>
        <v>0</v>
      </c>
      <c r="W574">
        <f t="shared" si="71"/>
        <v>0</v>
      </c>
      <c r="X574">
        <f t="shared" si="64"/>
        <v>0</v>
      </c>
    </row>
    <row r="575" spans="1:24" x14ac:dyDescent="0.3">
      <c r="A575" s="3">
        <v>573</v>
      </c>
      <c r="B575">
        <v>258</v>
      </c>
      <c r="C575" t="s">
        <v>11</v>
      </c>
      <c r="D575" t="s">
        <v>11</v>
      </c>
      <c r="E575">
        <v>355472</v>
      </c>
      <c r="F575">
        <v>410405</v>
      </c>
      <c r="G575">
        <v>2</v>
      </c>
      <c r="H575">
        <v>2</v>
      </c>
      <c r="I575">
        <v>79.749420285224915</v>
      </c>
      <c r="J575">
        <f>ConfigSheet!$I$2</f>
        <v>3349.0920000000001</v>
      </c>
      <c r="K575">
        <f>IF(D575="",_xlfn.XLOOKUP(C575,ConfigSheet!$A$1:$H$1,ConfigSheet!$A$2:$H$2),_xlfn.XLOOKUP(D575,ConfigSheet!$A$1:$H$1,ConfigSheet!$A$2:$H$2))</f>
        <v>5.6936084651916001</v>
      </c>
      <c r="L575">
        <f>_xlfn.XLOOKUP(B575,CoinPixels_Config3!A:A,CoinPixels_Config3!I:I)</f>
        <v>0.99651748666271489</v>
      </c>
      <c r="M575">
        <f t="shared" si="65"/>
        <v>354234.06401896861</v>
      </c>
      <c r="N575">
        <f t="shared" si="66"/>
        <v>408975.75911381148</v>
      </c>
      <c r="O575">
        <f t="shared" si="67"/>
        <v>602.21399279494949</v>
      </c>
      <c r="P575">
        <f t="shared" si="68"/>
        <v>695.27735999744334</v>
      </c>
      <c r="Q575" s="9" cm="1">
        <f t="array" ref="Q575">IF(D575="",_xlfn.XLOOKUP(C575,ConfigSheet!$B$5:$H$5,_xlfn.XLOOKUP(G575,ConfigSheet!$A$6:$A$8,ConfigSheet!$B$6:$H$8)),_xlfn.XLOOKUP(D575,ConfigSheet!$B$5:$H$5,_xlfn.XLOOKUP(H575,ConfigSheet!$A$6:$A$8,ConfigSheet!$B$6:$H$8)))</f>
        <v>738.85333333333335</v>
      </c>
      <c r="R575">
        <f t="shared" si="69"/>
        <v>-93.063367202493851</v>
      </c>
      <c r="S575" s="9">
        <f t="shared" si="70"/>
        <v>8660.7903150662078</v>
      </c>
      <c r="W575">
        <f t="shared" si="71"/>
        <v>43.575973335890012</v>
      </c>
      <c r="X575">
        <f t="shared" si="64"/>
        <v>1898.8654521701974</v>
      </c>
    </row>
    <row r="576" spans="1:24" x14ac:dyDescent="0.3">
      <c r="A576" s="3">
        <v>574</v>
      </c>
      <c r="B576">
        <v>259</v>
      </c>
      <c r="C576" t="s">
        <v>8</v>
      </c>
      <c r="D576" t="s">
        <v>8</v>
      </c>
      <c r="E576">
        <v>13429</v>
      </c>
      <c r="F576">
        <v>13941</v>
      </c>
      <c r="G576">
        <v>1</v>
      </c>
      <c r="H576">
        <v>1</v>
      </c>
      <c r="I576">
        <v>89.937543869018555</v>
      </c>
      <c r="J576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_xlfn.XLOOKUP(B576,CoinPixels_Config3!A:A,CoinPixels_Config3!I:I)</f>
        <v>0.96327379671472635</v>
      </c>
      <c r="M576">
        <f t="shared" si="65"/>
        <v>12935.80381608206</v>
      </c>
      <c r="N576">
        <f t="shared" si="66"/>
        <v>13429</v>
      </c>
      <c r="O576">
        <f t="shared" si="67"/>
        <v>0</v>
      </c>
      <c r="P576">
        <f t="shared" si="68"/>
        <v>0</v>
      </c>
      <c r="Q576" s="9" cm="1">
        <f t="array" ref="Q576">IF(D576="",_xlfn.XLOOKUP(C576,ConfigSheet!$B$5:$H$5,_xlfn.XLOOKUP(G576,ConfigSheet!$A$6:$A$8,ConfigSheet!$B$6:$H$8)),_xlfn.XLOOKUP(D576,ConfigSheet!$B$5:$H$5,_xlfn.XLOOKUP(H576,ConfigSheet!$A$6:$A$8,ConfigSheet!$B$6:$H$8)))</f>
        <v>0</v>
      </c>
      <c r="R576">
        <f t="shared" si="69"/>
        <v>0</v>
      </c>
      <c r="S576" s="9">
        <f t="shared" si="70"/>
        <v>0</v>
      </c>
      <c r="W576">
        <f t="shared" si="71"/>
        <v>0</v>
      </c>
      <c r="X576">
        <f t="shared" si="64"/>
        <v>0</v>
      </c>
    </row>
    <row r="577" spans="1:24" x14ac:dyDescent="0.3">
      <c r="A577" s="3">
        <v>575</v>
      </c>
      <c r="B577">
        <v>259</v>
      </c>
      <c r="C577" t="s">
        <v>12</v>
      </c>
      <c r="D577" t="s">
        <v>12</v>
      </c>
      <c r="E577">
        <v>341447</v>
      </c>
      <c r="F577">
        <v>312708</v>
      </c>
      <c r="G577">
        <v>2</v>
      </c>
      <c r="H577">
        <v>2</v>
      </c>
      <c r="I577">
        <v>89.030954241752625</v>
      </c>
      <c r="J577">
        <f>ConfigSheet!$I$2</f>
        <v>3349.0920000000001</v>
      </c>
      <c r="K577">
        <f>IF(D577="",_xlfn.XLOOKUP(C577,ConfigSheet!$A$1:$H$1,ConfigSheet!$A$2:$H$2),_xlfn.XLOOKUP(D577,ConfigSheet!$A$1:$H$1,ConfigSheet!$A$2:$H$2))</f>
        <v>4.4826302470744004</v>
      </c>
      <c r="L577">
        <f>_xlfn.XLOOKUP(B577,CoinPixels_Config3!A:A,CoinPixels_Config3!I:I)</f>
        <v>0.96327379671472635</v>
      </c>
      <c r="M577">
        <f t="shared" si="65"/>
        <v>328906.94806685316</v>
      </c>
      <c r="N577">
        <f t="shared" si="66"/>
        <v>301223.42242306867</v>
      </c>
      <c r="O577">
        <f t="shared" si="67"/>
        <v>440.22924239686603</v>
      </c>
      <c r="P577">
        <f t="shared" si="68"/>
        <v>403.17591289845626</v>
      </c>
      <c r="Q577" s="9" cm="1">
        <f t="array" ref="Q577">IF(D577="",_xlfn.XLOOKUP(C577,ConfigSheet!$B$5:$H$5,_xlfn.XLOOKUP(G577,ConfigSheet!$A$6:$A$8,ConfigSheet!$B$6:$H$8)),_xlfn.XLOOKUP(D577,ConfigSheet!$B$5:$H$5,_xlfn.XLOOKUP(H577,ConfigSheet!$A$6:$A$8,ConfigSheet!$B$6:$H$8)))</f>
        <v>472.59999999999997</v>
      </c>
      <c r="R577">
        <f t="shared" si="69"/>
        <v>37.053329498409767</v>
      </c>
      <c r="S577" s="9">
        <f t="shared" si="70"/>
        <v>1372.9492269177233</v>
      </c>
      <c r="W577">
        <f t="shared" si="71"/>
        <v>69.424087101543705</v>
      </c>
      <c r="X577">
        <f t="shared" si="64"/>
        <v>4819.7038698827273</v>
      </c>
    </row>
    <row r="578" spans="1:24" x14ac:dyDescent="0.3">
      <c r="A578" s="3">
        <v>576</v>
      </c>
      <c r="B578">
        <v>260</v>
      </c>
      <c r="C578" t="s">
        <v>8</v>
      </c>
      <c r="D578" t="s">
        <v>8</v>
      </c>
      <c r="E578">
        <v>14717</v>
      </c>
      <c r="F578">
        <v>15217</v>
      </c>
      <c r="G578">
        <v>1</v>
      </c>
      <c r="H578">
        <v>1</v>
      </c>
      <c r="I578">
        <v>93.409574031829834</v>
      </c>
      <c r="J578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_xlfn.XLOOKUP(B578,CoinPixels_Config3!A:A,CoinPixels_Config3!I:I)</f>
        <v>0.96714201222317142</v>
      </c>
      <c r="M578">
        <f t="shared" si="65"/>
        <v>14233.428993888414</v>
      </c>
      <c r="N578">
        <f t="shared" si="66"/>
        <v>14717</v>
      </c>
      <c r="O578">
        <f t="shared" si="67"/>
        <v>0</v>
      </c>
      <c r="P578">
        <f t="shared" si="68"/>
        <v>0</v>
      </c>
      <c r="Q578" s="9" cm="1">
        <f t="array" ref="Q578">IF(D578="",_xlfn.XLOOKUP(C578,ConfigSheet!$B$5:$H$5,_xlfn.XLOOKUP(G578,ConfigSheet!$A$6:$A$8,ConfigSheet!$B$6:$H$8)),_xlfn.XLOOKUP(D578,ConfigSheet!$B$5:$H$5,_xlfn.XLOOKUP(H578,ConfigSheet!$A$6:$A$8,ConfigSheet!$B$6:$H$8)))</f>
        <v>0</v>
      </c>
      <c r="R578">
        <f t="shared" si="69"/>
        <v>0</v>
      </c>
      <c r="S578" s="9">
        <f t="shared" si="70"/>
        <v>0</v>
      </c>
      <c r="W578">
        <f t="shared" si="71"/>
        <v>0</v>
      </c>
      <c r="X578">
        <f t="shared" ref="X578:X641" si="72">W578*W578</f>
        <v>0</v>
      </c>
    </row>
    <row r="579" spans="1:24" x14ac:dyDescent="0.3">
      <c r="A579" s="3">
        <v>577</v>
      </c>
      <c r="B579">
        <v>260</v>
      </c>
      <c r="C579" t="s">
        <v>12</v>
      </c>
      <c r="D579" t="s">
        <v>12</v>
      </c>
      <c r="E579">
        <v>377944</v>
      </c>
      <c r="F579">
        <v>347793</v>
      </c>
      <c r="G579">
        <v>2</v>
      </c>
      <c r="H579">
        <v>2</v>
      </c>
      <c r="I579">
        <v>89.669692516326904</v>
      </c>
      <c r="J579">
        <f>ConfigSheet!$I$2</f>
        <v>3349.0920000000001</v>
      </c>
      <c r="K579">
        <f>IF(D579="",_xlfn.XLOOKUP(C579,ConfigSheet!$A$1:$H$1,ConfigSheet!$A$2:$H$2),_xlfn.XLOOKUP(D579,ConfigSheet!$A$1:$H$1,ConfigSheet!$A$2:$H$2))</f>
        <v>4.4826302470744004</v>
      </c>
      <c r="L579">
        <f>_xlfn.XLOOKUP(B579,CoinPixels_Config3!A:A,CoinPixels_Config3!I:I)</f>
        <v>0.96714201222317142</v>
      </c>
      <c r="M579">
        <f t="shared" ref="M579:M642" si="73">E579*L579</f>
        <v>365525.52066767431</v>
      </c>
      <c r="N579">
        <f t="shared" ref="N579:N642" si="74">L579*F579</f>
        <v>336365.22185713344</v>
      </c>
      <c r="O579">
        <f t="shared" ref="O579:O642" si="75">(M579/J579)*K579</f>
        <v>489.24178703437701</v>
      </c>
      <c r="P579">
        <f t="shared" ref="P579:P642" si="76">(N579/J579)*K579</f>
        <v>450.21185370861042</v>
      </c>
      <c r="Q579" s="9" cm="1">
        <f t="array" ref="Q579">IF(D579="",_xlfn.XLOOKUP(C579,ConfigSheet!$B$5:$H$5,_xlfn.XLOOKUP(G579,ConfigSheet!$A$6:$A$8,ConfigSheet!$B$6:$H$8)),_xlfn.XLOOKUP(D579,ConfigSheet!$B$5:$H$5,_xlfn.XLOOKUP(H579,ConfigSheet!$A$6:$A$8,ConfigSheet!$B$6:$H$8)))</f>
        <v>472.59999999999997</v>
      </c>
      <c r="R579">
        <f t="shared" ref="R579:R642" si="77">O579-P579</f>
        <v>39.029933325766592</v>
      </c>
      <c r="S579" s="9">
        <f t="shared" ref="S579:S642" si="78">R579*R579</f>
        <v>1523.3356954137857</v>
      </c>
      <c r="W579">
        <f t="shared" ref="W579:W642" si="79">Q579-P579</f>
        <v>22.388146291389546</v>
      </c>
      <c r="X579">
        <f t="shared" si="72"/>
        <v>501.22909436465949</v>
      </c>
    </row>
    <row r="580" spans="1:24" x14ac:dyDescent="0.3">
      <c r="A580" s="3">
        <v>578</v>
      </c>
      <c r="B580">
        <v>261</v>
      </c>
      <c r="C580" t="s">
        <v>8</v>
      </c>
      <c r="D580" t="s">
        <v>8</v>
      </c>
      <c r="E580">
        <v>18606</v>
      </c>
      <c r="F580">
        <v>17188</v>
      </c>
      <c r="G580">
        <v>1</v>
      </c>
      <c r="H580">
        <v>1</v>
      </c>
      <c r="I580">
        <v>92.378801107406616</v>
      </c>
      <c r="J580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_xlfn.XLOOKUP(B580,CoinPixels_Config3!A:A,CoinPixels_Config3!I:I)</f>
        <v>1.0824994181987433</v>
      </c>
      <c r="M580">
        <f t="shared" si="73"/>
        <v>20140.984175005819</v>
      </c>
      <c r="N580">
        <f t="shared" si="74"/>
        <v>18606</v>
      </c>
      <c r="O580">
        <f t="shared" si="75"/>
        <v>0</v>
      </c>
      <c r="P580">
        <f t="shared" si="76"/>
        <v>0</v>
      </c>
      <c r="Q580" s="9" cm="1">
        <f t="array" ref="Q580">IF(D580="",_xlfn.XLOOKUP(C580,ConfigSheet!$B$5:$H$5,_xlfn.XLOOKUP(G580,ConfigSheet!$A$6:$A$8,ConfigSheet!$B$6:$H$8)),_xlfn.XLOOKUP(D580,ConfigSheet!$B$5:$H$5,_xlfn.XLOOKUP(H580,ConfigSheet!$A$6:$A$8,ConfigSheet!$B$6:$H$8)))</f>
        <v>0</v>
      </c>
      <c r="R580">
        <f t="shared" si="77"/>
        <v>0</v>
      </c>
      <c r="S580" s="9">
        <f t="shared" si="78"/>
        <v>0</v>
      </c>
      <c r="W580">
        <f t="shared" si="79"/>
        <v>0</v>
      </c>
      <c r="X580">
        <f t="shared" si="72"/>
        <v>0</v>
      </c>
    </row>
    <row r="581" spans="1:24" x14ac:dyDescent="0.3">
      <c r="A581" s="3">
        <v>579</v>
      </c>
      <c r="B581">
        <v>261</v>
      </c>
      <c r="C581" t="s">
        <v>14</v>
      </c>
      <c r="D581" t="s">
        <v>14</v>
      </c>
      <c r="E581">
        <v>204470</v>
      </c>
      <c r="F581">
        <v>193101</v>
      </c>
      <c r="G581">
        <v>2</v>
      </c>
      <c r="H581">
        <v>2</v>
      </c>
      <c r="I581">
        <v>93.475916981697083</v>
      </c>
      <c r="J581">
        <f>ConfigSheet!$I$2</f>
        <v>3349.0920000000001</v>
      </c>
      <c r="K581">
        <f>IF(D581="",_xlfn.XLOOKUP(C581,ConfigSheet!$A$1:$H$1,ConfigSheet!$A$2:$H$2),_xlfn.XLOOKUP(D581,ConfigSheet!$A$1:$H$1,ConfigSheet!$A$2:$H$2))</f>
        <v>8.5265588246234003</v>
      </c>
      <c r="L581">
        <f>_xlfn.XLOOKUP(B581,CoinPixels_Config3!A:A,CoinPixels_Config3!I:I)</f>
        <v>1.0824994181987433</v>
      </c>
      <c r="M581">
        <f t="shared" si="73"/>
        <v>221338.65603909703</v>
      </c>
      <c r="N581">
        <f t="shared" si="74"/>
        <v>209031.72015359552</v>
      </c>
      <c r="O581">
        <f t="shared" si="75"/>
        <v>563.51305693616246</v>
      </c>
      <c r="P581">
        <f t="shared" si="76"/>
        <v>532.18044117684701</v>
      </c>
      <c r="Q581" s="9" cm="1">
        <f t="array" ref="Q581">IF(D581="",_xlfn.XLOOKUP(C581,ConfigSheet!$B$5:$H$5,_xlfn.XLOOKUP(G581,ConfigSheet!$A$6:$A$8,ConfigSheet!$B$6:$H$8)),_xlfn.XLOOKUP(D581,ConfigSheet!$B$5:$H$5,_xlfn.XLOOKUP(H581,ConfigSheet!$A$6:$A$8,ConfigSheet!$B$6:$H$8)))</f>
        <v>320.88</v>
      </c>
      <c r="R581">
        <f t="shared" si="77"/>
        <v>31.332615759315445</v>
      </c>
      <c r="S581" s="9">
        <f t="shared" si="78"/>
        <v>981.73281032090256</v>
      </c>
      <c r="W581">
        <f t="shared" si="79"/>
        <v>-211.30044117684702</v>
      </c>
      <c r="X581">
        <f t="shared" si="72"/>
        <v>44647.876441530185</v>
      </c>
    </row>
    <row r="582" spans="1:24" x14ac:dyDescent="0.3">
      <c r="A582" s="3">
        <v>580</v>
      </c>
      <c r="B582">
        <v>262</v>
      </c>
      <c r="C582" t="s">
        <v>8</v>
      </c>
      <c r="D582" t="s">
        <v>8</v>
      </c>
      <c r="E582">
        <v>16654</v>
      </c>
      <c r="F582">
        <v>15977</v>
      </c>
      <c r="G582">
        <v>1</v>
      </c>
      <c r="H582">
        <v>1</v>
      </c>
      <c r="I582">
        <v>86.857926845550537</v>
      </c>
      <c r="J582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_xlfn.XLOOKUP(B582,CoinPixels_Config3!A:A,CoinPixels_Config3!I:I)</f>
        <v>1.042373411779433</v>
      </c>
      <c r="M582">
        <f t="shared" si="73"/>
        <v>17359.686799774678</v>
      </c>
      <c r="N582">
        <f t="shared" si="74"/>
        <v>16654</v>
      </c>
      <c r="O582">
        <f t="shared" si="75"/>
        <v>0</v>
      </c>
      <c r="P582">
        <f t="shared" si="76"/>
        <v>0</v>
      </c>
      <c r="Q582" s="9" cm="1">
        <f t="array" ref="Q582">IF(D582="",_xlfn.XLOOKUP(C582,ConfigSheet!$B$5:$H$5,_xlfn.XLOOKUP(G582,ConfigSheet!$A$6:$A$8,ConfigSheet!$B$6:$H$8)),_xlfn.XLOOKUP(D582,ConfigSheet!$B$5:$H$5,_xlfn.XLOOKUP(H582,ConfigSheet!$A$6:$A$8,ConfigSheet!$B$6:$H$8)))</f>
        <v>0</v>
      </c>
      <c r="R582">
        <f t="shared" si="77"/>
        <v>0</v>
      </c>
      <c r="S582" s="9">
        <f t="shared" si="78"/>
        <v>0</v>
      </c>
      <c r="W582">
        <f t="shared" si="79"/>
        <v>0</v>
      </c>
      <c r="X582">
        <f t="shared" si="72"/>
        <v>0</v>
      </c>
    </row>
    <row r="583" spans="1:24" x14ac:dyDescent="0.3">
      <c r="A583" s="3">
        <v>581</v>
      </c>
      <c r="B583">
        <v>262</v>
      </c>
      <c r="C583" t="s">
        <v>13</v>
      </c>
      <c r="D583" t="s">
        <v>13</v>
      </c>
      <c r="E583">
        <v>150564</v>
      </c>
      <c r="F583">
        <v>105462</v>
      </c>
      <c r="G583">
        <v>1</v>
      </c>
      <c r="H583">
        <v>1</v>
      </c>
      <c r="I583">
        <v>56.639683246612549</v>
      </c>
      <c r="J583">
        <f>ConfigSheet!$I$2</f>
        <v>3349.0920000000001</v>
      </c>
      <c r="K583">
        <f>IF(D583="",_xlfn.XLOOKUP(C583,ConfigSheet!$A$1:$H$1,ConfigSheet!$A$2:$H$2),_xlfn.XLOOKUP(D583,ConfigSheet!$A$1:$H$1,ConfigSheet!$A$2:$H$2))</f>
        <v>6.6983512218829002</v>
      </c>
      <c r="L583">
        <f>_xlfn.XLOOKUP(B583,CoinPixels_Config3!A:A,CoinPixels_Config3!I:I)</f>
        <v>1.042373411779433</v>
      </c>
      <c r="M583">
        <f t="shared" si="73"/>
        <v>156943.91037115856</v>
      </c>
      <c r="N583">
        <f t="shared" si="74"/>
        <v>109930.78475308257</v>
      </c>
      <c r="O583">
        <f t="shared" si="75"/>
        <v>313.89565703233302</v>
      </c>
      <c r="P583">
        <f t="shared" si="76"/>
        <v>219.86705840668358</v>
      </c>
      <c r="Q583" s="9" cm="1">
        <f t="array" ref="Q583">IF(D583="",_xlfn.XLOOKUP(C583,ConfigSheet!$B$5:$H$5,_xlfn.XLOOKUP(G583,ConfigSheet!$A$6:$A$8,ConfigSheet!$B$6:$H$8)),_xlfn.XLOOKUP(D583,ConfigSheet!$B$5:$H$5,_xlfn.XLOOKUP(H583,ConfigSheet!$A$6:$A$8,ConfigSheet!$B$6:$H$8)))</f>
        <v>207.95500000000001</v>
      </c>
      <c r="R583">
        <f t="shared" si="77"/>
        <v>94.028598625649437</v>
      </c>
      <c r="S583" s="9">
        <f t="shared" si="78"/>
        <v>8841.3773595034836</v>
      </c>
      <c r="W583">
        <f t="shared" si="79"/>
        <v>-11.91205840668357</v>
      </c>
      <c r="X583">
        <f t="shared" si="72"/>
        <v>141.89713548424072</v>
      </c>
    </row>
    <row r="584" spans="1:24" x14ac:dyDescent="0.3">
      <c r="A584" s="3">
        <v>582</v>
      </c>
      <c r="B584">
        <v>263</v>
      </c>
      <c r="C584" t="s">
        <v>8</v>
      </c>
      <c r="D584" t="s">
        <v>8</v>
      </c>
      <c r="E584">
        <v>20570</v>
      </c>
      <c r="F584">
        <v>18685</v>
      </c>
      <c r="G584">
        <v>1</v>
      </c>
      <c r="H584">
        <v>1</v>
      </c>
      <c r="I584">
        <v>90.706372261047363</v>
      </c>
      <c r="J58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_xlfn.XLOOKUP(B584,CoinPixels_Config3!A:A,CoinPixels_Config3!I:I)</f>
        <v>1.100883061279101</v>
      </c>
      <c r="M584">
        <f t="shared" si="73"/>
        <v>22645.164570511108</v>
      </c>
      <c r="N584">
        <f t="shared" si="74"/>
        <v>20570</v>
      </c>
      <c r="O584">
        <f t="shared" si="75"/>
        <v>0</v>
      </c>
      <c r="P584">
        <f t="shared" si="76"/>
        <v>0</v>
      </c>
      <c r="Q584" s="9" cm="1">
        <f t="array" ref="Q584">IF(D584="",_xlfn.XLOOKUP(C584,ConfigSheet!$B$5:$H$5,_xlfn.XLOOKUP(G584,ConfigSheet!$A$6:$A$8,ConfigSheet!$B$6:$H$8)),_xlfn.XLOOKUP(D584,ConfigSheet!$B$5:$H$5,_xlfn.XLOOKUP(H584,ConfigSheet!$A$6:$A$8,ConfigSheet!$B$6:$H$8)))</f>
        <v>0</v>
      </c>
      <c r="R584">
        <f t="shared" si="77"/>
        <v>0</v>
      </c>
      <c r="S584" s="9">
        <f t="shared" si="78"/>
        <v>0</v>
      </c>
      <c r="W584">
        <f t="shared" si="79"/>
        <v>0</v>
      </c>
      <c r="X584">
        <f t="shared" si="72"/>
        <v>0</v>
      </c>
    </row>
    <row r="585" spans="1:24" x14ac:dyDescent="0.3">
      <c r="A585" s="3">
        <v>583</v>
      </c>
      <c r="B585">
        <v>263</v>
      </c>
      <c r="C585" t="s">
        <v>13</v>
      </c>
      <c r="D585" t="s">
        <v>13</v>
      </c>
      <c r="E585">
        <v>310369</v>
      </c>
      <c r="F585">
        <v>250350</v>
      </c>
      <c r="G585">
        <v>2</v>
      </c>
      <c r="H585">
        <v>2</v>
      </c>
      <c r="I585">
        <v>54.628759622573853</v>
      </c>
      <c r="J585">
        <f>ConfigSheet!$I$2</f>
        <v>3349.0920000000001</v>
      </c>
      <c r="K585">
        <f>IF(D585="",_xlfn.XLOOKUP(C585,ConfigSheet!$A$1:$H$1,ConfigSheet!$A$2:$H$2),_xlfn.XLOOKUP(D585,ConfigSheet!$A$1:$H$1,ConfigSheet!$A$2:$H$2))</f>
        <v>6.6983512218829002</v>
      </c>
      <c r="L585">
        <f>_xlfn.XLOOKUP(B585,CoinPixels_Config3!A:A,CoinPixels_Config3!I:I)</f>
        <v>1.100883061279101</v>
      </c>
      <c r="M585">
        <f t="shared" si="73"/>
        <v>341679.97484613326</v>
      </c>
      <c r="N585">
        <f t="shared" si="74"/>
        <v>275606.07439122291</v>
      </c>
      <c r="O585">
        <f t="shared" si="75"/>
        <v>683.37700994882061</v>
      </c>
      <c r="P585">
        <f t="shared" si="76"/>
        <v>551.22590993522942</v>
      </c>
      <c r="Q585" s="9" cm="1">
        <f t="array" ref="Q585">IF(D585="",_xlfn.XLOOKUP(C585,ConfigSheet!$B$5:$H$5,_xlfn.XLOOKUP(G585,ConfigSheet!$A$6:$A$8,ConfigSheet!$B$6:$H$8)),_xlfn.XLOOKUP(D585,ConfigSheet!$B$5:$H$5,_xlfn.XLOOKUP(H585,ConfigSheet!$A$6:$A$8,ConfigSheet!$B$6:$H$8)))</f>
        <v>415.91</v>
      </c>
      <c r="R585">
        <f t="shared" si="77"/>
        <v>132.15110001359119</v>
      </c>
      <c r="S585" s="9">
        <f t="shared" si="78"/>
        <v>17463.913234802181</v>
      </c>
      <c r="W585">
        <f t="shared" si="79"/>
        <v>-135.3159099352294</v>
      </c>
      <c r="X585">
        <f t="shared" si="72"/>
        <v>18310.395481599113</v>
      </c>
    </row>
    <row r="586" spans="1:24" x14ac:dyDescent="0.3">
      <c r="A586" s="3">
        <v>584</v>
      </c>
      <c r="B586">
        <v>264</v>
      </c>
      <c r="C586" t="s">
        <v>8</v>
      </c>
      <c r="D586" t="s">
        <v>8</v>
      </c>
      <c r="E586">
        <v>16660</v>
      </c>
      <c r="F586">
        <v>16554</v>
      </c>
      <c r="G586">
        <v>1</v>
      </c>
      <c r="H586">
        <v>1</v>
      </c>
      <c r="I586">
        <v>94.324833154678345</v>
      </c>
      <c r="J586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_xlfn.XLOOKUP(B586,CoinPixels_Config3!A:A,CoinPixels_Config3!I:I)</f>
        <v>1.0064032862148122</v>
      </c>
      <c r="M586">
        <f t="shared" si="73"/>
        <v>16766.678748338771</v>
      </c>
      <c r="N586">
        <f t="shared" si="74"/>
        <v>16660</v>
      </c>
      <c r="O586">
        <f t="shared" si="75"/>
        <v>0</v>
      </c>
      <c r="P586">
        <f t="shared" si="76"/>
        <v>0</v>
      </c>
      <c r="Q586" s="9" cm="1">
        <f t="array" ref="Q586">IF(D586="",_xlfn.XLOOKUP(C586,ConfigSheet!$B$5:$H$5,_xlfn.XLOOKUP(G586,ConfigSheet!$A$6:$A$8,ConfigSheet!$B$6:$H$8)),_xlfn.XLOOKUP(D586,ConfigSheet!$B$5:$H$5,_xlfn.XLOOKUP(H586,ConfigSheet!$A$6:$A$8,ConfigSheet!$B$6:$H$8)))</f>
        <v>0</v>
      </c>
      <c r="R586">
        <f t="shared" si="77"/>
        <v>0</v>
      </c>
      <c r="S586" s="9">
        <f t="shared" si="78"/>
        <v>0</v>
      </c>
      <c r="W586">
        <f t="shared" si="79"/>
        <v>0</v>
      </c>
      <c r="X586">
        <f t="shared" si="72"/>
        <v>0</v>
      </c>
    </row>
    <row r="587" spans="1:24" x14ac:dyDescent="0.3">
      <c r="A587" s="3">
        <v>585</v>
      </c>
      <c r="B587">
        <v>264</v>
      </c>
      <c r="C587" t="s">
        <v>13</v>
      </c>
      <c r="D587" t="s">
        <v>13</v>
      </c>
      <c r="E587">
        <v>285936</v>
      </c>
      <c r="F587">
        <v>217384</v>
      </c>
      <c r="G587">
        <v>2</v>
      </c>
      <c r="H587">
        <v>2</v>
      </c>
      <c r="I587">
        <v>53.874880075454712</v>
      </c>
      <c r="J587">
        <f>ConfigSheet!$I$2</f>
        <v>3349.0920000000001</v>
      </c>
      <c r="K587">
        <f>IF(D587="",_xlfn.XLOOKUP(C587,ConfigSheet!$A$1:$H$1,ConfigSheet!$A$2:$H$2),_xlfn.XLOOKUP(D587,ConfigSheet!$A$1:$H$1,ConfigSheet!$A$2:$H$2))</f>
        <v>6.6983512218829002</v>
      </c>
      <c r="L587">
        <f>_xlfn.XLOOKUP(B587,CoinPixels_Config3!A:A,CoinPixels_Config3!I:I)</f>
        <v>1.0064032862148122</v>
      </c>
      <c r="M587">
        <f t="shared" si="73"/>
        <v>287766.93004711857</v>
      </c>
      <c r="N587">
        <f t="shared" si="74"/>
        <v>218775.97197052074</v>
      </c>
      <c r="O587">
        <f t="shared" si="75"/>
        <v>575.54822844478679</v>
      </c>
      <c r="P587">
        <f t="shared" si="76"/>
        <v>437.56286753763607</v>
      </c>
      <c r="Q587" s="9" cm="1">
        <f t="array" ref="Q587">IF(D587="",_xlfn.XLOOKUP(C587,ConfigSheet!$B$5:$H$5,_xlfn.XLOOKUP(G587,ConfigSheet!$A$6:$A$8,ConfigSheet!$B$6:$H$8)),_xlfn.XLOOKUP(D587,ConfigSheet!$B$5:$H$5,_xlfn.XLOOKUP(H587,ConfigSheet!$A$6:$A$8,ConfigSheet!$B$6:$H$8)))</f>
        <v>415.91</v>
      </c>
      <c r="R587">
        <f t="shared" si="77"/>
        <v>137.98536090715072</v>
      </c>
      <c r="S587" s="9">
        <f t="shared" si="78"/>
        <v>19039.95982467664</v>
      </c>
      <c r="W587">
        <f t="shared" si="79"/>
        <v>-21.652867537636041</v>
      </c>
      <c r="X587">
        <f t="shared" si="72"/>
        <v>468.8466726024127</v>
      </c>
    </row>
    <row r="588" spans="1:24" x14ac:dyDescent="0.3">
      <c r="A588" s="3">
        <v>586</v>
      </c>
      <c r="B588">
        <v>265</v>
      </c>
      <c r="C588" t="s">
        <v>8</v>
      </c>
      <c r="D588" t="s">
        <v>8</v>
      </c>
      <c r="E588">
        <v>18667</v>
      </c>
      <c r="F588">
        <v>17229</v>
      </c>
      <c r="G588">
        <v>1</v>
      </c>
      <c r="H588">
        <v>1</v>
      </c>
      <c r="I588">
        <v>92.29656457901001</v>
      </c>
      <c r="J588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_xlfn.XLOOKUP(B588,CoinPixels_Config3!A:A,CoinPixels_Config3!I:I)</f>
        <v>1.0834639270996576</v>
      </c>
      <c r="M588">
        <f t="shared" si="73"/>
        <v>20225.021127169308</v>
      </c>
      <c r="N588">
        <f t="shared" si="74"/>
        <v>18667</v>
      </c>
      <c r="O588">
        <f t="shared" si="75"/>
        <v>0</v>
      </c>
      <c r="P588">
        <f t="shared" si="76"/>
        <v>0</v>
      </c>
      <c r="Q588" s="9" cm="1">
        <f t="array" ref="Q588">IF(D588="",_xlfn.XLOOKUP(C588,ConfigSheet!$B$5:$H$5,_xlfn.XLOOKUP(G588,ConfigSheet!$A$6:$A$8,ConfigSheet!$B$6:$H$8)),_xlfn.XLOOKUP(D588,ConfigSheet!$B$5:$H$5,_xlfn.XLOOKUP(H588,ConfigSheet!$A$6:$A$8,ConfigSheet!$B$6:$H$8)))</f>
        <v>0</v>
      </c>
      <c r="R588">
        <f t="shared" si="77"/>
        <v>0</v>
      </c>
      <c r="S588" s="9">
        <f t="shared" si="78"/>
        <v>0</v>
      </c>
      <c r="W588">
        <f t="shared" si="79"/>
        <v>0</v>
      </c>
      <c r="X588">
        <f t="shared" si="72"/>
        <v>0</v>
      </c>
    </row>
    <row r="589" spans="1:24" x14ac:dyDescent="0.3">
      <c r="A589" s="3">
        <v>587</v>
      </c>
      <c r="B589">
        <v>265</v>
      </c>
      <c r="C589" t="s">
        <v>13</v>
      </c>
      <c r="D589" t="s">
        <v>13</v>
      </c>
      <c r="E589">
        <v>130608</v>
      </c>
      <c r="F589">
        <v>115659</v>
      </c>
      <c r="G589">
        <v>1</v>
      </c>
      <c r="H589">
        <v>1</v>
      </c>
      <c r="I589">
        <v>71.374589204788208</v>
      </c>
      <c r="J589">
        <f>ConfigSheet!$I$2</f>
        <v>3349.0920000000001</v>
      </c>
      <c r="K589">
        <f>IF(D589="",_xlfn.XLOOKUP(C589,ConfigSheet!$A$1:$H$1,ConfigSheet!$A$2:$H$2),_xlfn.XLOOKUP(D589,ConfigSheet!$A$1:$H$1,ConfigSheet!$A$2:$H$2))</f>
        <v>6.6983512218829002</v>
      </c>
      <c r="L589">
        <f>_xlfn.XLOOKUP(B589,CoinPixels_Config3!A:A,CoinPixels_Config3!I:I)</f>
        <v>1.0834639270996576</v>
      </c>
      <c r="M589">
        <f t="shared" si="73"/>
        <v>141509.05659063207</v>
      </c>
      <c r="N589">
        <f t="shared" si="74"/>
        <v>125312.35434441929</v>
      </c>
      <c r="O589">
        <f t="shared" si="75"/>
        <v>283.0251788011069</v>
      </c>
      <c r="P589">
        <f t="shared" si="76"/>
        <v>250.63096559902323</v>
      </c>
      <c r="Q589" s="9" cm="1">
        <f t="array" ref="Q589">IF(D589="",_xlfn.XLOOKUP(C589,ConfigSheet!$B$5:$H$5,_xlfn.XLOOKUP(G589,ConfigSheet!$A$6:$A$8,ConfigSheet!$B$6:$H$8)),_xlfn.XLOOKUP(D589,ConfigSheet!$B$5:$H$5,_xlfn.XLOOKUP(H589,ConfigSheet!$A$6:$A$8,ConfigSheet!$B$6:$H$8)))</f>
        <v>207.95500000000001</v>
      </c>
      <c r="R589">
        <f t="shared" si="77"/>
        <v>32.394213202083677</v>
      </c>
      <c r="S589" s="9">
        <f t="shared" si="78"/>
        <v>1049.3850489820525</v>
      </c>
      <c r="W589">
        <f t="shared" si="79"/>
        <v>-42.675965599023215</v>
      </c>
      <c r="X589">
        <f t="shared" si="72"/>
        <v>1821.2380398090129</v>
      </c>
    </row>
    <row r="590" spans="1:24" x14ac:dyDescent="0.3">
      <c r="A590" s="3">
        <v>588</v>
      </c>
      <c r="B590">
        <v>266</v>
      </c>
      <c r="C590" t="s">
        <v>8</v>
      </c>
      <c r="D590" t="s">
        <v>8</v>
      </c>
      <c r="E590">
        <v>15409</v>
      </c>
      <c r="F590">
        <v>16259</v>
      </c>
      <c r="G590">
        <v>1</v>
      </c>
      <c r="H590">
        <v>1</v>
      </c>
      <c r="I590">
        <v>92.744976282119751</v>
      </c>
      <c r="J590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_xlfn.XLOOKUP(B590,CoinPixels_Config3!A:A,CoinPixels_Config3!I:I)</f>
        <v>0.94772126207023799</v>
      </c>
      <c r="M590">
        <f t="shared" si="73"/>
        <v>14603.436927240296</v>
      </c>
      <c r="N590">
        <f t="shared" si="74"/>
        <v>15409</v>
      </c>
      <c r="O590">
        <f t="shared" si="75"/>
        <v>0</v>
      </c>
      <c r="P590">
        <f t="shared" si="76"/>
        <v>0</v>
      </c>
      <c r="Q590" s="9" cm="1">
        <f t="array" ref="Q590">IF(D590="",_xlfn.XLOOKUP(C590,ConfigSheet!$B$5:$H$5,_xlfn.XLOOKUP(G590,ConfigSheet!$A$6:$A$8,ConfigSheet!$B$6:$H$8)),_xlfn.XLOOKUP(D590,ConfigSheet!$B$5:$H$5,_xlfn.XLOOKUP(H590,ConfigSheet!$A$6:$A$8,ConfigSheet!$B$6:$H$8)))</f>
        <v>0</v>
      </c>
      <c r="R590">
        <f t="shared" si="77"/>
        <v>0</v>
      </c>
      <c r="S590" s="9">
        <f t="shared" si="78"/>
        <v>0</v>
      </c>
      <c r="W590">
        <f t="shared" si="79"/>
        <v>0</v>
      </c>
      <c r="X590">
        <f t="shared" si="72"/>
        <v>0</v>
      </c>
    </row>
    <row r="591" spans="1:24" x14ac:dyDescent="0.3">
      <c r="A591" s="3">
        <v>589</v>
      </c>
      <c r="B591">
        <v>266</v>
      </c>
      <c r="C591" t="s">
        <v>12</v>
      </c>
      <c r="D591" t="s">
        <v>12</v>
      </c>
      <c r="E591">
        <v>205130</v>
      </c>
      <c r="F591">
        <v>188474</v>
      </c>
      <c r="G591">
        <v>1</v>
      </c>
      <c r="H591">
        <v>1</v>
      </c>
      <c r="I591">
        <v>90.576809644699097</v>
      </c>
      <c r="J591">
        <f>ConfigSheet!$I$2</f>
        <v>3349.0920000000001</v>
      </c>
      <c r="K591">
        <f>IF(D591="",_xlfn.XLOOKUP(C591,ConfigSheet!$A$1:$H$1,ConfigSheet!$A$2:$H$2),_xlfn.XLOOKUP(D591,ConfigSheet!$A$1:$H$1,ConfigSheet!$A$2:$H$2))</f>
        <v>4.4826302470744004</v>
      </c>
      <c r="L591">
        <f>_xlfn.XLOOKUP(B591,CoinPixels_Config3!A:A,CoinPixels_Config3!I:I)</f>
        <v>0.94772126207023799</v>
      </c>
      <c r="M591">
        <f t="shared" si="73"/>
        <v>194406.06248846793</v>
      </c>
      <c r="N591">
        <f t="shared" si="74"/>
        <v>178620.81714742605</v>
      </c>
      <c r="O591">
        <f t="shared" si="75"/>
        <v>260.20500360260104</v>
      </c>
      <c r="P591">
        <f t="shared" si="76"/>
        <v>239.07706258956091</v>
      </c>
      <c r="Q591" s="9" cm="1">
        <f t="array" ref="Q591">IF(D591="",_xlfn.XLOOKUP(C591,ConfigSheet!$B$5:$H$5,_xlfn.XLOOKUP(G591,ConfigSheet!$A$6:$A$8,ConfigSheet!$B$6:$H$8)),_xlfn.XLOOKUP(D591,ConfigSheet!$B$5:$H$5,_xlfn.XLOOKUP(H591,ConfigSheet!$A$6:$A$8,ConfigSheet!$B$6:$H$8)))</f>
        <v>236.29999999999998</v>
      </c>
      <c r="R591">
        <f t="shared" si="77"/>
        <v>21.127941013040129</v>
      </c>
      <c r="S591" s="9">
        <f t="shared" si="78"/>
        <v>446.38989145050317</v>
      </c>
      <c r="W591">
        <f t="shared" si="79"/>
        <v>-2.7770625895609271</v>
      </c>
      <c r="X591">
        <f t="shared" si="72"/>
        <v>7.7120766263388427</v>
      </c>
    </row>
    <row r="592" spans="1:24" x14ac:dyDescent="0.3">
      <c r="A592" s="3">
        <v>590</v>
      </c>
      <c r="B592">
        <v>266</v>
      </c>
      <c r="C592" t="s">
        <v>13</v>
      </c>
      <c r="D592" t="s">
        <v>13</v>
      </c>
      <c r="E592">
        <v>128208</v>
      </c>
      <c r="F592">
        <v>101588</v>
      </c>
      <c r="G592">
        <v>1</v>
      </c>
      <c r="H592">
        <v>1</v>
      </c>
      <c r="I592">
        <v>68.273520469665527</v>
      </c>
      <c r="J592">
        <f>ConfigSheet!$I$2</f>
        <v>3349.0920000000001</v>
      </c>
      <c r="K592">
        <f>IF(D592="",_xlfn.XLOOKUP(C592,ConfigSheet!$A$1:$H$1,ConfigSheet!$A$2:$H$2),_xlfn.XLOOKUP(D592,ConfigSheet!$A$1:$H$1,ConfigSheet!$A$2:$H$2))</f>
        <v>6.6983512218829002</v>
      </c>
      <c r="L592">
        <f>_xlfn.XLOOKUP(B592,CoinPixels_Config3!A:A,CoinPixels_Config3!I:I)</f>
        <v>0.94772126207023799</v>
      </c>
      <c r="M592">
        <f t="shared" si="73"/>
        <v>121505.44756750108</v>
      </c>
      <c r="N592">
        <f t="shared" si="74"/>
        <v>96277.107571191344</v>
      </c>
      <c r="O592">
        <f t="shared" si="75"/>
        <v>243.01696196437709</v>
      </c>
      <c r="P592">
        <f t="shared" si="76"/>
        <v>192.55902230778997</v>
      </c>
      <c r="Q592" s="9" cm="1">
        <f t="array" ref="Q592">IF(D592="",_xlfn.XLOOKUP(C592,ConfigSheet!$B$5:$H$5,_xlfn.XLOOKUP(G592,ConfigSheet!$A$6:$A$8,ConfigSheet!$B$6:$H$8)),_xlfn.XLOOKUP(D592,ConfigSheet!$B$5:$H$5,_xlfn.XLOOKUP(H592,ConfigSheet!$A$6:$A$8,ConfigSheet!$B$6:$H$8)))</f>
        <v>207.95500000000001</v>
      </c>
      <c r="R592">
        <f t="shared" si="77"/>
        <v>50.457939656587115</v>
      </c>
      <c r="S592" s="9">
        <f t="shared" si="78"/>
        <v>2546.0036743877868</v>
      </c>
      <c r="W592">
        <f t="shared" si="79"/>
        <v>15.395977692210039</v>
      </c>
      <c r="X592">
        <f t="shared" si="72"/>
        <v>237.03612909902915</v>
      </c>
    </row>
    <row r="593" spans="1:24" x14ac:dyDescent="0.3">
      <c r="A593" s="3">
        <v>591</v>
      </c>
      <c r="B593">
        <v>267</v>
      </c>
      <c r="C593" t="s">
        <v>8</v>
      </c>
      <c r="D593" t="s">
        <v>8</v>
      </c>
      <c r="E593">
        <v>14529</v>
      </c>
      <c r="F593">
        <v>14309</v>
      </c>
      <c r="G593">
        <v>1</v>
      </c>
      <c r="H593">
        <v>1</v>
      </c>
      <c r="I593">
        <v>94.969916343688965</v>
      </c>
      <c r="J593">
        <f>ConfigSheet!$I$2</f>
        <v>3349.0920000000001</v>
      </c>
      <c r="K593">
        <f>IF(D593="",_xlfn.XLOOKUP(C593,ConfigSheet!$A$1:$H$1,ConfigSheet!$A$2:$H$2),_xlfn.XLOOKUP(D593,ConfigSheet!$A$1:$H$1,ConfigSheet!$A$2:$H$2))</f>
        <v>0</v>
      </c>
      <c r="L593">
        <f>_xlfn.XLOOKUP(B593,CoinPixels_Config3!A:A,CoinPixels_Config3!I:I)</f>
        <v>1.0153749388496751</v>
      </c>
      <c r="M593">
        <f t="shared" si="73"/>
        <v>14752.382486546931</v>
      </c>
      <c r="N593">
        <f t="shared" si="74"/>
        <v>14529.000000000002</v>
      </c>
      <c r="O593">
        <f t="shared" si="75"/>
        <v>0</v>
      </c>
      <c r="P593">
        <f t="shared" si="76"/>
        <v>0</v>
      </c>
      <c r="Q593" s="9" cm="1">
        <f t="array" ref="Q593">IF(D593="",_xlfn.XLOOKUP(C593,ConfigSheet!$B$5:$H$5,_xlfn.XLOOKUP(G593,ConfigSheet!$A$6:$A$8,ConfigSheet!$B$6:$H$8)),_xlfn.XLOOKUP(D593,ConfigSheet!$B$5:$H$5,_xlfn.XLOOKUP(H593,ConfigSheet!$A$6:$A$8,ConfigSheet!$B$6:$H$8)))</f>
        <v>0</v>
      </c>
      <c r="R593">
        <f t="shared" si="77"/>
        <v>0</v>
      </c>
      <c r="S593" s="9">
        <f t="shared" si="78"/>
        <v>0</v>
      </c>
      <c r="W593">
        <f t="shared" si="79"/>
        <v>0</v>
      </c>
      <c r="X593">
        <f t="shared" si="72"/>
        <v>0</v>
      </c>
    </row>
    <row r="594" spans="1:24" x14ac:dyDescent="0.3">
      <c r="A594" s="3">
        <v>592</v>
      </c>
      <c r="B594">
        <v>267</v>
      </c>
      <c r="C594" t="s">
        <v>14</v>
      </c>
      <c r="D594" t="s">
        <v>14</v>
      </c>
      <c r="E594">
        <v>90807</v>
      </c>
      <c r="F594">
        <v>85522</v>
      </c>
      <c r="G594">
        <v>1</v>
      </c>
      <c r="H594">
        <v>1</v>
      </c>
      <c r="I594">
        <v>93.146240711212158</v>
      </c>
      <c r="J594">
        <f>ConfigSheet!$I$2</f>
        <v>3349.0920000000001</v>
      </c>
      <c r="K594">
        <f>IF(D594="",_xlfn.XLOOKUP(C594,ConfigSheet!$A$1:$H$1,ConfigSheet!$A$2:$H$2),_xlfn.XLOOKUP(D594,ConfigSheet!$A$1:$H$1,ConfigSheet!$A$2:$H$2))</f>
        <v>8.5265588246234003</v>
      </c>
      <c r="L594">
        <f>_xlfn.XLOOKUP(B594,CoinPixels_Config3!A:A,CoinPixels_Config3!I:I)</f>
        <v>1.0153749388496751</v>
      </c>
      <c r="M594">
        <f t="shared" si="73"/>
        <v>92203.152072122452</v>
      </c>
      <c r="N594">
        <f t="shared" si="74"/>
        <v>86836.895520301914</v>
      </c>
      <c r="O594">
        <f t="shared" si="75"/>
        <v>234.74290940907235</v>
      </c>
      <c r="P594">
        <f t="shared" si="76"/>
        <v>221.08078780801796</v>
      </c>
      <c r="Q594" s="9" cm="1">
        <f t="array" ref="Q594">IF(D594="",_xlfn.XLOOKUP(C594,ConfigSheet!$B$5:$H$5,_xlfn.XLOOKUP(G594,ConfigSheet!$A$6:$A$8,ConfigSheet!$B$6:$H$8)),_xlfn.XLOOKUP(D594,ConfigSheet!$B$5:$H$5,_xlfn.XLOOKUP(H594,ConfigSheet!$A$6:$A$8,ConfigSheet!$B$6:$H$8)))</f>
        <v>160.44</v>
      </c>
      <c r="R594">
        <f t="shared" si="77"/>
        <v>13.662121601054395</v>
      </c>
      <c r="S594" s="9">
        <f t="shared" si="78"/>
        <v>186.65356664199709</v>
      </c>
      <c r="W594">
        <f t="shared" si="79"/>
        <v>-60.640787808017961</v>
      </c>
      <c r="X594">
        <f t="shared" si="72"/>
        <v>3677.30514597706</v>
      </c>
    </row>
    <row r="595" spans="1:24" x14ac:dyDescent="0.3">
      <c r="A595" s="3">
        <v>593</v>
      </c>
      <c r="B595">
        <v>267</v>
      </c>
      <c r="C595" t="s">
        <v>9</v>
      </c>
      <c r="D595" t="s">
        <v>9</v>
      </c>
      <c r="E595">
        <v>451485</v>
      </c>
      <c r="F595">
        <v>403632</v>
      </c>
      <c r="G595">
        <v>1</v>
      </c>
      <c r="H595">
        <v>1</v>
      </c>
      <c r="I595">
        <v>88.922274112701416</v>
      </c>
      <c r="J595">
        <f>ConfigSheet!$I$2</f>
        <v>3349.0920000000001</v>
      </c>
      <c r="K595">
        <f>IF(D595="",_xlfn.XLOOKUP(C595,ConfigSheet!$A$1:$H$1,ConfigSheet!$A$2:$H$2),_xlfn.XLOOKUP(D595,ConfigSheet!$A$1:$H$1,ConfigSheet!$A$2:$H$2))</f>
        <v>2.6304883652667002</v>
      </c>
      <c r="L595">
        <f>_xlfn.XLOOKUP(B595,CoinPixels_Config3!A:A,CoinPixels_Config3!I:I)</f>
        <v>1.0153749388496751</v>
      </c>
      <c r="M595">
        <f t="shared" si="73"/>
        <v>458426.55426654557</v>
      </c>
      <c r="N595">
        <f t="shared" si="74"/>
        <v>409837.81731777207</v>
      </c>
      <c r="O595">
        <f t="shared" si="75"/>
        <v>360.06347909446851</v>
      </c>
      <c r="P595">
        <f t="shared" si="76"/>
        <v>321.90026732639734</v>
      </c>
      <c r="Q595" s="9" cm="1">
        <f t="array" ref="Q595">IF(D595="",_xlfn.XLOOKUP(C595,ConfigSheet!$B$5:$H$5,_xlfn.XLOOKUP(G595,ConfigSheet!$A$6:$A$8,ConfigSheet!$B$6:$H$8)),_xlfn.XLOOKUP(D595,ConfigSheet!$B$5:$H$5,_xlfn.XLOOKUP(H595,ConfigSheet!$A$6:$A$8,ConfigSheet!$B$6:$H$8)))</f>
        <v>468.8</v>
      </c>
      <c r="R595">
        <f t="shared" si="77"/>
        <v>38.163211768071164</v>
      </c>
      <c r="S595" s="9">
        <f t="shared" si="78"/>
        <v>1456.4307324546455</v>
      </c>
      <c r="W595">
        <f t="shared" si="79"/>
        <v>146.89973267360267</v>
      </c>
      <c r="X595">
        <f t="shared" si="72"/>
        <v>21579.531459575926</v>
      </c>
    </row>
    <row r="596" spans="1:24" x14ac:dyDescent="0.3">
      <c r="A596" s="3">
        <v>594</v>
      </c>
      <c r="B596">
        <v>268</v>
      </c>
      <c r="C596" t="s">
        <v>8</v>
      </c>
      <c r="D596" t="s">
        <v>8</v>
      </c>
      <c r="E596">
        <v>17248</v>
      </c>
      <c r="F596">
        <v>16850</v>
      </c>
      <c r="G596">
        <v>1</v>
      </c>
      <c r="H596">
        <v>1</v>
      </c>
      <c r="I596">
        <v>83.717674016952515</v>
      </c>
      <c r="J596">
        <f>ConfigSheet!$I$2</f>
        <v>3349.0920000000001</v>
      </c>
      <c r="K596">
        <f>IF(D596="",_xlfn.XLOOKUP(C596,ConfigSheet!$A$1:$H$1,ConfigSheet!$A$2:$H$2),_xlfn.XLOOKUP(D596,ConfigSheet!$A$1:$H$1,ConfigSheet!$A$2:$H$2))</f>
        <v>0</v>
      </c>
      <c r="L596">
        <f>_xlfn.XLOOKUP(B596,CoinPixels_Config3!A:A,CoinPixels_Config3!I:I)</f>
        <v>1.023620178041543</v>
      </c>
      <c r="M596">
        <f t="shared" si="73"/>
        <v>17655.400830860533</v>
      </c>
      <c r="N596">
        <f t="shared" si="74"/>
        <v>17248</v>
      </c>
      <c r="O596">
        <f t="shared" si="75"/>
        <v>0</v>
      </c>
      <c r="P596">
        <f t="shared" si="76"/>
        <v>0</v>
      </c>
      <c r="Q596" s="9" cm="1">
        <f t="array" ref="Q596">IF(D596="",_xlfn.XLOOKUP(C596,ConfigSheet!$B$5:$H$5,_xlfn.XLOOKUP(G596,ConfigSheet!$A$6:$A$8,ConfigSheet!$B$6:$H$8)),_xlfn.XLOOKUP(D596,ConfigSheet!$B$5:$H$5,_xlfn.XLOOKUP(H596,ConfigSheet!$A$6:$A$8,ConfigSheet!$B$6:$H$8)))</f>
        <v>0</v>
      </c>
      <c r="R596">
        <f t="shared" si="77"/>
        <v>0</v>
      </c>
      <c r="S596" s="9">
        <f t="shared" si="78"/>
        <v>0</v>
      </c>
      <c r="W596">
        <f t="shared" si="79"/>
        <v>0</v>
      </c>
      <c r="X596">
        <f t="shared" si="72"/>
        <v>0</v>
      </c>
    </row>
    <row r="597" spans="1:24" x14ac:dyDescent="0.3">
      <c r="A597" s="3">
        <v>595</v>
      </c>
      <c r="B597">
        <v>268</v>
      </c>
      <c r="C597" t="s">
        <v>14</v>
      </c>
      <c r="D597" t="s">
        <v>14</v>
      </c>
      <c r="E597">
        <v>105880</v>
      </c>
      <c r="F597">
        <v>91249</v>
      </c>
      <c r="G597">
        <v>1</v>
      </c>
      <c r="H597">
        <v>1</v>
      </c>
      <c r="I597">
        <v>86.181527376174927</v>
      </c>
      <c r="J597">
        <f>ConfigSheet!$I$2</f>
        <v>3349.0920000000001</v>
      </c>
      <c r="K597">
        <f>IF(D597="",_xlfn.XLOOKUP(C597,ConfigSheet!$A$1:$H$1,ConfigSheet!$A$2:$H$2),_xlfn.XLOOKUP(D597,ConfigSheet!$A$1:$H$1,ConfigSheet!$A$2:$H$2))</f>
        <v>8.5265588246234003</v>
      </c>
      <c r="L597">
        <f>_xlfn.XLOOKUP(B597,CoinPixels_Config3!A:A,CoinPixels_Config3!I:I)</f>
        <v>1.023620178041543</v>
      </c>
      <c r="M597">
        <f t="shared" si="73"/>
        <v>108380.90445103857</v>
      </c>
      <c r="N597">
        <f t="shared" si="74"/>
        <v>93404.317626112766</v>
      </c>
      <c r="O597">
        <f t="shared" si="75"/>
        <v>275.93035881596217</v>
      </c>
      <c r="P597">
        <f t="shared" si="76"/>
        <v>237.80099463163711</v>
      </c>
      <c r="Q597" s="9" cm="1">
        <f t="array" ref="Q597">IF(D597="",_xlfn.XLOOKUP(C597,ConfigSheet!$B$5:$H$5,_xlfn.XLOOKUP(G597,ConfigSheet!$A$6:$A$8,ConfigSheet!$B$6:$H$8)),_xlfn.XLOOKUP(D597,ConfigSheet!$B$5:$H$5,_xlfn.XLOOKUP(H597,ConfigSheet!$A$6:$A$8,ConfigSheet!$B$6:$H$8)))</f>
        <v>160.44</v>
      </c>
      <c r="R597">
        <f t="shared" si="77"/>
        <v>38.129364184325055</v>
      </c>
      <c r="S597" s="9">
        <f t="shared" si="78"/>
        <v>1453.8484131008904</v>
      </c>
      <c r="W597">
        <f t="shared" si="79"/>
        <v>-77.360994631637112</v>
      </c>
      <c r="X597">
        <f t="shared" si="72"/>
        <v>5984.7234903961862</v>
      </c>
    </row>
    <row r="598" spans="1:24" x14ac:dyDescent="0.3">
      <c r="A598" s="3">
        <v>596</v>
      </c>
      <c r="B598">
        <v>268</v>
      </c>
      <c r="C598" t="s">
        <v>9</v>
      </c>
      <c r="D598" t="s">
        <v>9</v>
      </c>
      <c r="E598">
        <v>494374</v>
      </c>
      <c r="F598">
        <v>478857</v>
      </c>
      <c r="G598">
        <v>1</v>
      </c>
      <c r="H598">
        <v>1</v>
      </c>
      <c r="I598">
        <v>95.790004730224609</v>
      </c>
      <c r="J598">
        <f>ConfigSheet!$I$2</f>
        <v>3349.0920000000001</v>
      </c>
      <c r="K598">
        <f>IF(D598="",_xlfn.XLOOKUP(C598,ConfigSheet!$A$1:$H$1,ConfigSheet!$A$2:$H$2),_xlfn.XLOOKUP(D598,ConfigSheet!$A$1:$H$1,ConfigSheet!$A$2:$H$2))</f>
        <v>2.6304883652667002</v>
      </c>
      <c r="L598">
        <f>_xlfn.XLOOKUP(B598,CoinPixels_Config3!A:A,CoinPixels_Config3!I:I)</f>
        <v>1.023620178041543</v>
      </c>
      <c r="M598">
        <f t="shared" si="73"/>
        <v>506051.20189910982</v>
      </c>
      <c r="N598">
        <f t="shared" si="74"/>
        <v>490167.68759643915</v>
      </c>
      <c r="O598">
        <f t="shared" si="75"/>
        <v>397.46946301410594</v>
      </c>
      <c r="P598">
        <f t="shared" si="76"/>
        <v>384.99402203705239</v>
      </c>
      <c r="Q598" s="9" cm="1">
        <f t="array" ref="Q598">IF(D598="",_xlfn.XLOOKUP(C598,ConfigSheet!$B$5:$H$5,_xlfn.XLOOKUP(G598,ConfigSheet!$A$6:$A$8,ConfigSheet!$B$6:$H$8)),_xlfn.XLOOKUP(D598,ConfigSheet!$B$5:$H$5,_xlfn.XLOOKUP(H598,ConfigSheet!$A$6:$A$8,ConfigSheet!$B$6:$H$8)))</f>
        <v>468.8</v>
      </c>
      <c r="R598">
        <f t="shared" si="77"/>
        <v>12.475440977053552</v>
      </c>
      <c r="S598" s="9">
        <f t="shared" si="78"/>
        <v>155.63662757194689</v>
      </c>
      <c r="W598">
        <f t="shared" si="79"/>
        <v>83.805977962947622</v>
      </c>
      <c r="X598">
        <f t="shared" si="72"/>
        <v>7023.4419423260624</v>
      </c>
    </row>
    <row r="599" spans="1:24" x14ac:dyDescent="0.3">
      <c r="A599" s="3">
        <v>597</v>
      </c>
      <c r="B599">
        <v>269</v>
      </c>
      <c r="C599" t="s">
        <v>8</v>
      </c>
      <c r="D599" t="s">
        <v>8</v>
      </c>
      <c r="E599">
        <v>15648</v>
      </c>
      <c r="F599">
        <v>15080</v>
      </c>
      <c r="G599">
        <v>1</v>
      </c>
      <c r="H599">
        <v>1</v>
      </c>
      <c r="I599">
        <v>87.973326444625854</v>
      </c>
      <c r="J599">
        <f>ConfigSheet!$I$2</f>
        <v>3349.0920000000001</v>
      </c>
      <c r="K599">
        <f>IF(D599="",_xlfn.XLOOKUP(C599,ConfigSheet!$A$1:$H$1,ConfigSheet!$A$2:$H$2),_xlfn.XLOOKUP(D599,ConfigSheet!$A$1:$H$1,ConfigSheet!$A$2:$H$2))</f>
        <v>0</v>
      </c>
      <c r="L599">
        <f>_xlfn.XLOOKUP(B599,CoinPixels_Config3!A:A,CoinPixels_Config3!I:I)</f>
        <v>1.0376657824933686</v>
      </c>
      <c r="M599">
        <f t="shared" si="73"/>
        <v>16237.394164456233</v>
      </c>
      <c r="N599">
        <f t="shared" si="74"/>
        <v>15647.999999999998</v>
      </c>
      <c r="O599">
        <f t="shared" si="75"/>
        <v>0</v>
      </c>
      <c r="P599">
        <f t="shared" si="76"/>
        <v>0</v>
      </c>
      <c r="Q599" s="9" cm="1">
        <f t="array" ref="Q599">IF(D599="",_xlfn.XLOOKUP(C599,ConfigSheet!$B$5:$H$5,_xlfn.XLOOKUP(G599,ConfigSheet!$A$6:$A$8,ConfigSheet!$B$6:$H$8)),_xlfn.XLOOKUP(D599,ConfigSheet!$B$5:$H$5,_xlfn.XLOOKUP(H599,ConfigSheet!$A$6:$A$8,ConfigSheet!$B$6:$H$8)))</f>
        <v>0</v>
      </c>
      <c r="R599">
        <f t="shared" si="77"/>
        <v>0</v>
      </c>
      <c r="S599" s="9">
        <f t="shared" si="78"/>
        <v>0</v>
      </c>
      <c r="W599">
        <f t="shared" si="79"/>
        <v>0</v>
      </c>
      <c r="X599">
        <f t="shared" si="72"/>
        <v>0</v>
      </c>
    </row>
    <row r="600" spans="1:24" x14ac:dyDescent="0.3">
      <c r="A600" s="3">
        <v>598</v>
      </c>
      <c r="B600">
        <v>269</v>
      </c>
      <c r="C600" t="s">
        <v>12</v>
      </c>
      <c r="D600" t="s">
        <v>12</v>
      </c>
      <c r="E600">
        <v>199751</v>
      </c>
      <c r="F600">
        <v>344486</v>
      </c>
      <c r="G600">
        <v>1</v>
      </c>
      <c r="H600">
        <v>2</v>
      </c>
      <c r="I600">
        <v>44.950189816881903</v>
      </c>
      <c r="J600">
        <f>ConfigSheet!$I$2</f>
        <v>3349.0920000000001</v>
      </c>
      <c r="K600">
        <f>IF(D600="",_xlfn.XLOOKUP(C600,ConfigSheet!$A$1:$H$1,ConfigSheet!$A$2:$H$2),_xlfn.XLOOKUP(D600,ConfigSheet!$A$1:$H$1,ConfigSheet!$A$2:$H$2))</f>
        <v>4.4826302470744004</v>
      </c>
      <c r="L600">
        <f>_xlfn.XLOOKUP(B600,CoinPixels_Config3!A:A,CoinPixels_Config3!I:I)</f>
        <v>1.0376657824933686</v>
      </c>
      <c r="M600">
        <f t="shared" si="73"/>
        <v>207274.77771883286</v>
      </c>
      <c r="N600">
        <f t="shared" si="74"/>
        <v>357461.33474801056</v>
      </c>
      <c r="O600">
        <f t="shared" si="75"/>
        <v>277.42928174504107</v>
      </c>
      <c r="P600">
        <f t="shared" si="76"/>
        <v>478.44818574736655</v>
      </c>
      <c r="Q600" s="9" cm="1">
        <f t="array" ref="Q600">IF(D600="",_xlfn.XLOOKUP(C600,ConfigSheet!$B$5:$H$5,_xlfn.XLOOKUP(G600,ConfigSheet!$A$6:$A$8,ConfigSheet!$B$6:$H$8)),_xlfn.XLOOKUP(D600,ConfigSheet!$B$5:$H$5,_xlfn.XLOOKUP(H600,ConfigSheet!$A$6:$A$8,ConfigSheet!$B$6:$H$8)))</f>
        <v>472.59999999999997</v>
      </c>
      <c r="R600">
        <f t="shared" si="77"/>
        <v>-201.01890400232548</v>
      </c>
      <c r="S600" s="9">
        <f t="shared" si="78"/>
        <v>40408.599766296145</v>
      </c>
      <c r="W600">
        <f t="shared" si="79"/>
        <v>-5.8481857473665855</v>
      </c>
      <c r="X600">
        <f t="shared" si="72"/>
        <v>34.201276535701666</v>
      </c>
    </row>
    <row r="601" spans="1:24" x14ac:dyDescent="0.3">
      <c r="A601" s="3">
        <v>599</v>
      </c>
      <c r="B601">
        <v>269</v>
      </c>
      <c r="C601" t="s">
        <v>11</v>
      </c>
      <c r="D601" t="s">
        <v>11</v>
      </c>
      <c r="E601">
        <v>232385</v>
      </c>
      <c r="F601">
        <v>214518</v>
      </c>
      <c r="G601">
        <v>1</v>
      </c>
      <c r="H601">
        <v>1</v>
      </c>
      <c r="I601">
        <v>87.471109628677368</v>
      </c>
      <c r="J601">
        <f>ConfigSheet!$I$2</f>
        <v>3349.0920000000001</v>
      </c>
      <c r="K601">
        <f>IF(D601="",_xlfn.XLOOKUP(C601,ConfigSheet!$A$1:$H$1,ConfigSheet!$A$2:$H$2),_xlfn.XLOOKUP(D601,ConfigSheet!$A$1:$H$1,ConfigSheet!$A$2:$H$2))</f>
        <v>5.6936084651916001</v>
      </c>
      <c r="L601">
        <f>_xlfn.XLOOKUP(B601,CoinPixels_Config3!A:A,CoinPixels_Config3!I:I)</f>
        <v>1.0376657824933686</v>
      </c>
      <c r="M601">
        <f t="shared" si="73"/>
        <v>241137.96286472146</v>
      </c>
      <c r="N601">
        <f t="shared" si="74"/>
        <v>222597.98832891244</v>
      </c>
      <c r="O601">
        <f t="shared" si="75"/>
        <v>409.94548571542248</v>
      </c>
      <c r="P601">
        <f t="shared" si="76"/>
        <v>378.4266871988338</v>
      </c>
      <c r="Q601" s="9" cm="1">
        <f t="array" ref="Q601">IF(D601="",_xlfn.XLOOKUP(C601,ConfigSheet!$B$5:$H$5,_xlfn.XLOOKUP(G601,ConfigSheet!$A$6:$A$8,ConfigSheet!$B$6:$H$8)),_xlfn.XLOOKUP(D601,ConfigSheet!$B$5:$H$5,_xlfn.XLOOKUP(H601,ConfigSheet!$A$6:$A$8,ConfigSheet!$B$6:$H$8)))</f>
        <v>369.42666666666668</v>
      </c>
      <c r="R601">
        <f t="shared" si="77"/>
        <v>31.518798516588674</v>
      </c>
      <c r="S601" s="9">
        <f t="shared" si="78"/>
        <v>993.43465992931237</v>
      </c>
      <c r="W601">
        <f t="shared" si="79"/>
        <v>-9.0000205321671274</v>
      </c>
      <c r="X601">
        <f t="shared" si="72"/>
        <v>81.000369579429858</v>
      </c>
    </row>
    <row r="602" spans="1:24" x14ac:dyDescent="0.3">
      <c r="A602" s="3">
        <v>600</v>
      </c>
      <c r="B602">
        <v>270</v>
      </c>
      <c r="C602" t="s">
        <v>8</v>
      </c>
      <c r="D602" t="s">
        <v>8</v>
      </c>
      <c r="E602">
        <v>20337</v>
      </c>
      <c r="F602">
        <v>19266</v>
      </c>
      <c r="G602">
        <v>1</v>
      </c>
      <c r="H602">
        <v>1</v>
      </c>
      <c r="I602">
        <v>93.364584445953369</v>
      </c>
      <c r="J602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_xlfn.XLOOKUP(B602,CoinPixels_Config3!A:A,CoinPixels_Config3!I:I)</f>
        <v>1.0555901588290253</v>
      </c>
      <c r="M602">
        <f t="shared" si="73"/>
        <v>21467.537060105886</v>
      </c>
      <c r="N602">
        <f t="shared" si="74"/>
        <v>20337</v>
      </c>
      <c r="O602">
        <f t="shared" si="75"/>
        <v>0</v>
      </c>
      <c r="P602">
        <f t="shared" si="76"/>
        <v>0</v>
      </c>
      <c r="Q602" s="9" cm="1">
        <f t="array" ref="Q602">IF(D602="",_xlfn.XLOOKUP(C602,ConfigSheet!$B$5:$H$5,_xlfn.XLOOKUP(G602,ConfigSheet!$A$6:$A$8,ConfigSheet!$B$6:$H$8)),_xlfn.XLOOKUP(D602,ConfigSheet!$B$5:$H$5,_xlfn.XLOOKUP(H602,ConfigSheet!$A$6:$A$8,ConfigSheet!$B$6:$H$8)))</f>
        <v>0</v>
      </c>
      <c r="R602">
        <f t="shared" si="77"/>
        <v>0</v>
      </c>
      <c r="S602" s="9">
        <f t="shared" si="78"/>
        <v>0</v>
      </c>
      <c r="W602">
        <f t="shared" si="79"/>
        <v>0</v>
      </c>
      <c r="X602">
        <f t="shared" si="72"/>
        <v>0</v>
      </c>
    </row>
    <row r="603" spans="1:24" x14ac:dyDescent="0.3">
      <c r="A603" s="3">
        <v>601</v>
      </c>
      <c r="B603">
        <v>270</v>
      </c>
      <c r="C603" t="s">
        <v>9</v>
      </c>
      <c r="D603" t="s">
        <v>9</v>
      </c>
      <c r="E603">
        <v>606606</v>
      </c>
      <c r="F603">
        <v>550045</v>
      </c>
      <c r="G603">
        <v>1</v>
      </c>
      <c r="H603">
        <v>1</v>
      </c>
      <c r="I603">
        <v>89.011013507843018</v>
      </c>
      <c r="J603">
        <f>ConfigSheet!$I$2</f>
        <v>3349.0920000000001</v>
      </c>
      <c r="K603">
        <f>IF(D603="",_xlfn.XLOOKUP(C603,ConfigSheet!$A$1:$H$1,ConfigSheet!$A$2:$H$2),_xlfn.XLOOKUP(D603,ConfigSheet!$A$1:$H$1,ConfigSheet!$A$2:$H$2))</f>
        <v>2.6304883652667002</v>
      </c>
      <c r="L603">
        <f>_xlfn.XLOOKUP(B603,CoinPixels_Config3!A:A,CoinPixels_Config3!I:I)</f>
        <v>1.0555901588290253</v>
      </c>
      <c r="M603">
        <f t="shared" si="73"/>
        <v>640327.32388663967</v>
      </c>
      <c r="N603">
        <f t="shared" si="74"/>
        <v>580622.08891311125</v>
      </c>
      <c r="O603">
        <f t="shared" si="75"/>
        <v>502.93439996457772</v>
      </c>
      <c r="P603">
        <f t="shared" si="76"/>
        <v>456.03992052257348</v>
      </c>
      <c r="Q603" s="9" cm="1">
        <f t="array" ref="Q603">IF(D603="",_xlfn.XLOOKUP(C603,ConfigSheet!$B$5:$H$5,_xlfn.XLOOKUP(G603,ConfigSheet!$A$6:$A$8,ConfigSheet!$B$6:$H$8)),_xlfn.XLOOKUP(D603,ConfigSheet!$B$5:$H$5,_xlfn.XLOOKUP(H603,ConfigSheet!$A$6:$A$8,ConfigSheet!$B$6:$H$8)))</f>
        <v>468.8</v>
      </c>
      <c r="R603">
        <f t="shared" si="77"/>
        <v>46.89447944200424</v>
      </c>
      <c r="S603" s="9">
        <f t="shared" si="78"/>
        <v>2199.0922021365582</v>
      </c>
      <c r="W603">
        <f t="shared" si="79"/>
        <v>12.76007947742653</v>
      </c>
      <c r="X603">
        <f t="shared" si="72"/>
        <v>162.81962827024171</v>
      </c>
    </row>
    <row r="604" spans="1:24" x14ac:dyDescent="0.3">
      <c r="A604" s="3">
        <v>602</v>
      </c>
      <c r="B604">
        <v>271</v>
      </c>
      <c r="C604" t="s">
        <v>8</v>
      </c>
      <c r="D604" t="s">
        <v>8</v>
      </c>
      <c r="E604">
        <v>19172</v>
      </c>
      <c r="F604">
        <v>18876</v>
      </c>
      <c r="G604">
        <v>1</v>
      </c>
      <c r="H604">
        <v>1</v>
      </c>
      <c r="I604">
        <v>95.448708534240723</v>
      </c>
      <c r="J60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_xlfn.XLOOKUP(B604,CoinPixels_Config3!A:A,CoinPixels_Config3!I:I)</f>
        <v>1.0156812884085611</v>
      </c>
      <c r="M604">
        <f t="shared" si="73"/>
        <v>19472.641661368933</v>
      </c>
      <c r="N604">
        <f t="shared" si="74"/>
        <v>19172</v>
      </c>
      <c r="O604">
        <f t="shared" si="75"/>
        <v>0</v>
      </c>
      <c r="P604">
        <f t="shared" si="76"/>
        <v>0</v>
      </c>
      <c r="Q604" s="9" cm="1">
        <f t="array" ref="Q604">IF(D604="",_xlfn.XLOOKUP(C604,ConfigSheet!$B$5:$H$5,_xlfn.XLOOKUP(G604,ConfigSheet!$A$6:$A$8,ConfigSheet!$B$6:$H$8)),_xlfn.XLOOKUP(D604,ConfigSheet!$B$5:$H$5,_xlfn.XLOOKUP(H604,ConfigSheet!$A$6:$A$8,ConfigSheet!$B$6:$H$8)))</f>
        <v>0</v>
      </c>
      <c r="R604">
        <f t="shared" si="77"/>
        <v>0</v>
      </c>
      <c r="S604" s="9">
        <f t="shared" si="78"/>
        <v>0</v>
      </c>
      <c r="W604">
        <f t="shared" si="79"/>
        <v>0</v>
      </c>
      <c r="X604">
        <f t="shared" si="72"/>
        <v>0</v>
      </c>
    </row>
    <row r="605" spans="1:24" x14ac:dyDescent="0.3">
      <c r="A605" s="3">
        <v>603</v>
      </c>
      <c r="B605">
        <v>271</v>
      </c>
      <c r="C605" t="s">
        <v>9</v>
      </c>
      <c r="D605" t="s">
        <v>9</v>
      </c>
      <c r="E605">
        <v>596775</v>
      </c>
      <c r="F605">
        <v>529490</v>
      </c>
      <c r="G605">
        <v>1</v>
      </c>
      <c r="H605">
        <v>1</v>
      </c>
      <c r="I605">
        <v>86.066931486129761</v>
      </c>
      <c r="J605">
        <f>ConfigSheet!$I$2</f>
        <v>3349.0920000000001</v>
      </c>
      <c r="K605">
        <f>IF(D605="",_xlfn.XLOOKUP(C605,ConfigSheet!$A$1:$H$1,ConfigSheet!$A$2:$H$2),_xlfn.XLOOKUP(D605,ConfigSheet!$A$1:$H$1,ConfigSheet!$A$2:$H$2))</f>
        <v>2.6304883652667002</v>
      </c>
      <c r="L605">
        <f>_xlfn.XLOOKUP(B605,CoinPixels_Config3!A:A,CoinPixels_Config3!I:I)</f>
        <v>1.0156812884085611</v>
      </c>
      <c r="M605">
        <f t="shared" si="73"/>
        <v>606133.20089001907</v>
      </c>
      <c r="N605">
        <f t="shared" si="74"/>
        <v>537793.08539944899</v>
      </c>
      <c r="O605">
        <f t="shared" si="75"/>
        <v>476.07719726512698</v>
      </c>
      <c r="P605">
        <f t="shared" si="76"/>
        <v>422.40059516553487</v>
      </c>
      <c r="Q605" s="9" cm="1">
        <f t="array" ref="Q605">IF(D605="",_xlfn.XLOOKUP(C605,ConfigSheet!$B$5:$H$5,_xlfn.XLOOKUP(G605,ConfigSheet!$A$6:$A$8,ConfigSheet!$B$6:$H$8)),_xlfn.XLOOKUP(D605,ConfigSheet!$B$5:$H$5,_xlfn.XLOOKUP(H605,ConfigSheet!$A$6:$A$8,ConfigSheet!$B$6:$H$8)))</f>
        <v>468.8</v>
      </c>
      <c r="R605">
        <f t="shared" si="77"/>
        <v>53.676602099592117</v>
      </c>
      <c r="S605" s="9">
        <f t="shared" si="78"/>
        <v>2881.1776129579366</v>
      </c>
      <c r="W605">
        <f t="shared" si="79"/>
        <v>46.399404834465145</v>
      </c>
      <c r="X605">
        <f t="shared" si="72"/>
        <v>2152.9047689925874</v>
      </c>
    </row>
    <row r="606" spans="1:24" x14ac:dyDescent="0.3">
      <c r="A606" s="3">
        <v>604</v>
      </c>
      <c r="B606">
        <v>272</v>
      </c>
      <c r="C606" t="s">
        <v>8</v>
      </c>
      <c r="D606" t="s">
        <v>8</v>
      </c>
      <c r="E606">
        <v>14812</v>
      </c>
      <c r="F606">
        <v>14150</v>
      </c>
      <c r="G606">
        <v>1</v>
      </c>
      <c r="H606">
        <v>1</v>
      </c>
      <c r="I606">
        <v>86.682993173599243</v>
      </c>
      <c r="J606">
        <f>ConfigSheet!$I$2</f>
        <v>3349.0920000000001</v>
      </c>
      <c r="K606">
        <f>IF(D606="",_xlfn.XLOOKUP(C606,ConfigSheet!$A$1:$H$1,ConfigSheet!$A$2:$H$2),_xlfn.XLOOKUP(D606,ConfigSheet!$A$1:$H$1,ConfigSheet!$A$2:$H$2))</f>
        <v>0</v>
      </c>
      <c r="L606">
        <f>_xlfn.XLOOKUP(B606,CoinPixels_Config3!A:A,CoinPixels_Config3!I:I)</f>
        <v>1.0467844522968197</v>
      </c>
      <c r="M606">
        <f t="shared" si="73"/>
        <v>15504.971307420494</v>
      </c>
      <c r="N606">
        <f t="shared" si="74"/>
        <v>14811.999999999998</v>
      </c>
      <c r="O606">
        <f t="shared" si="75"/>
        <v>0</v>
      </c>
      <c r="P606">
        <f t="shared" si="76"/>
        <v>0</v>
      </c>
      <c r="Q606" s="9" cm="1">
        <f t="array" ref="Q606">IF(D606="",_xlfn.XLOOKUP(C606,ConfigSheet!$B$5:$H$5,_xlfn.XLOOKUP(G606,ConfigSheet!$A$6:$A$8,ConfigSheet!$B$6:$H$8)),_xlfn.XLOOKUP(D606,ConfigSheet!$B$5:$H$5,_xlfn.XLOOKUP(H606,ConfigSheet!$A$6:$A$8,ConfigSheet!$B$6:$H$8)))</f>
        <v>0</v>
      </c>
      <c r="R606">
        <f t="shared" si="77"/>
        <v>0</v>
      </c>
      <c r="S606" s="9">
        <f t="shared" si="78"/>
        <v>0</v>
      </c>
      <c r="W606">
        <f t="shared" si="79"/>
        <v>0</v>
      </c>
      <c r="X606">
        <f t="shared" si="72"/>
        <v>0</v>
      </c>
    </row>
    <row r="607" spans="1:24" x14ac:dyDescent="0.3">
      <c r="A607" s="3">
        <v>605</v>
      </c>
      <c r="B607">
        <v>272</v>
      </c>
      <c r="C607" t="s">
        <v>10</v>
      </c>
      <c r="D607" t="s">
        <v>10</v>
      </c>
      <c r="E607">
        <v>88477</v>
      </c>
      <c r="F607">
        <v>88482</v>
      </c>
      <c r="G607">
        <v>1</v>
      </c>
      <c r="H607">
        <v>1</v>
      </c>
      <c r="I607">
        <v>93.429523706436157</v>
      </c>
      <c r="J607">
        <f>ConfigSheet!$I$2</f>
        <v>3349.0920000000001</v>
      </c>
      <c r="K607">
        <f>IF(D607="",_xlfn.XLOOKUP(C607,ConfigSheet!$A$1:$H$1,ConfigSheet!$A$2:$H$2),_xlfn.XLOOKUP(D607,ConfigSheet!$A$1:$H$1,ConfigSheet!$A$2:$H$2))</f>
        <v>3.5680999999999998</v>
      </c>
      <c r="L607">
        <f>_xlfn.XLOOKUP(B607,CoinPixels_Config3!A:A,CoinPixels_Config3!I:I)</f>
        <v>1.0467844522968197</v>
      </c>
      <c r="M607">
        <f t="shared" si="73"/>
        <v>92616.347985865723</v>
      </c>
      <c r="N607">
        <f t="shared" si="74"/>
        <v>92621.581908127206</v>
      </c>
      <c r="O607">
        <f t="shared" si="75"/>
        <v>98.672831695387117</v>
      </c>
      <c r="P607">
        <f t="shared" si="76"/>
        <v>98.678407880819236</v>
      </c>
      <c r="Q607" s="9" cm="1">
        <f t="array" ref="Q607">IF(D607="",_xlfn.XLOOKUP(C607,ConfigSheet!$B$5:$H$5,_xlfn.XLOOKUP(G607,ConfigSheet!$A$6:$A$8,ConfigSheet!$B$6:$H$8)),_xlfn.XLOOKUP(D607,ConfigSheet!$B$5:$H$5,_xlfn.XLOOKUP(H607,ConfigSheet!$A$6:$A$8,ConfigSheet!$B$6:$H$8)))</f>
        <v>96.64</v>
      </c>
      <c r="R607">
        <f t="shared" si="77"/>
        <v>-5.5761854321190185E-3</v>
      </c>
      <c r="S607" s="9">
        <f t="shared" si="78"/>
        <v>3.1093843973376363E-5</v>
      </c>
      <c r="W607">
        <f t="shared" si="79"/>
        <v>-2.0384078808192356</v>
      </c>
      <c r="X607">
        <f t="shared" si="72"/>
        <v>4.1551066885859669</v>
      </c>
    </row>
    <row r="608" spans="1:24" x14ac:dyDescent="0.3">
      <c r="A608" s="3">
        <v>606</v>
      </c>
      <c r="B608">
        <v>273</v>
      </c>
      <c r="C608" t="s">
        <v>8</v>
      </c>
      <c r="D608" t="s">
        <v>8</v>
      </c>
      <c r="E608">
        <v>14112</v>
      </c>
      <c r="F608">
        <v>12953</v>
      </c>
      <c r="G608">
        <v>1</v>
      </c>
      <c r="H608">
        <v>1</v>
      </c>
      <c r="I608">
        <v>89.305448532104492</v>
      </c>
      <c r="J608">
        <f>ConfigSheet!$I$2</f>
        <v>3349.0920000000001</v>
      </c>
      <c r="K608">
        <f>IF(D608="",_xlfn.XLOOKUP(C608,ConfigSheet!$A$1:$H$1,ConfigSheet!$A$2:$H$2),_xlfn.XLOOKUP(D608,ConfigSheet!$A$1:$H$1,ConfigSheet!$A$2:$H$2))</f>
        <v>0</v>
      </c>
      <c r="L608">
        <f>_xlfn.XLOOKUP(B608,CoinPixels_Config3!A:A,CoinPixels_Config3!I:I)</f>
        <v>1.0894773411564889</v>
      </c>
      <c r="M608">
        <f t="shared" si="73"/>
        <v>15374.704238400371</v>
      </c>
      <c r="N608">
        <f t="shared" si="74"/>
        <v>14112</v>
      </c>
      <c r="O608">
        <f t="shared" si="75"/>
        <v>0</v>
      </c>
      <c r="P608">
        <f t="shared" si="76"/>
        <v>0</v>
      </c>
      <c r="Q608" s="9" cm="1">
        <f t="array" ref="Q608">IF(D608="",_xlfn.XLOOKUP(C608,ConfigSheet!$B$5:$H$5,_xlfn.XLOOKUP(G608,ConfigSheet!$A$6:$A$8,ConfigSheet!$B$6:$H$8)),_xlfn.XLOOKUP(D608,ConfigSheet!$B$5:$H$5,_xlfn.XLOOKUP(H608,ConfigSheet!$A$6:$A$8,ConfigSheet!$B$6:$H$8)))</f>
        <v>0</v>
      </c>
      <c r="R608">
        <f t="shared" si="77"/>
        <v>0</v>
      </c>
      <c r="S608" s="9">
        <f t="shared" si="78"/>
        <v>0</v>
      </c>
      <c r="W608">
        <f t="shared" si="79"/>
        <v>0</v>
      </c>
      <c r="X608">
        <f t="shared" si="72"/>
        <v>0</v>
      </c>
    </row>
    <row r="609" spans="1:24" x14ac:dyDescent="0.3">
      <c r="A609" s="3">
        <v>607</v>
      </c>
      <c r="B609">
        <v>273</v>
      </c>
      <c r="C609" t="s">
        <v>10</v>
      </c>
      <c r="D609" t="s">
        <v>10</v>
      </c>
      <c r="E609">
        <v>262108</v>
      </c>
      <c r="F609">
        <v>254572</v>
      </c>
      <c r="G609">
        <v>3</v>
      </c>
      <c r="H609">
        <v>3</v>
      </c>
      <c r="I609">
        <v>90.437495708465576</v>
      </c>
      <c r="J609">
        <f>ConfigSheet!$I$2</f>
        <v>3349.0920000000001</v>
      </c>
      <c r="K609">
        <f>IF(D609="",_xlfn.XLOOKUP(C609,ConfigSheet!$A$1:$H$1,ConfigSheet!$A$2:$H$2),_xlfn.XLOOKUP(D609,ConfigSheet!$A$1:$H$1,ConfigSheet!$A$2:$H$2))</f>
        <v>3.5680999999999998</v>
      </c>
      <c r="L609">
        <f>_xlfn.XLOOKUP(B609,CoinPixels_Config3!A:A,CoinPixels_Config3!I:I)</f>
        <v>1.0894773411564889</v>
      </c>
      <c r="M609">
        <f t="shared" si="73"/>
        <v>285560.72693584498</v>
      </c>
      <c r="N609">
        <f t="shared" si="74"/>
        <v>277350.42569288966</v>
      </c>
      <c r="O609">
        <f t="shared" si="75"/>
        <v>304.23447005331246</v>
      </c>
      <c r="P609">
        <f t="shared" si="76"/>
        <v>295.48727055416799</v>
      </c>
      <c r="Q609" s="9" cm="1">
        <f t="array" ref="Q609">IF(D609="",_xlfn.XLOOKUP(C609,ConfigSheet!$B$5:$H$5,_xlfn.XLOOKUP(G609,ConfigSheet!$A$6:$A$8,ConfigSheet!$B$6:$H$8)),_xlfn.XLOOKUP(D609,ConfigSheet!$B$5:$H$5,_xlfn.XLOOKUP(H609,ConfigSheet!$A$6:$A$8,ConfigSheet!$B$6:$H$8)))</f>
        <v>289.92</v>
      </c>
      <c r="R609">
        <f t="shared" si="77"/>
        <v>8.7471994991444717</v>
      </c>
      <c r="S609" s="9">
        <f t="shared" si="78"/>
        <v>76.513499077833302</v>
      </c>
      <c r="W609">
        <f t="shared" si="79"/>
        <v>-5.5672705541679761</v>
      </c>
      <c r="X609">
        <f t="shared" si="72"/>
        <v>30.994501423305802</v>
      </c>
    </row>
    <row r="610" spans="1:24" x14ac:dyDescent="0.3">
      <c r="A610" s="3">
        <v>608</v>
      </c>
      <c r="B610">
        <v>274</v>
      </c>
      <c r="C610" t="s">
        <v>8</v>
      </c>
      <c r="D610" t="s">
        <v>8</v>
      </c>
      <c r="E610">
        <v>10266</v>
      </c>
      <c r="F610">
        <v>11319</v>
      </c>
      <c r="G610">
        <v>1</v>
      </c>
      <c r="H610">
        <v>1</v>
      </c>
      <c r="I610">
        <v>89.192742109298706</v>
      </c>
      <c r="J610">
        <f>ConfigSheet!$I$2</f>
        <v>3349.0920000000001</v>
      </c>
      <c r="K610">
        <f>IF(D610="",_xlfn.XLOOKUP(C610,ConfigSheet!$A$1:$H$1,ConfigSheet!$A$2:$H$2),_xlfn.XLOOKUP(D610,ConfigSheet!$A$1:$H$1,ConfigSheet!$A$2:$H$2))</f>
        <v>0</v>
      </c>
      <c r="L610">
        <f>_xlfn.XLOOKUP(B610,CoinPixels_Config3!A:A,CoinPixels_Config3!I:I)</f>
        <v>0.90697058043996814</v>
      </c>
      <c r="M610">
        <f t="shared" si="73"/>
        <v>9310.9599787967127</v>
      </c>
      <c r="N610">
        <f t="shared" si="74"/>
        <v>10266</v>
      </c>
      <c r="O610">
        <f t="shared" si="75"/>
        <v>0</v>
      </c>
      <c r="P610">
        <f t="shared" si="76"/>
        <v>0</v>
      </c>
      <c r="Q610" s="9" cm="1">
        <f t="array" ref="Q610">IF(D610="",_xlfn.XLOOKUP(C610,ConfigSheet!$B$5:$H$5,_xlfn.XLOOKUP(G610,ConfigSheet!$A$6:$A$8,ConfigSheet!$B$6:$H$8)),_xlfn.XLOOKUP(D610,ConfigSheet!$B$5:$H$5,_xlfn.XLOOKUP(H610,ConfigSheet!$A$6:$A$8,ConfigSheet!$B$6:$H$8)))</f>
        <v>0</v>
      </c>
      <c r="R610">
        <f t="shared" si="77"/>
        <v>0</v>
      </c>
      <c r="S610" s="9">
        <f t="shared" si="78"/>
        <v>0</v>
      </c>
      <c r="W610">
        <f t="shared" si="79"/>
        <v>0</v>
      </c>
      <c r="X610">
        <f t="shared" si="72"/>
        <v>0</v>
      </c>
    </row>
    <row r="611" spans="1:24" x14ac:dyDescent="0.3">
      <c r="A611" s="3">
        <v>609</v>
      </c>
      <c r="B611">
        <v>274</v>
      </c>
      <c r="C611" t="s">
        <v>11</v>
      </c>
      <c r="D611" t="s">
        <v>11</v>
      </c>
      <c r="E611">
        <v>145243</v>
      </c>
      <c r="F611">
        <v>180603</v>
      </c>
      <c r="G611">
        <v>1</v>
      </c>
      <c r="H611">
        <v>1</v>
      </c>
      <c r="I611">
        <v>79.518598318099976</v>
      </c>
      <c r="J611">
        <f>ConfigSheet!$I$2</f>
        <v>3349.0920000000001</v>
      </c>
      <c r="K611">
        <f>IF(D611="",_xlfn.XLOOKUP(C611,ConfigSheet!$A$1:$H$1,ConfigSheet!$A$2:$H$2),_xlfn.XLOOKUP(D611,ConfigSheet!$A$1:$H$1,ConfigSheet!$A$2:$H$2))</f>
        <v>5.6936084651916001</v>
      </c>
      <c r="L611">
        <f>_xlfn.XLOOKUP(B611,CoinPixels_Config3!A:A,CoinPixels_Config3!I:I)</f>
        <v>0.90697058043996814</v>
      </c>
      <c r="M611">
        <f t="shared" si="73"/>
        <v>131731.12801484228</v>
      </c>
      <c r="N611">
        <f t="shared" si="74"/>
        <v>163801.60773919956</v>
      </c>
      <c r="O611">
        <f t="shared" si="75"/>
        <v>223.94889886409342</v>
      </c>
      <c r="P611">
        <f t="shared" si="76"/>
        <v>278.47017055246636</v>
      </c>
      <c r="Q611" s="9" cm="1">
        <f t="array" ref="Q611">IF(D611="",_xlfn.XLOOKUP(C611,ConfigSheet!$B$5:$H$5,_xlfn.XLOOKUP(G611,ConfigSheet!$A$6:$A$8,ConfigSheet!$B$6:$H$8)),_xlfn.XLOOKUP(D611,ConfigSheet!$B$5:$H$5,_xlfn.XLOOKUP(H611,ConfigSheet!$A$6:$A$8,ConfigSheet!$B$6:$H$8)))</f>
        <v>369.42666666666668</v>
      </c>
      <c r="R611">
        <f t="shared" si="77"/>
        <v>-54.521271688372934</v>
      </c>
      <c r="S611" s="9">
        <f t="shared" si="78"/>
        <v>2972.5690665173761</v>
      </c>
      <c r="W611">
        <f t="shared" si="79"/>
        <v>90.95649611420032</v>
      </c>
      <c r="X611">
        <f t="shared" si="72"/>
        <v>8273.0841853725378</v>
      </c>
    </row>
    <row r="612" spans="1:24" x14ac:dyDescent="0.3">
      <c r="A612" s="3">
        <v>610</v>
      </c>
      <c r="B612">
        <v>275</v>
      </c>
      <c r="C612" t="s">
        <v>8</v>
      </c>
      <c r="D612" t="s">
        <v>8</v>
      </c>
      <c r="E612">
        <v>13449</v>
      </c>
      <c r="F612">
        <v>11768</v>
      </c>
      <c r="G612">
        <v>1</v>
      </c>
      <c r="H612">
        <v>1</v>
      </c>
      <c r="I612">
        <v>84.442657232284546</v>
      </c>
      <c r="J612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_xlfn.XLOOKUP(B612,CoinPixels_Config3!A:A,CoinPixels_Config3!I:I)</f>
        <v>1.1428450033990483</v>
      </c>
      <c r="M612">
        <f t="shared" si="73"/>
        <v>15370.122450713799</v>
      </c>
      <c r="N612">
        <f t="shared" si="74"/>
        <v>13449</v>
      </c>
      <c r="O612">
        <f t="shared" si="75"/>
        <v>0</v>
      </c>
      <c r="P612">
        <f t="shared" si="76"/>
        <v>0</v>
      </c>
      <c r="Q612" s="9" cm="1">
        <f t="array" ref="Q612">IF(D612="",_xlfn.XLOOKUP(C612,ConfigSheet!$B$5:$H$5,_xlfn.XLOOKUP(G612,ConfigSheet!$A$6:$A$8,ConfigSheet!$B$6:$H$8)),_xlfn.XLOOKUP(D612,ConfigSheet!$B$5:$H$5,_xlfn.XLOOKUP(H612,ConfigSheet!$A$6:$A$8,ConfigSheet!$B$6:$H$8)))</f>
        <v>0</v>
      </c>
      <c r="R612">
        <f t="shared" si="77"/>
        <v>0</v>
      </c>
      <c r="S612" s="9">
        <f t="shared" si="78"/>
        <v>0</v>
      </c>
      <c r="W612">
        <f t="shared" si="79"/>
        <v>0</v>
      </c>
      <c r="X612">
        <f t="shared" si="72"/>
        <v>0</v>
      </c>
    </row>
    <row r="613" spans="1:24" x14ac:dyDescent="0.3">
      <c r="A613" s="3">
        <v>611</v>
      </c>
      <c r="B613">
        <v>275</v>
      </c>
      <c r="C613" t="s">
        <v>11</v>
      </c>
      <c r="D613" t="s">
        <v>11</v>
      </c>
      <c r="E613">
        <v>331398</v>
      </c>
      <c r="F613">
        <v>383343</v>
      </c>
      <c r="G613">
        <v>2</v>
      </c>
      <c r="H613">
        <v>2</v>
      </c>
      <c r="I613">
        <v>78.781118988990784</v>
      </c>
      <c r="J613">
        <f>ConfigSheet!$I$2</f>
        <v>3349.0920000000001</v>
      </c>
      <c r="K613">
        <f>IF(D613="",_xlfn.XLOOKUP(C613,ConfigSheet!$A$1:$H$1,ConfigSheet!$A$2:$H$2),_xlfn.XLOOKUP(D613,ConfigSheet!$A$1:$H$1,ConfigSheet!$A$2:$H$2))</f>
        <v>5.6936084651916001</v>
      </c>
      <c r="L613">
        <f>_xlfn.XLOOKUP(B613,CoinPixels_Config3!A:A,CoinPixels_Config3!I:I)</f>
        <v>1.1428450033990483</v>
      </c>
      <c r="M613">
        <f t="shared" si="73"/>
        <v>378736.54843643779</v>
      </c>
      <c r="N613">
        <f t="shared" si="74"/>
        <v>438101.63213800138</v>
      </c>
      <c r="O613">
        <f t="shared" si="75"/>
        <v>643.86932883753286</v>
      </c>
      <c r="P613">
        <f t="shared" si="76"/>
        <v>744.79266659595521</v>
      </c>
      <c r="Q613" s="9" cm="1">
        <f t="array" ref="Q613">IF(D613="",_xlfn.XLOOKUP(C613,ConfigSheet!$B$5:$H$5,_xlfn.XLOOKUP(G613,ConfigSheet!$A$6:$A$8,ConfigSheet!$B$6:$H$8)),_xlfn.XLOOKUP(D613,ConfigSheet!$B$5:$H$5,_xlfn.XLOOKUP(H613,ConfigSheet!$A$6:$A$8,ConfigSheet!$B$6:$H$8)))</f>
        <v>738.85333333333335</v>
      </c>
      <c r="R613">
        <f t="shared" si="77"/>
        <v>-100.92333775842235</v>
      </c>
      <c r="S613" s="9">
        <f t="shared" si="78"/>
        <v>10185.520104300598</v>
      </c>
      <c r="W613">
        <f t="shared" si="79"/>
        <v>-5.939333262621858</v>
      </c>
      <c r="X613">
        <f t="shared" si="72"/>
        <v>35.275679604486406</v>
      </c>
    </row>
    <row r="614" spans="1:24" x14ac:dyDescent="0.3">
      <c r="A614" s="3">
        <v>612</v>
      </c>
      <c r="B614">
        <v>276</v>
      </c>
      <c r="C614" t="s">
        <v>8</v>
      </c>
      <c r="D614" t="s">
        <v>8</v>
      </c>
      <c r="E614">
        <v>13440</v>
      </c>
      <c r="F614">
        <v>13141</v>
      </c>
      <c r="G614">
        <v>1</v>
      </c>
      <c r="H614">
        <v>1</v>
      </c>
      <c r="I614">
        <v>92.699724435806274</v>
      </c>
      <c r="J614">
        <f>ConfigSheet!$I$2</f>
        <v>3349.0920000000001</v>
      </c>
      <c r="K614">
        <f>IF(D614="",_xlfn.XLOOKUP(C614,ConfigSheet!$A$1:$H$1,ConfigSheet!$A$2:$H$2),_xlfn.XLOOKUP(D614,ConfigSheet!$A$1:$H$1,ConfigSheet!$A$2:$H$2))</f>
        <v>0</v>
      </c>
      <c r="L614">
        <f>_xlfn.XLOOKUP(B614,CoinPixels_Config3!A:A,CoinPixels_Config3!I:I)</f>
        <v>1.0227532151282246</v>
      </c>
      <c r="M614">
        <f t="shared" si="73"/>
        <v>13745.803211323338</v>
      </c>
      <c r="N614">
        <f t="shared" si="74"/>
        <v>13440</v>
      </c>
      <c r="O614">
        <f t="shared" si="75"/>
        <v>0</v>
      </c>
      <c r="P614">
        <f t="shared" si="76"/>
        <v>0</v>
      </c>
      <c r="Q614" s="9" cm="1">
        <f t="array" ref="Q614">IF(D614="",_xlfn.XLOOKUP(C614,ConfigSheet!$B$5:$H$5,_xlfn.XLOOKUP(G614,ConfigSheet!$A$6:$A$8,ConfigSheet!$B$6:$H$8)),_xlfn.XLOOKUP(D614,ConfigSheet!$B$5:$H$5,_xlfn.XLOOKUP(H614,ConfigSheet!$A$6:$A$8,ConfigSheet!$B$6:$H$8)))</f>
        <v>0</v>
      </c>
      <c r="R614">
        <f t="shared" si="77"/>
        <v>0</v>
      </c>
      <c r="S614" s="9">
        <f t="shared" si="78"/>
        <v>0</v>
      </c>
      <c r="W614">
        <f t="shared" si="79"/>
        <v>0</v>
      </c>
      <c r="X614">
        <f t="shared" si="72"/>
        <v>0</v>
      </c>
    </row>
    <row r="615" spans="1:24" x14ac:dyDescent="0.3">
      <c r="A615" s="3">
        <v>613</v>
      </c>
      <c r="B615">
        <v>276</v>
      </c>
      <c r="C615" t="s">
        <v>11</v>
      </c>
      <c r="D615" t="s">
        <v>11</v>
      </c>
      <c r="E615">
        <v>355552</v>
      </c>
      <c r="F615">
        <v>411731</v>
      </c>
      <c r="G615">
        <v>2</v>
      </c>
      <c r="H615">
        <v>2</v>
      </c>
      <c r="I615">
        <v>82.597920298576355</v>
      </c>
      <c r="J615">
        <f>ConfigSheet!$I$2</f>
        <v>3349.0920000000001</v>
      </c>
      <c r="K615">
        <f>IF(D615="",_xlfn.XLOOKUP(C615,ConfigSheet!$A$1:$H$1,ConfigSheet!$A$2:$H$2),_xlfn.XLOOKUP(D615,ConfigSheet!$A$1:$H$1,ConfigSheet!$A$2:$H$2))</f>
        <v>5.6936084651916001</v>
      </c>
      <c r="L615">
        <f>_xlfn.XLOOKUP(B615,CoinPixels_Config3!A:A,CoinPixels_Config3!I:I)</f>
        <v>1.0227532151282246</v>
      </c>
      <c r="M615">
        <f t="shared" si="73"/>
        <v>363641.95114527049</v>
      </c>
      <c r="N615">
        <f t="shared" si="74"/>
        <v>421099.20401795901</v>
      </c>
      <c r="O615">
        <f t="shared" si="75"/>
        <v>618.20782807384876</v>
      </c>
      <c r="P615">
        <f t="shared" si="76"/>
        <v>715.88776679831312</v>
      </c>
      <c r="Q615" s="9" cm="1">
        <f t="array" ref="Q615">IF(D615="",_xlfn.XLOOKUP(C615,ConfigSheet!$B$5:$H$5,_xlfn.XLOOKUP(G615,ConfigSheet!$A$6:$A$8,ConfigSheet!$B$6:$H$8)),_xlfn.XLOOKUP(D615,ConfigSheet!$B$5:$H$5,_xlfn.XLOOKUP(H615,ConfigSheet!$A$6:$A$8,ConfigSheet!$B$6:$H$8)))</f>
        <v>738.85333333333335</v>
      </c>
      <c r="R615">
        <f t="shared" si="77"/>
        <v>-97.679938724464364</v>
      </c>
      <c r="S615" s="9">
        <f t="shared" si="78"/>
        <v>9541.3704292151124</v>
      </c>
      <c r="W615">
        <f t="shared" si="79"/>
        <v>22.96556653502023</v>
      </c>
      <c r="X615">
        <f t="shared" si="72"/>
        <v>527.41724627444114</v>
      </c>
    </row>
    <row r="616" spans="1:24" x14ac:dyDescent="0.3">
      <c r="A616" s="3">
        <v>614</v>
      </c>
      <c r="B616">
        <v>277</v>
      </c>
      <c r="C616" t="s">
        <v>8</v>
      </c>
      <c r="D616" t="s">
        <v>8</v>
      </c>
      <c r="E616">
        <v>13373</v>
      </c>
      <c r="F616">
        <v>13392</v>
      </c>
      <c r="G616">
        <v>1</v>
      </c>
      <c r="H616">
        <v>1</v>
      </c>
      <c r="I616">
        <v>89.258944988250732</v>
      </c>
      <c r="J616">
        <f>ConfigSheet!$I$2</f>
        <v>3349.0920000000001</v>
      </c>
      <c r="K616">
        <f>IF(D616="",_xlfn.XLOOKUP(C616,ConfigSheet!$A$1:$H$1,ConfigSheet!$A$2:$H$2),_xlfn.XLOOKUP(D616,ConfigSheet!$A$1:$H$1,ConfigSheet!$A$2:$H$2))</f>
        <v>0</v>
      </c>
      <c r="L616">
        <f>_xlfn.XLOOKUP(B616,CoinPixels_Config3!A:A,CoinPixels_Config3!I:I)</f>
        <v>0.99858124253285541</v>
      </c>
      <c r="M616">
        <f t="shared" si="73"/>
        <v>13354.026956391876</v>
      </c>
      <c r="N616">
        <f t="shared" si="74"/>
        <v>13373</v>
      </c>
      <c r="O616">
        <f t="shared" si="75"/>
        <v>0</v>
      </c>
      <c r="P616">
        <f t="shared" si="76"/>
        <v>0</v>
      </c>
      <c r="Q616" s="9" cm="1">
        <f t="array" ref="Q616">IF(D616="",_xlfn.XLOOKUP(C616,ConfigSheet!$B$5:$H$5,_xlfn.XLOOKUP(G616,ConfigSheet!$A$6:$A$8,ConfigSheet!$B$6:$H$8)),_xlfn.XLOOKUP(D616,ConfigSheet!$B$5:$H$5,_xlfn.XLOOKUP(H616,ConfigSheet!$A$6:$A$8,ConfigSheet!$B$6:$H$8)))</f>
        <v>0</v>
      </c>
      <c r="R616">
        <f t="shared" si="77"/>
        <v>0</v>
      </c>
      <c r="S616" s="9">
        <f t="shared" si="78"/>
        <v>0</v>
      </c>
      <c r="W616">
        <f t="shared" si="79"/>
        <v>0</v>
      </c>
      <c r="X616">
        <f t="shared" si="72"/>
        <v>0</v>
      </c>
    </row>
    <row r="617" spans="1:24" x14ac:dyDescent="0.3">
      <c r="A617" s="3">
        <v>615</v>
      </c>
      <c r="B617">
        <v>277</v>
      </c>
      <c r="C617" t="s">
        <v>12</v>
      </c>
      <c r="D617" t="s">
        <v>12</v>
      </c>
      <c r="E617">
        <v>341245</v>
      </c>
      <c r="F617">
        <v>304772</v>
      </c>
      <c r="G617">
        <v>2</v>
      </c>
      <c r="H617">
        <v>2</v>
      </c>
      <c r="I617">
        <v>86.727362871170044</v>
      </c>
      <c r="J617">
        <f>ConfigSheet!$I$2</f>
        <v>3349.0920000000001</v>
      </c>
      <c r="K617">
        <f>IF(D617="",_xlfn.XLOOKUP(C617,ConfigSheet!$A$1:$H$1,ConfigSheet!$A$2:$H$2),_xlfn.XLOOKUP(D617,ConfigSheet!$A$1:$H$1,ConfigSheet!$A$2:$H$2))</f>
        <v>4.4826302470744004</v>
      </c>
      <c r="L617">
        <f>_xlfn.XLOOKUP(B617,CoinPixels_Config3!A:A,CoinPixels_Config3!I:I)</f>
        <v>0.99858124253285541</v>
      </c>
      <c r="M617">
        <f t="shared" si="73"/>
        <v>340760.85610812425</v>
      </c>
      <c r="N617">
        <f t="shared" si="74"/>
        <v>304339.6024492234</v>
      </c>
      <c r="O617">
        <f t="shared" si="75"/>
        <v>456.09524032461491</v>
      </c>
      <c r="P617">
        <f t="shared" si="76"/>
        <v>407.3467994672846</v>
      </c>
      <c r="Q617" s="9" cm="1">
        <f t="array" ref="Q617">IF(D617="",_xlfn.XLOOKUP(C617,ConfigSheet!$B$5:$H$5,_xlfn.XLOOKUP(G617,ConfigSheet!$A$6:$A$8,ConfigSheet!$B$6:$H$8)),_xlfn.XLOOKUP(D617,ConfigSheet!$B$5:$H$5,_xlfn.XLOOKUP(H617,ConfigSheet!$A$6:$A$8,ConfigSheet!$B$6:$H$8)))</f>
        <v>472.59999999999997</v>
      </c>
      <c r="R617">
        <f t="shared" si="77"/>
        <v>48.748440857330309</v>
      </c>
      <c r="S617" s="9">
        <f t="shared" si="78"/>
        <v>2376.4104860206307</v>
      </c>
      <c r="W617">
        <f t="shared" si="79"/>
        <v>65.253200532715368</v>
      </c>
      <c r="X617">
        <f t="shared" si="72"/>
        <v>4257.9801797627651</v>
      </c>
    </row>
    <row r="618" spans="1:24" x14ac:dyDescent="0.3">
      <c r="A618" s="3">
        <v>616</v>
      </c>
      <c r="B618">
        <v>278</v>
      </c>
      <c r="C618" t="s">
        <v>8</v>
      </c>
      <c r="D618" t="s">
        <v>8</v>
      </c>
      <c r="E618">
        <v>14793</v>
      </c>
      <c r="F618">
        <v>14811</v>
      </c>
      <c r="G618">
        <v>1</v>
      </c>
      <c r="H618">
        <v>1</v>
      </c>
      <c r="I618">
        <v>90.735131502151489</v>
      </c>
      <c r="J618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_xlfn.XLOOKUP(B618,CoinPixels_Config3!A:A,CoinPixels_Config3!I:I)</f>
        <v>0.99878468705691714</v>
      </c>
      <c r="M618">
        <f t="shared" si="73"/>
        <v>14775.021875632976</v>
      </c>
      <c r="N618">
        <f t="shared" si="74"/>
        <v>14793</v>
      </c>
      <c r="O618">
        <f t="shared" si="75"/>
        <v>0</v>
      </c>
      <c r="P618">
        <f t="shared" si="76"/>
        <v>0</v>
      </c>
      <c r="Q618" s="9" cm="1">
        <f t="array" ref="Q618">IF(D618="",_xlfn.XLOOKUP(C618,ConfigSheet!$B$5:$H$5,_xlfn.XLOOKUP(G618,ConfigSheet!$A$6:$A$8,ConfigSheet!$B$6:$H$8)),_xlfn.XLOOKUP(D618,ConfigSheet!$B$5:$H$5,_xlfn.XLOOKUP(H618,ConfigSheet!$A$6:$A$8,ConfigSheet!$B$6:$H$8)))</f>
        <v>0</v>
      </c>
      <c r="R618">
        <f t="shared" si="77"/>
        <v>0</v>
      </c>
      <c r="S618" s="9">
        <f t="shared" si="78"/>
        <v>0</v>
      </c>
      <c r="W618">
        <f t="shared" si="79"/>
        <v>0</v>
      </c>
      <c r="X618">
        <f t="shared" si="72"/>
        <v>0</v>
      </c>
    </row>
    <row r="619" spans="1:24" x14ac:dyDescent="0.3">
      <c r="A619" s="3">
        <v>617</v>
      </c>
      <c r="B619">
        <v>278</v>
      </c>
      <c r="C619" t="s">
        <v>12</v>
      </c>
      <c r="D619" t="s">
        <v>12</v>
      </c>
      <c r="E619">
        <v>377938</v>
      </c>
      <c r="F619">
        <v>335479</v>
      </c>
      <c r="G619">
        <v>2</v>
      </c>
      <c r="H619">
        <v>2</v>
      </c>
      <c r="I619">
        <v>88.183015584945679</v>
      </c>
      <c r="J619">
        <f>ConfigSheet!$I$2</f>
        <v>3349.0920000000001</v>
      </c>
      <c r="K619">
        <f>IF(D619="",_xlfn.XLOOKUP(C619,ConfigSheet!$A$1:$H$1,ConfigSheet!$A$2:$H$2),_xlfn.XLOOKUP(D619,ConfigSheet!$A$1:$H$1,ConfigSheet!$A$2:$H$2))</f>
        <v>4.4826302470744004</v>
      </c>
      <c r="L619">
        <f>_xlfn.XLOOKUP(B619,CoinPixels_Config3!A:A,CoinPixels_Config3!I:I)</f>
        <v>0.99878468705691714</v>
      </c>
      <c r="M619">
        <f t="shared" si="73"/>
        <v>377478.68705691717</v>
      </c>
      <c r="N619">
        <f t="shared" si="74"/>
        <v>335071.28802916751</v>
      </c>
      <c r="O619">
        <f t="shared" si="75"/>
        <v>505.24063842595808</v>
      </c>
      <c r="P619">
        <f t="shared" si="76"/>
        <v>448.47997327207634</v>
      </c>
      <c r="Q619" s="9" cm="1">
        <f t="array" ref="Q619">IF(D619="",_xlfn.XLOOKUP(C619,ConfigSheet!$B$5:$H$5,_xlfn.XLOOKUP(G619,ConfigSheet!$A$6:$A$8,ConfigSheet!$B$6:$H$8)),_xlfn.XLOOKUP(D619,ConfigSheet!$B$5:$H$5,_xlfn.XLOOKUP(H619,ConfigSheet!$A$6:$A$8,ConfigSheet!$B$6:$H$8)))</f>
        <v>472.59999999999997</v>
      </c>
      <c r="R619">
        <f t="shared" si="77"/>
        <v>56.760665153881746</v>
      </c>
      <c r="S619" s="9">
        <f t="shared" si="78"/>
        <v>3221.7731087110856</v>
      </c>
      <c r="W619">
        <f t="shared" si="79"/>
        <v>24.12002672792363</v>
      </c>
      <c r="X619">
        <f t="shared" si="72"/>
        <v>581.77568935575027</v>
      </c>
    </row>
    <row r="620" spans="1:24" x14ac:dyDescent="0.3">
      <c r="A620" s="3">
        <v>618</v>
      </c>
      <c r="B620">
        <v>279</v>
      </c>
      <c r="C620" t="s">
        <v>8</v>
      </c>
      <c r="D620" t="s">
        <v>8</v>
      </c>
      <c r="E620">
        <v>18610</v>
      </c>
      <c r="F620">
        <v>17140</v>
      </c>
      <c r="G620">
        <v>1</v>
      </c>
      <c r="H620">
        <v>1</v>
      </c>
      <c r="I620">
        <v>91.76098108291626</v>
      </c>
      <c r="J620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_xlfn.XLOOKUP(B620,CoinPixels_Config3!A:A,CoinPixels_Config3!I:I)</f>
        <v>1.0857642940490082</v>
      </c>
      <c r="M620">
        <f t="shared" si="73"/>
        <v>20206.073512252042</v>
      </c>
      <c r="N620">
        <f t="shared" si="74"/>
        <v>18610</v>
      </c>
      <c r="O620">
        <f t="shared" si="75"/>
        <v>0</v>
      </c>
      <c r="P620">
        <f t="shared" si="76"/>
        <v>0</v>
      </c>
      <c r="Q620" s="9" cm="1">
        <f t="array" ref="Q620">IF(D620="",_xlfn.XLOOKUP(C620,ConfigSheet!$B$5:$H$5,_xlfn.XLOOKUP(G620,ConfigSheet!$A$6:$A$8,ConfigSheet!$B$6:$H$8)),_xlfn.XLOOKUP(D620,ConfigSheet!$B$5:$H$5,_xlfn.XLOOKUP(H620,ConfigSheet!$A$6:$A$8,ConfigSheet!$B$6:$H$8)))</f>
        <v>0</v>
      </c>
      <c r="R620">
        <f t="shared" si="77"/>
        <v>0</v>
      </c>
      <c r="S620" s="9">
        <f t="shared" si="78"/>
        <v>0</v>
      </c>
      <c r="W620">
        <f t="shared" si="79"/>
        <v>0</v>
      </c>
      <c r="X620">
        <f t="shared" si="72"/>
        <v>0</v>
      </c>
    </row>
    <row r="621" spans="1:24" x14ac:dyDescent="0.3">
      <c r="A621" s="3">
        <v>619</v>
      </c>
      <c r="B621">
        <v>279</v>
      </c>
      <c r="C621" t="s">
        <v>14</v>
      </c>
      <c r="D621" t="s">
        <v>14</v>
      </c>
      <c r="E621">
        <v>204330</v>
      </c>
      <c r="F621">
        <v>188233</v>
      </c>
      <c r="G621">
        <v>2</v>
      </c>
      <c r="H621">
        <v>2</v>
      </c>
      <c r="I621">
        <v>90.99276065826416</v>
      </c>
      <c r="J621">
        <f>ConfigSheet!$I$2</f>
        <v>3349.0920000000001</v>
      </c>
      <c r="K621">
        <f>IF(D621="",_xlfn.XLOOKUP(C621,ConfigSheet!$A$1:$H$1,ConfigSheet!$A$2:$H$2),_xlfn.XLOOKUP(D621,ConfigSheet!$A$1:$H$1,ConfigSheet!$A$2:$H$2))</f>
        <v>8.5265588246234003</v>
      </c>
      <c r="L621">
        <f>_xlfn.XLOOKUP(B621,CoinPixels_Config3!A:A,CoinPixels_Config3!I:I)</f>
        <v>1.0857642940490082</v>
      </c>
      <c r="M621">
        <f t="shared" si="73"/>
        <v>221854.21820303384</v>
      </c>
      <c r="N621">
        <f t="shared" si="74"/>
        <v>204376.67036172695</v>
      </c>
      <c r="O621">
        <f t="shared" si="75"/>
        <v>564.82564289037259</v>
      </c>
      <c r="P621">
        <f t="shared" si="76"/>
        <v>520.32900327011941</v>
      </c>
      <c r="Q621" s="9" cm="1">
        <f t="array" ref="Q621">IF(D621="",_xlfn.XLOOKUP(C621,ConfigSheet!$B$5:$H$5,_xlfn.XLOOKUP(G621,ConfigSheet!$A$6:$A$8,ConfigSheet!$B$6:$H$8)),_xlfn.XLOOKUP(D621,ConfigSheet!$B$5:$H$5,_xlfn.XLOOKUP(H621,ConfigSheet!$A$6:$A$8,ConfigSheet!$B$6:$H$8)))</f>
        <v>320.88</v>
      </c>
      <c r="R621">
        <f t="shared" si="77"/>
        <v>44.496639620253177</v>
      </c>
      <c r="S621" s="9">
        <f t="shared" si="78"/>
        <v>1979.9509374946847</v>
      </c>
      <c r="W621">
        <f t="shared" si="79"/>
        <v>-199.44900327011942</v>
      </c>
      <c r="X621">
        <f t="shared" si="72"/>
        <v>39779.904905444106</v>
      </c>
    </row>
    <row r="622" spans="1:24" x14ac:dyDescent="0.3">
      <c r="A622" s="3">
        <v>620</v>
      </c>
      <c r="B622">
        <v>280</v>
      </c>
      <c r="C622" t="s">
        <v>8</v>
      </c>
      <c r="D622" t="s">
        <v>8</v>
      </c>
      <c r="E622">
        <v>16696</v>
      </c>
      <c r="F622">
        <v>16249</v>
      </c>
      <c r="G622">
        <v>1</v>
      </c>
      <c r="H622">
        <v>1</v>
      </c>
      <c r="I622">
        <v>87.293916940689087</v>
      </c>
      <c r="J622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_xlfn.XLOOKUP(B622,CoinPixels_Config3!A:A,CoinPixels_Config3!I:I)</f>
        <v>1.0275093851929349</v>
      </c>
      <c r="M622">
        <f t="shared" si="73"/>
        <v>17155.296695181241</v>
      </c>
      <c r="N622">
        <f t="shared" si="74"/>
        <v>16696</v>
      </c>
      <c r="O622">
        <f t="shared" si="75"/>
        <v>0</v>
      </c>
      <c r="P622">
        <f t="shared" si="76"/>
        <v>0</v>
      </c>
      <c r="Q622" s="9" cm="1">
        <f t="array" ref="Q622">IF(D622="",_xlfn.XLOOKUP(C622,ConfigSheet!$B$5:$H$5,_xlfn.XLOOKUP(G622,ConfigSheet!$A$6:$A$8,ConfigSheet!$B$6:$H$8)),_xlfn.XLOOKUP(D622,ConfigSheet!$B$5:$H$5,_xlfn.XLOOKUP(H622,ConfigSheet!$A$6:$A$8,ConfigSheet!$B$6:$H$8)))</f>
        <v>0</v>
      </c>
      <c r="R622">
        <f t="shared" si="77"/>
        <v>0</v>
      </c>
      <c r="S622" s="9">
        <f t="shared" si="78"/>
        <v>0</v>
      </c>
      <c r="W622">
        <f t="shared" si="79"/>
        <v>0</v>
      </c>
      <c r="X622">
        <f t="shared" si="72"/>
        <v>0</v>
      </c>
    </row>
    <row r="623" spans="1:24" x14ac:dyDescent="0.3">
      <c r="A623" s="3">
        <v>621</v>
      </c>
      <c r="B623">
        <v>280</v>
      </c>
      <c r="C623" t="s">
        <v>13</v>
      </c>
      <c r="D623" t="s">
        <v>13</v>
      </c>
      <c r="E623">
        <v>150498</v>
      </c>
      <c r="F623">
        <v>125717</v>
      </c>
      <c r="G623">
        <v>1</v>
      </c>
      <c r="H623">
        <v>1</v>
      </c>
      <c r="I623">
        <v>66.058462858200073</v>
      </c>
      <c r="J623">
        <f>ConfigSheet!$I$2</f>
        <v>3349.0920000000001</v>
      </c>
      <c r="K623">
        <f>IF(D623="",_xlfn.XLOOKUP(C623,ConfigSheet!$A$1:$H$1,ConfigSheet!$A$2:$H$2),_xlfn.XLOOKUP(D623,ConfigSheet!$A$1:$H$1,ConfigSheet!$A$2:$H$2))</f>
        <v>6.6983512218829002</v>
      </c>
      <c r="L623">
        <f>_xlfn.XLOOKUP(B623,CoinPixels_Config3!A:A,CoinPixels_Config3!I:I)</f>
        <v>1.0275093851929349</v>
      </c>
      <c r="M623">
        <f t="shared" si="73"/>
        <v>154638.1074527663</v>
      </c>
      <c r="N623">
        <f t="shared" si="74"/>
        <v>129175.3973783002</v>
      </c>
      <c r="O623">
        <f t="shared" si="75"/>
        <v>309.28393606562503</v>
      </c>
      <c r="P623">
        <f t="shared" si="76"/>
        <v>258.35724455050695</v>
      </c>
      <c r="Q623" s="9" cm="1">
        <f t="array" ref="Q623">IF(D623="",_xlfn.XLOOKUP(C623,ConfigSheet!$B$5:$H$5,_xlfn.XLOOKUP(G623,ConfigSheet!$A$6:$A$8,ConfigSheet!$B$6:$H$8)),_xlfn.XLOOKUP(D623,ConfigSheet!$B$5:$H$5,_xlfn.XLOOKUP(H623,ConfigSheet!$A$6:$A$8,ConfigSheet!$B$6:$H$8)))</f>
        <v>207.95500000000001</v>
      </c>
      <c r="R623">
        <f t="shared" si="77"/>
        <v>50.92669151511808</v>
      </c>
      <c r="S623" s="9">
        <f t="shared" si="78"/>
        <v>2593.5279086759997</v>
      </c>
      <c r="W623">
        <f t="shared" si="79"/>
        <v>-50.402244550506936</v>
      </c>
      <c r="X623">
        <f t="shared" si="72"/>
        <v>2540.3862557291059</v>
      </c>
    </row>
    <row r="624" spans="1:24" x14ac:dyDescent="0.3">
      <c r="A624" s="3">
        <v>622</v>
      </c>
      <c r="B624">
        <v>281</v>
      </c>
      <c r="C624" t="s">
        <v>8</v>
      </c>
      <c r="D624" t="s">
        <v>8</v>
      </c>
      <c r="E624">
        <v>20540</v>
      </c>
      <c r="F624">
        <v>18900</v>
      </c>
      <c r="G624">
        <v>1</v>
      </c>
      <c r="H624">
        <v>1</v>
      </c>
      <c r="I624">
        <v>91.5027916431427</v>
      </c>
      <c r="J62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_xlfn.XLOOKUP(B624,CoinPixels_Config3!A:A,CoinPixels_Config3!I:I)</f>
        <v>1.0867724867724868</v>
      </c>
      <c r="M624">
        <f t="shared" si="73"/>
        <v>22322.306878306881</v>
      </c>
      <c r="N624">
        <f t="shared" si="74"/>
        <v>20540</v>
      </c>
      <c r="O624">
        <f t="shared" si="75"/>
        <v>0</v>
      </c>
      <c r="P624">
        <f t="shared" si="76"/>
        <v>0</v>
      </c>
      <c r="Q624" s="9" cm="1">
        <f t="array" ref="Q624">IF(D624="",_xlfn.XLOOKUP(C624,ConfigSheet!$B$5:$H$5,_xlfn.XLOOKUP(G624,ConfigSheet!$A$6:$A$8,ConfigSheet!$B$6:$H$8)),_xlfn.XLOOKUP(D624,ConfigSheet!$B$5:$H$5,_xlfn.XLOOKUP(H624,ConfigSheet!$A$6:$A$8,ConfigSheet!$B$6:$H$8)))</f>
        <v>0</v>
      </c>
      <c r="R624">
        <f t="shared" si="77"/>
        <v>0</v>
      </c>
      <c r="S624" s="9">
        <f t="shared" si="78"/>
        <v>0</v>
      </c>
      <c r="W624">
        <f t="shared" si="79"/>
        <v>0</v>
      </c>
      <c r="X624">
        <f t="shared" si="72"/>
        <v>0</v>
      </c>
    </row>
    <row r="625" spans="1:24" x14ac:dyDescent="0.3">
      <c r="A625" s="3">
        <v>623</v>
      </c>
      <c r="B625">
        <v>281</v>
      </c>
      <c r="C625" t="s">
        <v>13</v>
      </c>
      <c r="D625" t="s">
        <v>13</v>
      </c>
      <c r="E625">
        <v>310379</v>
      </c>
      <c r="F625">
        <v>201308</v>
      </c>
      <c r="G625">
        <v>2</v>
      </c>
      <c r="H625">
        <v>2</v>
      </c>
      <c r="I625">
        <v>50.858725607395172</v>
      </c>
      <c r="J625">
        <f>ConfigSheet!$I$2</f>
        <v>3349.0920000000001</v>
      </c>
      <c r="K625">
        <f>IF(D625="",_xlfn.XLOOKUP(C625,ConfigSheet!$A$1:$H$1,ConfigSheet!$A$2:$H$2),_xlfn.XLOOKUP(D625,ConfigSheet!$A$1:$H$1,ConfigSheet!$A$2:$H$2))</f>
        <v>6.6983512218829002</v>
      </c>
      <c r="L625">
        <f>_xlfn.XLOOKUP(B625,CoinPixels_Config3!A:A,CoinPixels_Config3!I:I)</f>
        <v>1.0867724867724868</v>
      </c>
      <c r="M625">
        <f t="shared" si="73"/>
        <v>337311.3576719577</v>
      </c>
      <c r="N625">
        <f t="shared" si="74"/>
        <v>218775.99576719577</v>
      </c>
      <c r="O625">
        <f t="shared" si="75"/>
        <v>674.63955747317118</v>
      </c>
      <c r="P625">
        <f t="shared" si="76"/>
        <v>437.56291513217428</v>
      </c>
      <c r="Q625" s="9" cm="1">
        <f t="array" ref="Q625">IF(D625="",_xlfn.XLOOKUP(C625,ConfigSheet!$B$5:$H$5,_xlfn.XLOOKUP(G625,ConfigSheet!$A$6:$A$8,ConfigSheet!$B$6:$H$8)),_xlfn.XLOOKUP(D625,ConfigSheet!$B$5:$H$5,_xlfn.XLOOKUP(H625,ConfigSheet!$A$6:$A$8,ConfigSheet!$B$6:$H$8)))</f>
        <v>415.91</v>
      </c>
      <c r="R625">
        <f t="shared" si="77"/>
        <v>237.0766423409969</v>
      </c>
      <c r="S625" s="9">
        <f t="shared" si="78"/>
        <v>56205.334343680966</v>
      </c>
      <c r="W625">
        <f t="shared" si="79"/>
        <v>-21.652915132174257</v>
      </c>
      <c r="X625">
        <f t="shared" si="72"/>
        <v>468.84873372114095</v>
      </c>
    </row>
    <row r="626" spans="1:24" x14ac:dyDescent="0.3">
      <c r="A626" s="3">
        <v>624</v>
      </c>
      <c r="B626">
        <v>282</v>
      </c>
      <c r="C626" t="s">
        <v>8</v>
      </c>
      <c r="D626" t="s">
        <v>8</v>
      </c>
      <c r="E626">
        <v>16688</v>
      </c>
      <c r="F626">
        <v>16513</v>
      </c>
      <c r="G626">
        <v>1</v>
      </c>
      <c r="H626">
        <v>1</v>
      </c>
      <c r="I626">
        <v>94.316983222961426</v>
      </c>
      <c r="J626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_xlfn.XLOOKUP(B626,CoinPixels_Config3!A:A,CoinPixels_Config3!I:I)</f>
        <v>1.0105977108944468</v>
      </c>
      <c r="M626">
        <f t="shared" si="73"/>
        <v>16864.854599406528</v>
      </c>
      <c r="N626">
        <f t="shared" si="74"/>
        <v>16688</v>
      </c>
      <c r="O626">
        <f t="shared" si="75"/>
        <v>0</v>
      </c>
      <c r="P626">
        <f t="shared" si="76"/>
        <v>0</v>
      </c>
      <c r="Q626" s="9" cm="1">
        <f t="array" ref="Q626">IF(D626="",_xlfn.XLOOKUP(C626,ConfigSheet!$B$5:$H$5,_xlfn.XLOOKUP(G626,ConfigSheet!$A$6:$A$8,ConfigSheet!$B$6:$H$8)),_xlfn.XLOOKUP(D626,ConfigSheet!$B$5:$H$5,_xlfn.XLOOKUP(H626,ConfigSheet!$A$6:$A$8,ConfigSheet!$B$6:$H$8)))</f>
        <v>0</v>
      </c>
      <c r="R626">
        <f t="shared" si="77"/>
        <v>0</v>
      </c>
      <c r="S626" s="9">
        <f t="shared" si="78"/>
        <v>0</v>
      </c>
      <c r="W626">
        <f t="shared" si="79"/>
        <v>0</v>
      </c>
      <c r="X626">
        <f t="shared" si="72"/>
        <v>0</v>
      </c>
    </row>
    <row r="627" spans="1:24" x14ac:dyDescent="0.3">
      <c r="A627" s="3">
        <v>625</v>
      </c>
      <c r="B627">
        <v>282</v>
      </c>
      <c r="C627" t="s">
        <v>13</v>
      </c>
      <c r="D627" t="s">
        <v>13</v>
      </c>
      <c r="E627">
        <v>286287</v>
      </c>
      <c r="F627">
        <v>208926</v>
      </c>
      <c r="G627">
        <v>2</v>
      </c>
      <c r="H627">
        <v>2</v>
      </c>
      <c r="I627">
        <v>54.177828133106232</v>
      </c>
      <c r="J627">
        <f>ConfigSheet!$I$2</f>
        <v>3349.0920000000001</v>
      </c>
      <c r="K627">
        <f>IF(D627="",_xlfn.XLOOKUP(C627,ConfigSheet!$A$1:$H$1,ConfigSheet!$A$2:$H$2),_xlfn.XLOOKUP(D627,ConfigSheet!$A$1:$H$1,ConfigSheet!$A$2:$H$2))</f>
        <v>6.6983512218829002</v>
      </c>
      <c r="L627">
        <f>_xlfn.XLOOKUP(B627,CoinPixels_Config3!A:A,CoinPixels_Config3!I:I)</f>
        <v>1.0105977108944468</v>
      </c>
      <c r="M627">
        <f t="shared" si="73"/>
        <v>289320.98685883853</v>
      </c>
      <c r="N627">
        <f t="shared" si="74"/>
        <v>211140.13734633321</v>
      </c>
      <c r="O627">
        <f t="shared" si="75"/>
        <v>578.65641966308112</v>
      </c>
      <c r="P627">
        <f t="shared" si="76"/>
        <v>422.29081702811817</v>
      </c>
      <c r="Q627" s="9" cm="1">
        <f t="array" ref="Q627">IF(D627="",_xlfn.XLOOKUP(C627,ConfigSheet!$B$5:$H$5,_xlfn.XLOOKUP(G627,ConfigSheet!$A$6:$A$8,ConfigSheet!$B$6:$H$8)),_xlfn.XLOOKUP(D627,ConfigSheet!$B$5:$H$5,_xlfn.XLOOKUP(H627,ConfigSheet!$A$6:$A$8,ConfigSheet!$B$6:$H$8)))</f>
        <v>415.91</v>
      </c>
      <c r="R627">
        <f t="shared" si="77"/>
        <v>156.36560263496295</v>
      </c>
      <c r="S627" s="9">
        <f t="shared" si="78"/>
        <v>24450.201687395132</v>
      </c>
      <c r="W627">
        <f t="shared" si="79"/>
        <v>-6.3808170281181447</v>
      </c>
      <c r="X627">
        <f t="shared" si="72"/>
        <v>40.71482594632247</v>
      </c>
    </row>
    <row r="628" spans="1:24" x14ac:dyDescent="0.3">
      <c r="A628" s="3">
        <v>626</v>
      </c>
      <c r="B628">
        <v>283</v>
      </c>
      <c r="C628" t="s">
        <v>8</v>
      </c>
      <c r="D628" t="s">
        <v>8</v>
      </c>
      <c r="E628">
        <v>18642</v>
      </c>
      <c r="F628">
        <v>16412</v>
      </c>
      <c r="G628">
        <v>1</v>
      </c>
      <c r="H628">
        <v>1</v>
      </c>
      <c r="I628">
        <v>88.037765026092529</v>
      </c>
      <c r="J628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_xlfn.XLOOKUP(B628,CoinPixels_Config3!A:A,CoinPixels_Config3!I:I)</f>
        <v>1.1358761881550086</v>
      </c>
      <c r="M628">
        <f t="shared" si="73"/>
        <v>21175.00389958567</v>
      </c>
      <c r="N628">
        <f t="shared" si="74"/>
        <v>18642</v>
      </c>
      <c r="O628">
        <f t="shared" si="75"/>
        <v>0</v>
      </c>
      <c r="P628">
        <f t="shared" si="76"/>
        <v>0</v>
      </c>
      <c r="Q628" s="9" cm="1">
        <f t="array" ref="Q628">IF(D628="",_xlfn.XLOOKUP(C628,ConfigSheet!$B$5:$H$5,_xlfn.XLOOKUP(G628,ConfigSheet!$A$6:$A$8,ConfigSheet!$B$6:$H$8)),_xlfn.XLOOKUP(D628,ConfigSheet!$B$5:$H$5,_xlfn.XLOOKUP(H628,ConfigSheet!$A$6:$A$8,ConfigSheet!$B$6:$H$8)))</f>
        <v>0</v>
      </c>
      <c r="R628">
        <f t="shared" si="77"/>
        <v>0</v>
      </c>
      <c r="S628" s="9">
        <f t="shared" si="78"/>
        <v>0</v>
      </c>
      <c r="W628">
        <f t="shared" si="79"/>
        <v>0</v>
      </c>
      <c r="X628">
        <f t="shared" si="72"/>
        <v>0</v>
      </c>
    </row>
    <row r="629" spans="1:24" x14ac:dyDescent="0.3">
      <c r="A629" s="3">
        <v>627</v>
      </c>
      <c r="B629">
        <v>283</v>
      </c>
      <c r="C629" t="s">
        <v>13</v>
      </c>
      <c r="D629" t="s">
        <v>13</v>
      </c>
      <c r="E629">
        <v>130530</v>
      </c>
      <c r="F629">
        <v>94595</v>
      </c>
      <c r="G629">
        <v>1</v>
      </c>
      <c r="H629">
        <v>1</v>
      </c>
      <c r="I629">
        <v>60.978347063064582</v>
      </c>
      <c r="J629">
        <f>ConfigSheet!$I$2</f>
        <v>3349.0920000000001</v>
      </c>
      <c r="K629">
        <f>IF(D629="",_xlfn.XLOOKUP(C629,ConfigSheet!$A$1:$H$1,ConfigSheet!$A$2:$H$2),_xlfn.XLOOKUP(D629,ConfigSheet!$A$1:$H$1,ConfigSheet!$A$2:$H$2))</f>
        <v>6.6983512218829002</v>
      </c>
      <c r="L629">
        <f>_xlfn.XLOOKUP(B629,CoinPixels_Config3!A:A,CoinPixels_Config3!I:I)</f>
        <v>1.1358761881550086</v>
      </c>
      <c r="M629">
        <f t="shared" si="73"/>
        <v>148265.91883987328</v>
      </c>
      <c r="N629">
        <f t="shared" si="74"/>
        <v>107448.20801852303</v>
      </c>
      <c r="O629">
        <f t="shared" si="75"/>
        <v>296.53924067319025</v>
      </c>
      <c r="P629">
        <f t="shared" si="76"/>
        <v>214.90178098123363</v>
      </c>
      <c r="Q629" s="9" cm="1">
        <f t="array" ref="Q629">IF(D629="",_xlfn.XLOOKUP(C629,ConfigSheet!$B$5:$H$5,_xlfn.XLOOKUP(G629,ConfigSheet!$A$6:$A$8,ConfigSheet!$B$6:$H$8)),_xlfn.XLOOKUP(D629,ConfigSheet!$B$5:$H$5,_xlfn.XLOOKUP(H629,ConfigSheet!$A$6:$A$8,ConfigSheet!$B$6:$H$8)))</f>
        <v>207.95500000000001</v>
      </c>
      <c r="R629">
        <f t="shared" si="77"/>
        <v>81.637459691956622</v>
      </c>
      <c r="S629" s="9">
        <f t="shared" si="78"/>
        <v>6664.6748249558423</v>
      </c>
      <c r="W629">
        <f t="shared" si="79"/>
        <v>-6.9467809812336156</v>
      </c>
      <c r="X629">
        <f t="shared" si="72"/>
        <v>48.257766001229079</v>
      </c>
    </row>
    <row r="630" spans="1:24" x14ac:dyDescent="0.3">
      <c r="A630" s="3">
        <v>628</v>
      </c>
      <c r="B630">
        <v>284</v>
      </c>
      <c r="C630" t="s">
        <v>8</v>
      </c>
      <c r="D630" t="s">
        <v>8</v>
      </c>
      <c r="E630">
        <v>15414</v>
      </c>
      <c r="F630">
        <v>16227</v>
      </c>
      <c r="G630">
        <v>1</v>
      </c>
      <c r="H630">
        <v>1</v>
      </c>
      <c r="I630">
        <v>91.786885261535645</v>
      </c>
      <c r="J630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_xlfn.XLOOKUP(B630,CoinPixels_Config3!A:A,CoinPixels_Config3!I:I)</f>
        <v>0.94989831761878352</v>
      </c>
      <c r="M630">
        <f t="shared" si="73"/>
        <v>14641.732667775928</v>
      </c>
      <c r="N630">
        <f t="shared" si="74"/>
        <v>15414</v>
      </c>
      <c r="O630">
        <f t="shared" si="75"/>
        <v>0</v>
      </c>
      <c r="P630">
        <f t="shared" si="76"/>
        <v>0</v>
      </c>
      <c r="Q630" s="9" cm="1">
        <f t="array" ref="Q630">IF(D630="",_xlfn.XLOOKUP(C630,ConfigSheet!$B$5:$H$5,_xlfn.XLOOKUP(G630,ConfigSheet!$A$6:$A$8,ConfigSheet!$B$6:$H$8)),_xlfn.XLOOKUP(D630,ConfigSheet!$B$5:$H$5,_xlfn.XLOOKUP(H630,ConfigSheet!$A$6:$A$8,ConfigSheet!$B$6:$H$8)))</f>
        <v>0</v>
      </c>
      <c r="R630">
        <f t="shared" si="77"/>
        <v>0</v>
      </c>
      <c r="S630" s="9">
        <f t="shared" si="78"/>
        <v>0</v>
      </c>
      <c r="W630">
        <f t="shared" si="79"/>
        <v>0</v>
      </c>
      <c r="X630">
        <f t="shared" si="72"/>
        <v>0</v>
      </c>
    </row>
    <row r="631" spans="1:24" x14ac:dyDescent="0.3">
      <c r="A631" s="3">
        <v>629</v>
      </c>
      <c r="B631">
        <v>284</v>
      </c>
      <c r="C631" t="s">
        <v>12</v>
      </c>
      <c r="D631" t="s">
        <v>12</v>
      </c>
      <c r="E631">
        <v>204998</v>
      </c>
      <c r="F631">
        <v>198370</v>
      </c>
      <c r="G631">
        <v>1</v>
      </c>
      <c r="H631">
        <v>1</v>
      </c>
      <c r="I631">
        <v>88.616639375686646</v>
      </c>
      <c r="J631">
        <f>ConfigSheet!$I$2</f>
        <v>3349.0920000000001</v>
      </c>
      <c r="K631">
        <f>IF(D631="",_xlfn.XLOOKUP(C631,ConfigSheet!$A$1:$H$1,ConfigSheet!$A$2:$H$2),_xlfn.XLOOKUP(D631,ConfigSheet!$A$1:$H$1,ConfigSheet!$A$2:$H$2))</f>
        <v>4.4826302470744004</v>
      </c>
      <c r="L631">
        <f>_xlfn.XLOOKUP(B631,CoinPixels_Config3!A:A,CoinPixels_Config3!I:I)</f>
        <v>0.94989831761878352</v>
      </c>
      <c r="M631">
        <f t="shared" si="73"/>
        <v>194727.25531521539</v>
      </c>
      <c r="N631">
        <f t="shared" si="74"/>
        <v>188431.32926603808</v>
      </c>
      <c r="O631">
        <f t="shared" si="75"/>
        <v>260.63490779165329</v>
      </c>
      <c r="P631">
        <f t="shared" si="76"/>
        <v>252.20805402311373</v>
      </c>
      <c r="Q631" s="9" cm="1">
        <f t="array" ref="Q631">IF(D631="",_xlfn.XLOOKUP(C631,ConfigSheet!$B$5:$H$5,_xlfn.XLOOKUP(G631,ConfigSheet!$A$6:$A$8,ConfigSheet!$B$6:$H$8)),_xlfn.XLOOKUP(D631,ConfigSheet!$B$5:$H$5,_xlfn.XLOOKUP(H631,ConfigSheet!$A$6:$A$8,ConfigSheet!$B$6:$H$8)))</f>
        <v>236.29999999999998</v>
      </c>
      <c r="R631">
        <f t="shared" si="77"/>
        <v>8.4268537685395586</v>
      </c>
      <c r="S631" s="9">
        <f t="shared" si="78"/>
        <v>71.011864436349356</v>
      </c>
      <c r="W631">
        <f t="shared" si="79"/>
        <v>-15.908054023113749</v>
      </c>
      <c r="X631">
        <f t="shared" si="72"/>
        <v>253.06618280230555</v>
      </c>
    </row>
    <row r="632" spans="1:24" x14ac:dyDescent="0.3">
      <c r="A632" s="3">
        <v>630</v>
      </c>
      <c r="B632">
        <v>284</v>
      </c>
      <c r="C632" t="s">
        <v>13</v>
      </c>
      <c r="D632" t="s">
        <v>13</v>
      </c>
      <c r="E632">
        <v>128310</v>
      </c>
      <c r="F632">
        <v>125551</v>
      </c>
      <c r="G632">
        <v>1</v>
      </c>
      <c r="H632">
        <v>1</v>
      </c>
      <c r="I632">
        <v>58.195459842681878</v>
      </c>
      <c r="J632">
        <f>ConfigSheet!$I$2</f>
        <v>3349.0920000000001</v>
      </c>
      <c r="K632">
        <f>IF(D632="",_xlfn.XLOOKUP(C632,ConfigSheet!$A$1:$H$1,ConfigSheet!$A$2:$H$2),_xlfn.XLOOKUP(D632,ConfigSheet!$A$1:$H$1,ConfigSheet!$A$2:$H$2))</f>
        <v>6.6983512218829002</v>
      </c>
      <c r="L632">
        <f>_xlfn.XLOOKUP(B632,CoinPixels_Config3!A:A,CoinPixels_Config3!I:I)</f>
        <v>0.94989831761878352</v>
      </c>
      <c r="M632">
        <f t="shared" si="73"/>
        <v>121881.45313366612</v>
      </c>
      <c r="N632">
        <f t="shared" si="74"/>
        <v>119260.68367535589</v>
      </c>
      <c r="O632">
        <f t="shared" si="75"/>
        <v>243.76899187085809</v>
      </c>
      <c r="P632">
        <f t="shared" si="76"/>
        <v>238.52732209787317</v>
      </c>
      <c r="Q632" s="9" cm="1">
        <f t="array" ref="Q632">IF(D632="",_xlfn.XLOOKUP(C632,ConfigSheet!$B$5:$H$5,_xlfn.XLOOKUP(G632,ConfigSheet!$A$6:$A$8,ConfigSheet!$B$6:$H$8)),_xlfn.XLOOKUP(D632,ConfigSheet!$B$5:$H$5,_xlfn.XLOOKUP(H632,ConfigSheet!$A$6:$A$8,ConfigSheet!$B$6:$H$8)))</f>
        <v>207.95500000000001</v>
      </c>
      <c r="R632">
        <f t="shared" si="77"/>
        <v>5.2416697729849204</v>
      </c>
      <c r="S632" s="9">
        <f t="shared" si="78"/>
        <v>27.475102009023786</v>
      </c>
      <c r="W632">
        <f t="shared" si="79"/>
        <v>-30.572322097873155</v>
      </c>
      <c r="X632">
        <f t="shared" si="72"/>
        <v>934.66687845610318</v>
      </c>
    </row>
    <row r="633" spans="1:24" x14ac:dyDescent="0.3">
      <c r="A633" s="3">
        <v>631</v>
      </c>
      <c r="B633">
        <v>285</v>
      </c>
      <c r="C633" t="s">
        <v>8</v>
      </c>
      <c r="D633" t="s">
        <v>8</v>
      </c>
      <c r="E633">
        <v>14572</v>
      </c>
      <c r="F633">
        <v>14599</v>
      </c>
      <c r="G633">
        <v>1</v>
      </c>
      <c r="H633">
        <v>1</v>
      </c>
      <c r="I633">
        <v>95.988982915878296</v>
      </c>
      <c r="J633">
        <f>ConfigSheet!$I$2</f>
        <v>3349.0920000000001</v>
      </c>
      <c r="K633">
        <f>IF(D633="",_xlfn.XLOOKUP(C633,ConfigSheet!$A$1:$H$1,ConfigSheet!$A$2:$H$2),_xlfn.XLOOKUP(D633,ConfigSheet!$A$1:$H$1,ConfigSheet!$A$2:$H$2))</f>
        <v>0</v>
      </c>
      <c r="L633">
        <f>_xlfn.XLOOKUP(B633,CoinPixels_Config3!A:A,CoinPixels_Config3!I:I)</f>
        <v>0.99815055825741494</v>
      </c>
      <c r="M633">
        <f t="shared" si="73"/>
        <v>14545.04993492705</v>
      </c>
      <c r="N633">
        <f t="shared" si="74"/>
        <v>14572</v>
      </c>
      <c r="O633">
        <f t="shared" si="75"/>
        <v>0</v>
      </c>
      <c r="P633">
        <f t="shared" si="76"/>
        <v>0</v>
      </c>
      <c r="Q633" s="9" cm="1">
        <f t="array" ref="Q633">IF(D633="",_xlfn.XLOOKUP(C633,ConfigSheet!$B$5:$H$5,_xlfn.XLOOKUP(G633,ConfigSheet!$A$6:$A$8,ConfigSheet!$B$6:$H$8)),_xlfn.XLOOKUP(D633,ConfigSheet!$B$5:$H$5,_xlfn.XLOOKUP(H633,ConfigSheet!$A$6:$A$8,ConfigSheet!$B$6:$H$8)))</f>
        <v>0</v>
      </c>
      <c r="R633">
        <f t="shared" si="77"/>
        <v>0</v>
      </c>
      <c r="S633" s="9">
        <f t="shared" si="78"/>
        <v>0</v>
      </c>
      <c r="W633">
        <f t="shared" si="79"/>
        <v>0</v>
      </c>
      <c r="X633">
        <f t="shared" si="72"/>
        <v>0</v>
      </c>
    </row>
    <row r="634" spans="1:24" x14ac:dyDescent="0.3">
      <c r="A634" s="3">
        <v>632</v>
      </c>
      <c r="B634">
        <v>285</v>
      </c>
      <c r="C634" t="s">
        <v>14</v>
      </c>
      <c r="D634" t="s">
        <v>14</v>
      </c>
      <c r="E634">
        <v>90685</v>
      </c>
      <c r="F634">
        <v>87331</v>
      </c>
      <c r="G634">
        <v>1</v>
      </c>
      <c r="H634">
        <v>1</v>
      </c>
      <c r="I634">
        <v>92.107051610946655</v>
      </c>
      <c r="J634">
        <f>ConfigSheet!$I$2</f>
        <v>3349.0920000000001</v>
      </c>
      <c r="K634">
        <f>IF(D634="",_xlfn.XLOOKUP(C634,ConfigSheet!$A$1:$H$1,ConfigSheet!$A$2:$H$2),_xlfn.XLOOKUP(D634,ConfigSheet!$A$1:$H$1,ConfigSheet!$A$2:$H$2))</f>
        <v>8.5265588246234003</v>
      </c>
      <c r="L634">
        <f>_xlfn.XLOOKUP(B634,CoinPixels_Config3!A:A,CoinPixels_Config3!I:I)</f>
        <v>0.99815055825741494</v>
      </c>
      <c r="M634">
        <f t="shared" si="73"/>
        <v>90517.283375573679</v>
      </c>
      <c r="N634">
        <f t="shared" si="74"/>
        <v>87169.486403178307</v>
      </c>
      <c r="O634">
        <f t="shared" si="75"/>
        <v>230.45080318693385</v>
      </c>
      <c r="P634">
        <f t="shared" si="76"/>
        <v>221.92754141388457</v>
      </c>
      <c r="Q634" s="9" cm="1">
        <f t="array" ref="Q634">IF(D634="",_xlfn.XLOOKUP(C634,ConfigSheet!$B$5:$H$5,_xlfn.XLOOKUP(G634,ConfigSheet!$A$6:$A$8,ConfigSheet!$B$6:$H$8)),_xlfn.XLOOKUP(D634,ConfigSheet!$B$5:$H$5,_xlfn.XLOOKUP(H634,ConfigSheet!$A$6:$A$8,ConfigSheet!$B$6:$H$8)))</f>
        <v>160.44</v>
      </c>
      <c r="R634">
        <f t="shared" si="77"/>
        <v>8.5232617730492848</v>
      </c>
      <c r="S634" s="9">
        <f t="shared" si="78"/>
        <v>72.645991251923235</v>
      </c>
      <c r="W634">
        <f t="shared" si="79"/>
        <v>-61.487541413884571</v>
      </c>
      <c r="X634">
        <f t="shared" si="72"/>
        <v>3780.71774912417</v>
      </c>
    </row>
    <row r="635" spans="1:24" x14ac:dyDescent="0.3">
      <c r="A635" s="3">
        <v>633</v>
      </c>
      <c r="B635">
        <v>285</v>
      </c>
      <c r="C635" t="s">
        <v>9</v>
      </c>
      <c r="D635" t="s">
        <v>9</v>
      </c>
      <c r="E635">
        <v>451439</v>
      </c>
      <c r="F635">
        <v>405503</v>
      </c>
      <c r="G635">
        <v>1</v>
      </c>
      <c r="H635">
        <v>1</v>
      </c>
      <c r="I635">
        <v>88.390243053436279</v>
      </c>
      <c r="J635">
        <f>ConfigSheet!$I$2</f>
        <v>3349.0920000000001</v>
      </c>
      <c r="K635">
        <f>IF(D635="",_xlfn.XLOOKUP(C635,ConfigSheet!$A$1:$H$1,ConfigSheet!$A$2:$H$2),_xlfn.XLOOKUP(D635,ConfigSheet!$A$1:$H$1,ConfigSheet!$A$2:$H$2))</f>
        <v>2.6304883652667002</v>
      </c>
      <c r="L635">
        <f>_xlfn.XLOOKUP(B635,CoinPixels_Config3!A:A,CoinPixels_Config3!I:I)</f>
        <v>0.99815055825741494</v>
      </c>
      <c r="M635">
        <f t="shared" si="73"/>
        <v>450604.08986916917</v>
      </c>
      <c r="N635">
        <f t="shared" si="74"/>
        <v>404753.04582505656</v>
      </c>
      <c r="O635">
        <f t="shared" si="75"/>
        <v>353.91945510676925</v>
      </c>
      <c r="P635">
        <f t="shared" si="76"/>
        <v>317.90651849787071</v>
      </c>
      <c r="Q635" s="9" cm="1">
        <f t="array" ref="Q635">IF(D635="",_xlfn.XLOOKUP(C635,ConfigSheet!$B$5:$H$5,_xlfn.XLOOKUP(G635,ConfigSheet!$A$6:$A$8,ConfigSheet!$B$6:$H$8)),_xlfn.XLOOKUP(D635,ConfigSheet!$B$5:$H$5,_xlfn.XLOOKUP(H635,ConfigSheet!$A$6:$A$8,ConfigSheet!$B$6:$H$8)))</f>
        <v>468.8</v>
      </c>
      <c r="R635">
        <f t="shared" si="77"/>
        <v>36.012936608898542</v>
      </c>
      <c r="S635" s="9">
        <f t="shared" si="78"/>
        <v>1296.9316031965448</v>
      </c>
      <c r="W635">
        <f t="shared" si="79"/>
        <v>150.8934815021293</v>
      </c>
      <c r="X635">
        <f t="shared" si="72"/>
        <v>22768.842759833438</v>
      </c>
    </row>
    <row r="636" spans="1:24" x14ac:dyDescent="0.3">
      <c r="A636" s="3">
        <v>634</v>
      </c>
      <c r="B636">
        <v>286</v>
      </c>
      <c r="C636" t="s">
        <v>8</v>
      </c>
      <c r="D636" t="s">
        <v>8</v>
      </c>
      <c r="E636">
        <v>17235</v>
      </c>
      <c r="F636">
        <v>16423</v>
      </c>
      <c r="G636">
        <v>1</v>
      </c>
      <c r="H636">
        <v>1</v>
      </c>
      <c r="I636">
        <v>86.843568086624146</v>
      </c>
      <c r="J636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_xlfn.XLOOKUP(B636,CoinPixels_Config3!A:A,CoinPixels_Config3!I:I)</f>
        <v>1.0494428545332766</v>
      </c>
      <c r="M636">
        <f t="shared" si="73"/>
        <v>18087.147597881023</v>
      </c>
      <c r="N636">
        <f t="shared" si="74"/>
        <v>17235</v>
      </c>
      <c r="O636">
        <f t="shared" si="75"/>
        <v>0</v>
      </c>
      <c r="P636">
        <f t="shared" si="76"/>
        <v>0</v>
      </c>
      <c r="Q636" s="9" cm="1">
        <f t="array" ref="Q636">IF(D636="",_xlfn.XLOOKUP(C636,ConfigSheet!$B$5:$H$5,_xlfn.XLOOKUP(G636,ConfigSheet!$A$6:$A$8,ConfigSheet!$B$6:$H$8)),_xlfn.XLOOKUP(D636,ConfigSheet!$B$5:$H$5,_xlfn.XLOOKUP(H636,ConfigSheet!$A$6:$A$8,ConfigSheet!$B$6:$H$8)))</f>
        <v>0</v>
      </c>
      <c r="R636">
        <f t="shared" si="77"/>
        <v>0</v>
      </c>
      <c r="S636" s="9">
        <f t="shared" si="78"/>
        <v>0</v>
      </c>
      <c r="W636">
        <f t="shared" si="79"/>
        <v>0</v>
      </c>
      <c r="X636">
        <f t="shared" si="72"/>
        <v>0</v>
      </c>
    </row>
    <row r="637" spans="1:24" x14ac:dyDescent="0.3">
      <c r="A637" s="3">
        <v>635</v>
      </c>
      <c r="B637">
        <v>286</v>
      </c>
      <c r="C637" t="s">
        <v>14</v>
      </c>
      <c r="D637" t="s">
        <v>14</v>
      </c>
      <c r="E637">
        <v>105877</v>
      </c>
      <c r="F637">
        <v>91588</v>
      </c>
      <c r="G637">
        <v>1</v>
      </c>
      <c r="H637">
        <v>1</v>
      </c>
      <c r="I637">
        <v>85.863405466079712</v>
      </c>
      <c r="J637">
        <f>ConfigSheet!$I$2</f>
        <v>3349.0920000000001</v>
      </c>
      <c r="K637">
        <f>IF(D637="",_xlfn.XLOOKUP(C637,ConfigSheet!$A$1:$H$1,ConfigSheet!$A$2:$H$2),_xlfn.XLOOKUP(D637,ConfigSheet!$A$1:$H$1,ConfigSheet!$A$2:$H$2))</f>
        <v>8.5265588246234003</v>
      </c>
      <c r="L637">
        <f>_xlfn.XLOOKUP(B637,CoinPixels_Config3!A:A,CoinPixels_Config3!I:I)</f>
        <v>1.0494428545332766</v>
      </c>
      <c r="M637">
        <f t="shared" si="73"/>
        <v>111111.86110941973</v>
      </c>
      <c r="N637">
        <f t="shared" si="74"/>
        <v>96116.372160993735</v>
      </c>
      <c r="O637">
        <f t="shared" si="75"/>
        <v>282.88318740209354</v>
      </c>
      <c r="P637">
        <f t="shared" si="76"/>
        <v>244.70569970610185</v>
      </c>
      <c r="Q637" s="9" cm="1">
        <f t="array" ref="Q637">IF(D637="",_xlfn.XLOOKUP(C637,ConfigSheet!$B$5:$H$5,_xlfn.XLOOKUP(G637,ConfigSheet!$A$6:$A$8,ConfigSheet!$B$6:$H$8)),_xlfn.XLOOKUP(D637,ConfigSheet!$B$5:$H$5,_xlfn.XLOOKUP(H637,ConfigSheet!$A$6:$A$8,ConfigSheet!$B$6:$H$8)))</f>
        <v>160.44</v>
      </c>
      <c r="R637">
        <f t="shared" si="77"/>
        <v>38.177487695991687</v>
      </c>
      <c r="S637" s="9">
        <f t="shared" si="78"/>
        <v>1457.5205667775965</v>
      </c>
      <c r="W637">
        <f t="shared" si="79"/>
        <v>-84.265699706101856</v>
      </c>
      <c r="X637">
        <f t="shared" si="72"/>
        <v>7100.7081469589348</v>
      </c>
    </row>
    <row r="638" spans="1:24" x14ac:dyDescent="0.3">
      <c r="A638" s="3">
        <v>636</v>
      </c>
      <c r="B638">
        <v>286</v>
      </c>
      <c r="C638" t="s">
        <v>9</v>
      </c>
      <c r="D638" t="s">
        <v>9</v>
      </c>
      <c r="E638">
        <v>494549</v>
      </c>
      <c r="F638">
        <v>430706</v>
      </c>
      <c r="G638">
        <v>1</v>
      </c>
      <c r="H638">
        <v>1</v>
      </c>
      <c r="I638">
        <v>86.037743091583252</v>
      </c>
      <c r="J638">
        <f>ConfigSheet!$I$2</f>
        <v>3349.0920000000001</v>
      </c>
      <c r="K638">
        <f>IF(D638="",_xlfn.XLOOKUP(C638,ConfigSheet!$A$1:$H$1,ConfigSheet!$A$2:$H$2),_xlfn.XLOOKUP(D638,ConfigSheet!$A$1:$H$1,ConfigSheet!$A$2:$H$2))</f>
        <v>2.6304883652667002</v>
      </c>
      <c r="L638">
        <f>_xlfn.XLOOKUP(B638,CoinPixels_Config3!A:A,CoinPixels_Config3!I:I)</f>
        <v>1.0494428545332766</v>
      </c>
      <c r="M638">
        <f t="shared" si="73"/>
        <v>519000.9142665774</v>
      </c>
      <c r="N638">
        <f t="shared" si="74"/>
        <v>452001.33410460944</v>
      </c>
      <c r="O638">
        <f t="shared" si="75"/>
        <v>407.64059826992275</v>
      </c>
      <c r="P638">
        <f t="shared" si="76"/>
        <v>355.01689725071793</v>
      </c>
      <c r="Q638" s="9" cm="1">
        <f t="array" ref="Q638">IF(D638="",_xlfn.XLOOKUP(C638,ConfigSheet!$B$5:$H$5,_xlfn.XLOOKUP(G638,ConfigSheet!$A$6:$A$8,ConfigSheet!$B$6:$H$8)),_xlfn.XLOOKUP(D638,ConfigSheet!$B$5:$H$5,_xlfn.XLOOKUP(H638,ConfigSheet!$A$6:$A$8,ConfigSheet!$B$6:$H$8)))</f>
        <v>468.8</v>
      </c>
      <c r="R638">
        <f t="shared" si="77"/>
        <v>52.623701019204816</v>
      </c>
      <c r="S638" s="9">
        <f t="shared" si="78"/>
        <v>2769.253908958658</v>
      </c>
      <c r="W638">
        <f t="shared" si="79"/>
        <v>113.78310274928208</v>
      </c>
      <c r="X638">
        <f t="shared" si="72"/>
        <v>12946.594471253684</v>
      </c>
    </row>
    <row r="639" spans="1:24" x14ac:dyDescent="0.3">
      <c r="A639" s="3">
        <v>637</v>
      </c>
      <c r="B639">
        <v>287</v>
      </c>
      <c r="C639" t="s">
        <v>8</v>
      </c>
      <c r="D639" t="s">
        <v>8</v>
      </c>
      <c r="E639">
        <v>15663</v>
      </c>
      <c r="F639">
        <v>15312</v>
      </c>
      <c r="G639">
        <v>1</v>
      </c>
      <c r="H639">
        <v>1</v>
      </c>
      <c r="I639">
        <v>87.87529468536377</v>
      </c>
      <c r="J639">
        <f>ConfigSheet!$I$2</f>
        <v>3349.0920000000001</v>
      </c>
      <c r="K639">
        <f>IF(D639="",_xlfn.XLOOKUP(C639,ConfigSheet!$A$1:$H$1,ConfigSheet!$A$2:$H$2),_xlfn.XLOOKUP(D639,ConfigSheet!$A$1:$H$1,ConfigSheet!$A$2:$H$2))</f>
        <v>0</v>
      </c>
      <c r="L639">
        <f>_xlfn.XLOOKUP(B639,CoinPixels_Config3!A:A,CoinPixels_Config3!I:I)</f>
        <v>1.0229231974921631</v>
      </c>
      <c r="M639">
        <f t="shared" si="73"/>
        <v>16022.046042319751</v>
      </c>
      <c r="N639">
        <f t="shared" si="74"/>
        <v>15663.000000000002</v>
      </c>
      <c r="O639">
        <f t="shared" si="75"/>
        <v>0</v>
      </c>
      <c r="P639">
        <f t="shared" si="76"/>
        <v>0</v>
      </c>
      <c r="Q639" s="9" cm="1">
        <f t="array" ref="Q639">IF(D639="",_xlfn.XLOOKUP(C639,ConfigSheet!$B$5:$H$5,_xlfn.XLOOKUP(G639,ConfigSheet!$A$6:$A$8,ConfigSheet!$B$6:$H$8)),_xlfn.XLOOKUP(D639,ConfigSheet!$B$5:$H$5,_xlfn.XLOOKUP(H639,ConfigSheet!$A$6:$A$8,ConfigSheet!$B$6:$H$8)))</f>
        <v>0</v>
      </c>
      <c r="R639">
        <f t="shared" si="77"/>
        <v>0</v>
      </c>
      <c r="S639" s="9">
        <f t="shared" si="78"/>
        <v>0</v>
      </c>
      <c r="W639">
        <f t="shared" si="79"/>
        <v>0</v>
      </c>
      <c r="X639">
        <f t="shared" si="72"/>
        <v>0</v>
      </c>
    </row>
    <row r="640" spans="1:24" x14ac:dyDescent="0.3">
      <c r="A640" s="3">
        <v>638</v>
      </c>
      <c r="B640">
        <v>287</v>
      </c>
      <c r="C640" t="s">
        <v>12</v>
      </c>
      <c r="D640" t="s">
        <v>12</v>
      </c>
      <c r="E640">
        <v>199501</v>
      </c>
      <c r="F640">
        <v>348673</v>
      </c>
      <c r="G640">
        <v>1</v>
      </c>
      <c r="H640">
        <v>2</v>
      </c>
      <c r="I640">
        <v>45.708534121513367</v>
      </c>
      <c r="J640">
        <f>ConfigSheet!$I$2</f>
        <v>3349.0920000000001</v>
      </c>
      <c r="K640">
        <f>IF(D640="",_xlfn.XLOOKUP(C640,ConfigSheet!$A$1:$H$1,ConfigSheet!$A$2:$H$2),_xlfn.XLOOKUP(D640,ConfigSheet!$A$1:$H$1,ConfigSheet!$A$2:$H$2))</f>
        <v>4.4826302470744004</v>
      </c>
      <c r="L640">
        <f>_xlfn.XLOOKUP(B640,CoinPixels_Config3!A:A,CoinPixels_Config3!I:I)</f>
        <v>1.0229231974921631</v>
      </c>
      <c r="M640">
        <f t="shared" si="73"/>
        <v>204074.20082288404</v>
      </c>
      <c r="N640">
        <f t="shared" si="74"/>
        <v>356665.700039185</v>
      </c>
      <c r="O640">
        <f t="shared" si="75"/>
        <v>273.14543322673592</v>
      </c>
      <c r="P640">
        <f t="shared" si="76"/>
        <v>477.38325942960535</v>
      </c>
      <c r="Q640" s="9" cm="1">
        <f t="array" ref="Q640">IF(D640="",_xlfn.XLOOKUP(C640,ConfigSheet!$B$5:$H$5,_xlfn.XLOOKUP(G640,ConfigSheet!$A$6:$A$8,ConfigSheet!$B$6:$H$8)),_xlfn.XLOOKUP(D640,ConfigSheet!$B$5:$H$5,_xlfn.XLOOKUP(H640,ConfigSheet!$A$6:$A$8,ConfigSheet!$B$6:$H$8)))</f>
        <v>472.59999999999997</v>
      </c>
      <c r="R640">
        <f t="shared" si="77"/>
        <v>-204.23782620286943</v>
      </c>
      <c r="S640" s="9">
        <f t="shared" si="78"/>
        <v>41713.089652073497</v>
      </c>
      <c r="W640">
        <f t="shared" si="79"/>
        <v>-4.7832594296053799</v>
      </c>
      <c r="X640">
        <f t="shared" si="72"/>
        <v>22.879570770908785</v>
      </c>
    </row>
    <row r="641" spans="1:24" x14ac:dyDescent="0.3">
      <c r="A641" s="3">
        <v>639</v>
      </c>
      <c r="B641">
        <v>287</v>
      </c>
      <c r="C641" t="s">
        <v>11</v>
      </c>
      <c r="D641" t="s">
        <v>11</v>
      </c>
      <c r="E641">
        <v>232243</v>
      </c>
      <c r="F641">
        <v>228221</v>
      </c>
      <c r="G641">
        <v>1</v>
      </c>
      <c r="H641">
        <v>1</v>
      </c>
      <c r="I641">
        <v>91.279786825180054</v>
      </c>
      <c r="J641">
        <f>ConfigSheet!$I$2</f>
        <v>3349.0920000000001</v>
      </c>
      <c r="K641">
        <f>IF(D641="",_xlfn.XLOOKUP(C641,ConfigSheet!$A$1:$H$1,ConfigSheet!$A$2:$H$2),_xlfn.XLOOKUP(D641,ConfigSheet!$A$1:$H$1,ConfigSheet!$A$2:$H$2))</f>
        <v>5.6936084651916001</v>
      </c>
      <c r="L641">
        <f>_xlfn.XLOOKUP(B641,CoinPixels_Config3!A:A,CoinPixels_Config3!I:I)</f>
        <v>1.0229231974921631</v>
      </c>
      <c r="M641">
        <f t="shared" si="73"/>
        <v>237566.75215517243</v>
      </c>
      <c r="N641">
        <f t="shared" si="74"/>
        <v>233452.55505485897</v>
      </c>
      <c r="O641">
        <f t="shared" si="75"/>
        <v>403.87426535871947</v>
      </c>
      <c r="P641">
        <f t="shared" si="76"/>
        <v>396.87994348347348</v>
      </c>
      <c r="Q641" s="9" cm="1">
        <f t="array" ref="Q641">IF(D641="",_xlfn.XLOOKUP(C641,ConfigSheet!$B$5:$H$5,_xlfn.XLOOKUP(G641,ConfigSheet!$A$6:$A$8,ConfigSheet!$B$6:$H$8)),_xlfn.XLOOKUP(D641,ConfigSheet!$B$5:$H$5,_xlfn.XLOOKUP(H641,ConfigSheet!$A$6:$A$8,ConfigSheet!$B$6:$H$8)))</f>
        <v>369.42666666666668</v>
      </c>
      <c r="R641">
        <f t="shared" si="77"/>
        <v>6.994321875245987</v>
      </c>
      <c r="S641" s="9">
        <f t="shared" si="78"/>
        <v>48.920538494544537</v>
      </c>
      <c r="W641">
        <f t="shared" si="79"/>
        <v>-27.453276816806806</v>
      </c>
      <c r="X641">
        <f t="shared" si="72"/>
        <v>753.68240798022202</v>
      </c>
    </row>
    <row r="642" spans="1:24" x14ac:dyDescent="0.3">
      <c r="A642" s="3">
        <v>640</v>
      </c>
      <c r="B642">
        <v>288</v>
      </c>
      <c r="C642" t="s">
        <v>8</v>
      </c>
      <c r="D642" t="s">
        <v>8</v>
      </c>
      <c r="E642">
        <v>20331</v>
      </c>
      <c r="F642">
        <v>19254</v>
      </c>
      <c r="G642">
        <v>1</v>
      </c>
      <c r="H642">
        <v>1</v>
      </c>
      <c r="I642">
        <v>94.444441795349121</v>
      </c>
      <c r="J642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_xlfn.XLOOKUP(B642,CoinPixels_Config3!A:A,CoinPixels_Config3!I:I)</f>
        <v>1.0559364287940167</v>
      </c>
      <c r="M642">
        <f t="shared" si="73"/>
        <v>21468.243533811154</v>
      </c>
      <c r="N642">
        <f t="shared" si="74"/>
        <v>20330.999999999996</v>
      </c>
      <c r="O642">
        <f t="shared" si="75"/>
        <v>0</v>
      </c>
      <c r="P642">
        <f t="shared" si="76"/>
        <v>0</v>
      </c>
      <c r="Q642" s="9" cm="1">
        <f t="array" ref="Q642">IF(D642="",_xlfn.XLOOKUP(C642,ConfigSheet!$B$5:$H$5,_xlfn.XLOOKUP(G642,ConfigSheet!$A$6:$A$8,ConfigSheet!$B$6:$H$8)),_xlfn.XLOOKUP(D642,ConfigSheet!$B$5:$H$5,_xlfn.XLOOKUP(H642,ConfigSheet!$A$6:$A$8,ConfigSheet!$B$6:$H$8)))</f>
        <v>0</v>
      </c>
      <c r="R642">
        <f t="shared" si="77"/>
        <v>0</v>
      </c>
      <c r="S642" s="9">
        <f t="shared" si="78"/>
        <v>0</v>
      </c>
      <c r="W642">
        <f t="shared" si="79"/>
        <v>0</v>
      </c>
      <c r="X642">
        <f t="shared" ref="X642:X705" si="80">W642*W642</f>
        <v>0</v>
      </c>
    </row>
    <row r="643" spans="1:24" x14ac:dyDescent="0.3">
      <c r="A643" s="3">
        <v>641</v>
      </c>
      <c r="B643">
        <v>288</v>
      </c>
      <c r="C643" t="s">
        <v>9</v>
      </c>
      <c r="D643" t="s">
        <v>9</v>
      </c>
      <c r="E643">
        <v>606597</v>
      </c>
      <c r="F643">
        <v>583711</v>
      </c>
      <c r="G643">
        <v>1</v>
      </c>
      <c r="H643">
        <v>1</v>
      </c>
      <c r="I643">
        <v>93.29991340637207</v>
      </c>
      <c r="J643">
        <f>ConfigSheet!$I$2</f>
        <v>3349.0920000000001</v>
      </c>
      <c r="K643">
        <f>IF(D643="",_xlfn.XLOOKUP(C643,ConfigSheet!$A$1:$H$1,ConfigSheet!$A$2:$H$2),_xlfn.XLOOKUP(D643,ConfigSheet!$A$1:$H$1,ConfigSheet!$A$2:$H$2))</f>
        <v>2.6304883652667002</v>
      </c>
      <c r="L643">
        <f>_xlfn.XLOOKUP(B643,CoinPixels_Config3!A:A,CoinPixels_Config3!I:I)</f>
        <v>1.0559364287940167</v>
      </c>
      <c r="M643">
        <f t="shared" ref="M643:M706" si="81">E643*L643</f>
        <v>640527.86989716417</v>
      </c>
      <c r="N643">
        <f t="shared" ref="N643:N706" si="82">L643*F643</f>
        <v>616361.70878778433</v>
      </c>
      <c r="O643">
        <f t="shared" ref="O643:O706" si="83">(M643/J643)*K643</f>
        <v>503.09191547844995</v>
      </c>
      <c r="P643">
        <f t="shared" ref="P643:P706" si="84">(N643/J643)*K643</f>
        <v>484.11100792757219</v>
      </c>
      <c r="Q643" s="9" cm="1">
        <f t="array" ref="Q643">IF(D643="",_xlfn.XLOOKUP(C643,ConfigSheet!$B$5:$H$5,_xlfn.XLOOKUP(G643,ConfigSheet!$A$6:$A$8,ConfigSheet!$B$6:$H$8)),_xlfn.XLOOKUP(D643,ConfigSheet!$B$5:$H$5,_xlfn.XLOOKUP(H643,ConfigSheet!$A$6:$A$8,ConfigSheet!$B$6:$H$8)))</f>
        <v>468.8</v>
      </c>
      <c r="R643">
        <f t="shared" ref="R643:R706" si="85">O643-P643</f>
        <v>18.98090755087776</v>
      </c>
      <c r="S643" s="9">
        <f t="shared" ref="S643:S706" si="86">R643*R643</f>
        <v>360.27485145496837</v>
      </c>
      <c r="W643">
        <f t="shared" ref="W643:W706" si="87">Q643-P643</f>
        <v>-15.311007927572177</v>
      </c>
      <c r="X643">
        <f t="shared" si="80"/>
        <v>234.42696375817806</v>
      </c>
    </row>
    <row r="644" spans="1:24" x14ac:dyDescent="0.3">
      <c r="A644" s="3">
        <v>642</v>
      </c>
      <c r="B644">
        <v>289</v>
      </c>
      <c r="C644" t="s">
        <v>8</v>
      </c>
      <c r="D644" t="s">
        <v>8</v>
      </c>
      <c r="E644">
        <v>19173</v>
      </c>
      <c r="F644">
        <v>19095</v>
      </c>
      <c r="G644">
        <v>1</v>
      </c>
      <c r="H644">
        <v>1</v>
      </c>
      <c r="I644">
        <v>94.22423243522644</v>
      </c>
      <c r="J644">
        <f>ConfigSheet!$I$2</f>
        <v>3349.0920000000001</v>
      </c>
      <c r="K644">
        <f>IF(D644="",_xlfn.XLOOKUP(C644,ConfigSheet!$A$1:$H$1,ConfigSheet!$A$2:$H$2),_xlfn.XLOOKUP(D644,ConfigSheet!$A$1:$H$1,ConfigSheet!$A$2:$H$2))</f>
        <v>0</v>
      </c>
      <c r="L644">
        <f>_xlfn.XLOOKUP(B644,CoinPixels_Config3!A:A,CoinPixels_Config3!I:I)</f>
        <v>1.0040848389630794</v>
      </c>
      <c r="M644">
        <f t="shared" si="81"/>
        <v>19251.318617439123</v>
      </c>
      <c r="N644">
        <f t="shared" si="82"/>
        <v>19173</v>
      </c>
      <c r="O644">
        <f t="shared" si="83"/>
        <v>0</v>
      </c>
      <c r="P644">
        <f t="shared" si="84"/>
        <v>0</v>
      </c>
      <c r="Q644" s="9" cm="1">
        <f t="array" ref="Q644">IF(D644="",_xlfn.XLOOKUP(C644,ConfigSheet!$B$5:$H$5,_xlfn.XLOOKUP(G644,ConfigSheet!$A$6:$A$8,ConfigSheet!$B$6:$H$8)),_xlfn.XLOOKUP(D644,ConfigSheet!$B$5:$H$5,_xlfn.XLOOKUP(H644,ConfigSheet!$A$6:$A$8,ConfigSheet!$B$6:$H$8)))</f>
        <v>0</v>
      </c>
      <c r="R644">
        <f t="shared" si="85"/>
        <v>0</v>
      </c>
      <c r="S644" s="9">
        <f t="shared" si="86"/>
        <v>0</v>
      </c>
      <c r="W644">
        <f t="shared" si="87"/>
        <v>0</v>
      </c>
      <c r="X644">
        <f t="shared" si="80"/>
        <v>0</v>
      </c>
    </row>
    <row r="645" spans="1:24" x14ac:dyDescent="0.3">
      <c r="A645" s="3">
        <v>643</v>
      </c>
      <c r="B645">
        <v>289</v>
      </c>
      <c r="C645" t="s">
        <v>9</v>
      </c>
      <c r="D645" t="s">
        <v>9</v>
      </c>
      <c r="E645">
        <v>596771</v>
      </c>
      <c r="F645">
        <v>519198</v>
      </c>
      <c r="G645">
        <v>1</v>
      </c>
      <c r="H645">
        <v>1</v>
      </c>
      <c r="I645">
        <v>84.04427170753479</v>
      </c>
      <c r="J645">
        <f>ConfigSheet!$I$2</f>
        <v>3349.0920000000001</v>
      </c>
      <c r="K645">
        <f>IF(D645="",_xlfn.XLOOKUP(C645,ConfigSheet!$A$1:$H$1,ConfigSheet!$A$2:$H$2),_xlfn.XLOOKUP(D645,ConfigSheet!$A$1:$H$1,ConfigSheet!$A$2:$H$2))</f>
        <v>2.6304883652667002</v>
      </c>
      <c r="L645">
        <f>_xlfn.XLOOKUP(B645,CoinPixels_Config3!A:A,CoinPixels_Config3!I:I)</f>
        <v>1.0040848389630794</v>
      </c>
      <c r="M645">
        <f t="shared" si="81"/>
        <v>599208.71343283588</v>
      </c>
      <c r="N645">
        <f t="shared" si="82"/>
        <v>521318.84021995292</v>
      </c>
      <c r="O645">
        <f t="shared" si="83"/>
        <v>470.63847426451798</v>
      </c>
      <c r="P645">
        <f t="shared" si="84"/>
        <v>409.46117448935888</v>
      </c>
      <c r="Q645" s="9" cm="1">
        <f t="array" ref="Q645">IF(D645="",_xlfn.XLOOKUP(C645,ConfigSheet!$B$5:$H$5,_xlfn.XLOOKUP(G645,ConfigSheet!$A$6:$A$8,ConfigSheet!$B$6:$H$8)),_xlfn.XLOOKUP(D645,ConfigSheet!$B$5:$H$5,_xlfn.XLOOKUP(H645,ConfigSheet!$A$6:$A$8,ConfigSheet!$B$6:$H$8)))</f>
        <v>468.8</v>
      </c>
      <c r="R645">
        <f t="shared" si="85"/>
        <v>61.177299775159099</v>
      </c>
      <c r="S645" s="9">
        <f t="shared" si="86"/>
        <v>3742.6620077796815</v>
      </c>
      <c r="W645">
        <f t="shared" si="87"/>
        <v>59.338825510641129</v>
      </c>
      <c r="X645">
        <f t="shared" si="80"/>
        <v>3521.0962129823147</v>
      </c>
    </row>
    <row r="646" spans="1:24" x14ac:dyDescent="0.3">
      <c r="A646" s="3">
        <v>644</v>
      </c>
      <c r="B646">
        <v>290</v>
      </c>
      <c r="C646" t="s">
        <v>8</v>
      </c>
      <c r="D646" t="s">
        <v>8</v>
      </c>
      <c r="E646">
        <v>14814</v>
      </c>
      <c r="F646">
        <v>14152</v>
      </c>
      <c r="G646">
        <v>1</v>
      </c>
      <c r="H646">
        <v>1</v>
      </c>
      <c r="I646">
        <v>89.654946327209473</v>
      </c>
      <c r="J646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_xlfn.XLOOKUP(B646,CoinPixels_Config3!A:A,CoinPixels_Config3!I:I)</f>
        <v>1.0467778405879027</v>
      </c>
      <c r="M646">
        <f t="shared" si="81"/>
        <v>15506.966930469191</v>
      </c>
      <c r="N646">
        <f t="shared" si="82"/>
        <v>14813.999999999998</v>
      </c>
      <c r="O646">
        <f t="shared" si="83"/>
        <v>0</v>
      </c>
      <c r="P646">
        <f t="shared" si="84"/>
        <v>0</v>
      </c>
      <c r="Q646" s="9" cm="1">
        <f t="array" ref="Q646">IF(D646="",_xlfn.XLOOKUP(C646,ConfigSheet!$B$5:$H$5,_xlfn.XLOOKUP(G646,ConfigSheet!$A$6:$A$8,ConfigSheet!$B$6:$H$8)),_xlfn.XLOOKUP(D646,ConfigSheet!$B$5:$H$5,_xlfn.XLOOKUP(H646,ConfigSheet!$A$6:$A$8,ConfigSheet!$B$6:$H$8)))</f>
        <v>0</v>
      </c>
      <c r="R646">
        <f t="shared" si="85"/>
        <v>0</v>
      </c>
      <c r="S646" s="9">
        <f t="shared" si="86"/>
        <v>0</v>
      </c>
      <c r="W646">
        <f t="shared" si="87"/>
        <v>0</v>
      </c>
      <c r="X646">
        <f t="shared" si="80"/>
        <v>0</v>
      </c>
    </row>
    <row r="647" spans="1:24" x14ac:dyDescent="0.3">
      <c r="A647" s="3">
        <v>645</v>
      </c>
      <c r="B647">
        <v>290</v>
      </c>
      <c r="C647" t="s">
        <v>10</v>
      </c>
      <c r="D647" t="s">
        <v>10</v>
      </c>
      <c r="E647">
        <v>88476</v>
      </c>
      <c r="F647">
        <v>86712</v>
      </c>
      <c r="G647">
        <v>1</v>
      </c>
      <c r="H647">
        <v>1</v>
      </c>
      <c r="I647">
        <v>93.257582187652588</v>
      </c>
      <c r="J647">
        <f>ConfigSheet!$I$2</f>
        <v>3349.0920000000001</v>
      </c>
      <c r="K647">
        <f>IF(D647="",_xlfn.XLOOKUP(C647,ConfigSheet!$A$1:$H$1,ConfigSheet!$A$2:$H$2),_xlfn.XLOOKUP(D647,ConfigSheet!$A$1:$H$1,ConfigSheet!$A$2:$H$2))</f>
        <v>3.5680999999999998</v>
      </c>
      <c r="L647">
        <f>_xlfn.XLOOKUP(B647,CoinPixels_Config3!A:A,CoinPixels_Config3!I:I)</f>
        <v>1.0467778405879027</v>
      </c>
      <c r="M647">
        <f t="shared" si="81"/>
        <v>92614.716223855285</v>
      </c>
      <c r="N647">
        <f t="shared" si="82"/>
        <v>90768.200113058221</v>
      </c>
      <c r="O647">
        <f t="shared" si="83"/>
        <v>98.671093227160682</v>
      </c>
      <c r="P647">
        <f t="shared" si="84"/>
        <v>96.703827432451249</v>
      </c>
      <c r="Q647" s="9" cm="1">
        <f t="array" ref="Q647">IF(D647="",_xlfn.XLOOKUP(C647,ConfigSheet!$B$5:$H$5,_xlfn.XLOOKUP(G647,ConfigSheet!$A$6:$A$8,ConfigSheet!$B$6:$H$8)),_xlfn.XLOOKUP(D647,ConfigSheet!$B$5:$H$5,_xlfn.XLOOKUP(H647,ConfigSheet!$A$6:$A$8,ConfigSheet!$B$6:$H$8)))</f>
        <v>96.64</v>
      </c>
      <c r="R647">
        <f t="shared" si="85"/>
        <v>1.9672657947094336</v>
      </c>
      <c r="S647" s="9">
        <f t="shared" si="86"/>
        <v>3.8701347070337393</v>
      </c>
      <c r="W647">
        <f t="shared" si="87"/>
        <v>-6.3827432451248001E-2</v>
      </c>
      <c r="X647">
        <f t="shared" si="80"/>
        <v>4.0739411333186263E-3</v>
      </c>
    </row>
    <row r="648" spans="1:24" x14ac:dyDescent="0.3">
      <c r="A648" s="3">
        <v>646</v>
      </c>
      <c r="B648">
        <v>291</v>
      </c>
      <c r="C648" t="s">
        <v>8</v>
      </c>
      <c r="D648" t="s">
        <v>8</v>
      </c>
      <c r="E648">
        <v>14112</v>
      </c>
      <c r="F648">
        <v>13313</v>
      </c>
      <c r="G648">
        <v>1</v>
      </c>
      <c r="H648">
        <v>1</v>
      </c>
      <c r="I648">
        <v>89.111846685409546</v>
      </c>
      <c r="J648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_xlfn.XLOOKUP(B648,CoinPixels_Config3!A:A,CoinPixels_Config3!I:I)</f>
        <v>1.0600165252009315</v>
      </c>
      <c r="M648">
        <f t="shared" si="81"/>
        <v>14958.953203635545</v>
      </c>
      <c r="N648">
        <f t="shared" si="82"/>
        <v>14112</v>
      </c>
      <c r="O648">
        <f t="shared" si="83"/>
        <v>0</v>
      </c>
      <c r="P648">
        <f t="shared" si="84"/>
        <v>0</v>
      </c>
      <c r="Q648" s="9" cm="1">
        <f t="array" ref="Q648">IF(D648="",_xlfn.XLOOKUP(C648,ConfigSheet!$B$5:$H$5,_xlfn.XLOOKUP(G648,ConfigSheet!$A$6:$A$8,ConfigSheet!$B$6:$H$8)),_xlfn.XLOOKUP(D648,ConfigSheet!$B$5:$H$5,_xlfn.XLOOKUP(H648,ConfigSheet!$A$6:$A$8,ConfigSheet!$B$6:$H$8)))</f>
        <v>0</v>
      </c>
      <c r="R648">
        <f t="shared" si="85"/>
        <v>0</v>
      </c>
      <c r="S648" s="9">
        <f t="shared" si="86"/>
        <v>0</v>
      </c>
      <c r="W648">
        <f t="shared" si="87"/>
        <v>0</v>
      </c>
      <c r="X648">
        <f t="shared" si="80"/>
        <v>0</v>
      </c>
    </row>
    <row r="649" spans="1:24" x14ac:dyDescent="0.3">
      <c r="A649" s="3">
        <v>647</v>
      </c>
      <c r="B649">
        <v>291</v>
      </c>
      <c r="C649" t="s">
        <v>10</v>
      </c>
      <c r="D649" t="s">
        <v>10</v>
      </c>
      <c r="E649">
        <v>262094</v>
      </c>
      <c r="F649">
        <v>259909</v>
      </c>
      <c r="G649">
        <v>3</v>
      </c>
      <c r="H649">
        <v>3</v>
      </c>
      <c r="I649">
        <v>94.358744223912552</v>
      </c>
      <c r="J649">
        <f>ConfigSheet!$I$2</f>
        <v>3349.0920000000001</v>
      </c>
      <c r="K649">
        <f>IF(D649="",_xlfn.XLOOKUP(C649,ConfigSheet!$A$1:$H$1,ConfigSheet!$A$2:$H$2),_xlfn.XLOOKUP(D649,ConfigSheet!$A$1:$H$1,ConfigSheet!$A$2:$H$2))</f>
        <v>3.5680999999999998</v>
      </c>
      <c r="L649">
        <f>_xlfn.XLOOKUP(B649,CoinPixels_Config3!A:A,CoinPixels_Config3!I:I)</f>
        <v>1.0600165252009315</v>
      </c>
      <c r="M649">
        <f t="shared" si="81"/>
        <v>277823.97115601291</v>
      </c>
      <c r="N649">
        <f t="shared" si="82"/>
        <v>275507.83504844888</v>
      </c>
      <c r="O649">
        <f t="shared" si="83"/>
        <v>295.99178269267298</v>
      </c>
      <c r="P649">
        <f t="shared" si="84"/>
        <v>293.52418692480541</v>
      </c>
      <c r="Q649" s="9" cm="1">
        <f t="array" ref="Q649">IF(D649="",_xlfn.XLOOKUP(C649,ConfigSheet!$B$5:$H$5,_xlfn.XLOOKUP(G649,ConfigSheet!$A$6:$A$8,ConfigSheet!$B$6:$H$8)),_xlfn.XLOOKUP(D649,ConfigSheet!$B$5:$H$5,_xlfn.XLOOKUP(H649,ConfigSheet!$A$6:$A$8,ConfigSheet!$B$6:$H$8)))</f>
        <v>289.92</v>
      </c>
      <c r="R649">
        <f t="shared" si="85"/>
        <v>2.4675957678675786</v>
      </c>
      <c r="S649" s="9">
        <f t="shared" si="86"/>
        <v>6.0890288735979849</v>
      </c>
      <c r="W649">
        <f t="shared" si="87"/>
        <v>-3.6041869248053899</v>
      </c>
      <c r="X649">
        <f t="shared" si="80"/>
        <v>12.990163388938134</v>
      </c>
    </row>
    <row r="650" spans="1:24" x14ac:dyDescent="0.3">
      <c r="A650" s="3">
        <v>648</v>
      </c>
      <c r="B650">
        <v>292</v>
      </c>
      <c r="C650" t="s">
        <v>8</v>
      </c>
      <c r="D650" t="s">
        <v>8</v>
      </c>
      <c r="E650">
        <v>10263</v>
      </c>
      <c r="F650">
        <v>11155</v>
      </c>
      <c r="G650">
        <v>1</v>
      </c>
      <c r="H650">
        <v>1</v>
      </c>
      <c r="I650">
        <v>87.416869401931763</v>
      </c>
      <c r="J650">
        <f>ConfigSheet!$I$2</f>
        <v>3349.0920000000001</v>
      </c>
      <c r="K650">
        <f>IF(D650="",_xlfn.XLOOKUP(C650,ConfigSheet!$A$1:$H$1,ConfigSheet!$A$2:$H$2),_xlfn.XLOOKUP(D650,ConfigSheet!$A$1:$H$1,ConfigSheet!$A$2:$H$2))</f>
        <v>0</v>
      </c>
      <c r="L650">
        <f>_xlfn.XLOOKUP(B650,CoinPixels_Config3!A:A,CoinPixels_Config3!I:I)</f>
        <v>0.9200358583594801</v>
      </c>
      <c r="M650">
        <f t="shared" si="81"/>
        <v>9442.328014343344</v>
      </c>
      <c r="N650">
        <f t="shared" si="82"/>
        <v>10263</v>
      </c>
      <c r="O650">
        <f t="shared" si="83"/>
        <v>0</v>
      </c>
      <c r="P650">
        <f t="shared" si="84"/>
        <v>0</v>
      </c>
      <c r="Q650" s="9" cm="1">
        <f t="array" ref="Q650">IF(D650="",_xlfn.XLOOKUP(C650,ConfigSheet!$B$5:$H$5,_xlfn.XLOOKUP(G650,ConfigSheet!$A$6:$A$8,ConfigSheet!$B$6:$H$8)),_xlfn.XLOOKUP(D650,ConfigSheet!$B$5:$H$5,_xlfn.XLOOKUP(H650,ConfigSheet!$A$6:$A$8,ConfigSheet!$B$6:$H$8)))</f>
        <v>0</v>
      </c>
      <c r="R650">
        <f t="shared" si="85"/>
        <v>0</v>
      </c>
      <c r="S650" s="9">
        <f t="shared" si="86"/>
        <v>0</v>
      </c>
      <c r="W650">
        <f t="shared" si="87"/>
        <v>0</v>
      </c>
      <c r="X650">
        <f t="shared" si="80"/>
        <v>0</v>
      </c>
    </row>
    <row r="651" spans="1:24" x14ac:dyDescent="0.3">
      <c r="A651" s="3">
        <v>649</v>
      </c>
      <c r="B651">
        <v>292</v>
      </c>
      <c r="C651" t="s">
        <v>11</v>
      </c>
      <c r="D651" t="s">
        <v>11</v>
      </c>
      <c r="E651">
        <v>145247</v>
      </c>
      <c r="F651">
        <v>172911</v>
      </c>
      <c r="G651">
        <v>1</v>
      </c>
      <c r="H651">
        <v>1</v>
      </c>
      <c r="I651">
        <v>82.239866256713867</v>
      </c>
      <c r="J651">
        <f>ConfigSheet!$I$2</f>
        <v>3349.0920000000001</v>
      </c>
      <c r="K651">
        <f>IF(D651="",_xlfn.XLOOKUP(C651,ConfigSheet!$A$1:$H$1,ConfigSheet!$A$2:$H$2),_xlfn.XLOOKUP(D651,ConfigSheet!$A$1:$H$1,ConfigSheet!$A$2:$H$2))</f>
        <v>5.6936084651916001</v>
      </c>
      <c r="L651">
        <f>_xlfn.XLOOKUP(B651,CoinPixels_Config3!A:A,CoinPixels_Config3!I:I)</f>
        <v>0.9200358583594801</v>
      </c>
      <c r="M651">
        <f t="shared" si="81"/>
        <v>133632.4483191394</v>
      </c>
      <c r="N651">
        <f t="shared" si="82"/>
        <v>159084.32030479607</v>
      </c>
      <c r="O651">
        <f t="shared" si="83"/>
        <v>227.18122971065921</v>
      </c>
      <c r="P651">
        <f t="shared" si="84"/>
        <v>270.45056772601015</v>
      </c>
      <c r="Q651" s="9" cm="1">
        <f t="array" ref="Q651">IF(D651="",_xlfn.XLOOKUP(C651,ConfigSheet!$B$5:$H$5,_xlfn.XLOOKUP(G651,ConfigSheet!$A$6:$A$8,ConfigSheet!$B$6:$H$8)),_xlfn.XLOOKUP(D651,ConfigSheet!$B$5:$H$5,_xlfn.XLOOKUP(H651,ConfigSheet!$A$6:$A$8,ConfigSheet!$B$6:$H$8)))</f>
        <v>369.42666666666668</v>
      </c>
      <c r="R651">
        <f t="shared" si="85"/>
        <v>-43.269338015350939</v>
      </c>
      <c r="S651" s="9">
        <f t="shared" si="86"/>
        <v>1872.235612286694</v>
      </c>
      <c r="W651">
        <f t="shared" si="87"/>
        <v>98.976098940656527</v>
      </c>
      <c r="X651">
        <f t="shared" si="80"/>
        <v>9796.2681615106303</v>
      </c>
    </row>
    <row r="652" spans="1:24" x14ac:dyDescent="0.3">
      <c r="A652" s="3">
        <v>650</v>
      </c>
      <c r="B652">
        <v>293</v>
      </c>
      <c r="C652" t="s">
        <v>8</v>
      </c>
      <c r="D652" t="s">
        <v>8</v>
      </c>
      <c r="E652">
        <v>13447</v>
      </c>
      <c r="F652">
        <v>11741</v>
      </c>
      <c r="G652">
        <v>1</v>
      </c>
      <c r="H652">
        <v>1</v>
      </c>
      <c r="I652">
        <v>84.042084217071533</v>
      </c>
      <c r="J652">
        <f>ConfigSheet!$I$2</f>
        <v>3349.0920000000001</v>
      </c>
      <c r="K652">
        <f>IF(D652="",_xlfn.XLOOKUP(C652,ConfigSheet!$A$1:$H$1,ConfigSheet!$A$2:$H$2),_xlfn.XLOOKUP(D652,ConfigSheet!$A$1:$H$1,ConfigSheet!$A$2:$H$2))</f>
        <v>0</v>
      </c>
      <c r="L652">
        <f>_xlfn.XLOOKUP(B652,CoinPixels_Config3!A:A,CoinPixels_Config3!I:I)</f>
        <v>1.1453027851120008</v>
      </c>
      <c r="M652">
        <f t="shared" si="81"/>
        <v>15400.886551401074</v>
      </c>
      <c r="N652">
        <f t="shared" si="82"/>
        <v>13447.000000000002</v>
      </c>
      <c r="O652">
        <f t="shared" si="83"/>
        <v>0</v>
      </c>
      <c r="P652">
        <f t="shared" si="84"/>
        <v>0</v>
      </c>
      <c r="Q652" s="9" cm="1">
        <f t="array" ref="Q652">IF(D652="",_xlfn.XLOOKUP(C652,ConfigSheet!$B$5:$H$5,_xlfn.XLOOKUP(G652,ConfigSheet!$A$6:$A$8,ConfigSheet!$B$6:$H$8)),_xlfn.XLOOKUP(D652,ConfigSheet!$B$5:$H$5,_xlfn.XLOOKUP(H652,ConfigSheet!$A$6:$A$8,ConfigSheet!$B$6:$H$8)))</f>
        <v>0</v>
      </c>
      <c r="R652">
        <f t="shared" si="85"/>
        <v>0</v>
      </c>
      <c r="S652" s="9">
        <f t="shared" si="86"/>
        <v>0</v>
      </c>
      <c r="W652">
        <f t="shared" si="87"/>
        <v>0</v>
      </c>
      <c r="X652">
        <f t="shared" si="80"/>
        <v>0</v>
      </c>
    </row>
    <row r="653" spans="1:24" x14ac:dyDescent="0.3">
      <c r="A653" s="3">
        <v>651</v>
      </c>
      <c r="B653">
        <v>293</v>
      </c>
      <c r="C653" t="s">
        <v>11</v>
      </c>
      <c r="D653" t="s">
        <v>11</v>
      </c>
      <c r="E653">
        <v>331352</v>
      </c>
      <c r="F653">
        <v>372590</v>
      </c>
      <c r="G653">
        <v>2</v>
      </c>
      <c r="H653">
        <v>2</v>
      </c>
      <c r="I653">
        <v>82.805123925209045</v>
      </c>
      <c r="J653">
        <f>ConfigSheet!$I$2</f>
        <v>3349.0920000000001</v>
      </c>
      <c r="K653">
        <f>IF(D653="",_xlfn.XLOOKUP(C653,ConfigSheet!$A$1:$H$1,ConfigSheet!$A$2:$H$2),_xlfn.XLOOKUP(D653,ConfigSheet!$A$1:$H$1,ConfigSheet!$A$2:$H$2))</f>
        <v>5.6936084651916001</v>
      </c>
      <c r="L653">
        <f>_xlfn.XLOOKUP(B653,CoinPixels_Config3!A:A,CoinPixels_Config3!I:I)</f>
        <v>1.1453027851120008</v>
      </c>
      <c r="M653">
        <f t="shared" si="81"/>
        <v>379498.36845243169</v>
      </c>
      <c r="N653">
        <f t="shared" si="82"/>
        <v>426728.3647048804</v>
      </c>
      <c r="O653">
        <f t="shared" si="83"/>
        <v>645.16445745508508</v>
      </c>
      <c r="P653">
        <f t="shared" si="84"/>
        <v>725.45759555756467</v>
      </c>
      <c r="Q653" s="9" cm="1">
        <f t="array" ref="Q653">IF(D653="",_xlfn.XLOOKUP(C653,ConfigSheet!$B$5:$H$5,_xlfn.XLOOKUP(G653,ConfigSheet!$A$6:$A$8,ConfigSheet!$B$6:$H$8)),_xlfn.XLOOKUP(D653,ConfigSheet!$B$5:$H$5,_xlfn.XLOOKUP(H653,ConfigSheet!$A$6:$A$8,ConfigSheet!$B$6:$H$8)))</f>
        <v>738.85333333333335</v>
      </c>
      <c r="R653">
        <f t="shared" si="85"/>
        <v>-80.293138102479588</v>
      </c>
      <c r="S653" s="9">
        <f t="shared" si="86"/>
        <v>6446.988026343859</v>
      </c>
      <c r="W653">
        <f t="shared" si="87"/>
        <v>13.39573777576868</v>
      </c>
      <c r="X653">
        <f t="shared" si="80"/>
        <v>179.44579055715602</v>
      </c>
    </row>
    <row r="654" spans="1:24" x14ac:dyDescent="0.3">
      <c r="A654" s="3">
        <v>652</v>
      </c>
      <c r="B654">
        <v>294</v>
      </c>
      <c r="C654" t="s">
        <v>8</v>
      </c>
      <c r="D654" t="s">
        <v>8</v>
      </c>
      <c r="E654">
        <v>13442</v>
      </c>
      <c r="F654">
        <v>12947</v>
      </c>
      <c r="G654">
        <v>1</v>
      </c>
      <c r="H654">
        <v>1</v>
      </c>
      <c r="I654">
        <v>88.560199737548828</v>
      </c>
      <c r="J654">
        <f>ConfigSheet!$I$2</f>
        <v>3349.0920000000001</v>
      </c>
      <c r="K654">
        <f>IF(D654="",_xlfn.XLOOKUP(C654,ConfigSheet!$A$1:$H$1,ConfigSheet!$A$2:$H$2),_xlfn.XLOOKUP(D654,ConfigSheet!$A$1:$H$1,ConfigSheet!$A$2:$H$2))</f>
        <v>0</v>
      </c>
      <c r="L654">
        <f>_xlfn.XLOOKUP(B654,CoinPixels_Config3!A:A,CoinPixels_Config3!I:I)</f>
        <v>1.0382327952421411</v>
      </c>
      <c r="M654">
        <f t="shared" si="81"/>
        <v>13955.925233644861</v>
      </c>
      <c r="N654">
        <f t="shared" si="82"/>
        <v>13442</v>
      </c>
      <c r="O654">
        <f t="shared" si="83"/>
        <v>0</v>
      </c>
      <c r="P654">
        <f t="shared" si="84"/>
        <v>0</v>
      </c>
      <c r="Q654" s="9" cm="1">
        <f t="array" ref="Q654">IF(D654="",_xlfn.XLOOKUP(C654,ConfigSheet!$B$5:$H$5,_xlfn.XLOOKUP(G654,ConfigSheet!$A$6:$A$8,ConfigSheet!$B$6:$H$8)),_xlfn.XLOOKUP(D654,ConfigSheet!$B$5:$H$5,_xlfn.XLOOKUP(H654,ConfigSheet!$A$6:$A$8,ConfigSheet!$B$6:$H$8)))</f>
        <v>0</v>
      </c>
      <c r="R654">
        <f t="shared" si="85"/>
        <v>0</v>
      </c>
      <c r="S654" s="9">
        <f t="shared" si="86"/>
        <v>0</v>
      </c>
      <c r="W654">
        <f t="shared" si="87"/>
        <v>0</v>
      </c>
      <c r="X654">
        <f t="shared" si="80"/>
        <v>0</v>
      </c>
    </row>
    <row r="655" spans="1:24" x14ac:dyDescent="0.3">
      <c r="A655" s="3">
        <v>653</v>
      </c>
      <c r="B655">
        <v>294</v>
      </c>
      <c r="C655" t="s">
        <v>11</v>
      </c>
      <c r="D655" t="s">
        <v>11</v>
      </c>
      <c r="E655">
        <v>355541</v>
      </c>
      <c r="F655">
        <v>415826</v>
      </c>
      <c r="G655">
        <v>2</v>
      </c>
      <c r="H655">
        <v>2</v>
      </c>
      <c r="I655">
        <v>80.919796228408813</v>
      </c>
      <c r="J655">
        <f>ConfigSheet!$I$2</f>
        <v>3349.0920000000001</v>
      </c>
      <c r="K655">
        <f>IF(D655="",_xlfn.XLOOKUP(C655,ConfigSheet!$A$1:$H$1,ConfigSheet!$A$2:$H$2),_xlfn.XLOOKUP(D655,ConfigSheet!$A$1:$H$1,ConfigSheet!$A$2:$H$2))</f>
        <v>5.6936084651916001</v>
      </c>
      <c r="L655">
        <f>_xlfn.XLOOKUP(B655,CoinPixels_Config3!A:A,CoinPixels_Config3!I:I)</f>
        <v>1.0382327952421411</v>
      </c>
      <c r="M655">
        <f t="shared" si="81"/>
        <v>369134.3262531861</v>
      </c>
      <c r="N655">
        <f t="shared" si="82"/>
        <v>431724.19031435857</v>
      </c>
      <c r="O655">
        <f t="shared" si="83"/>
        <v>627.54511513805483</v>
      </c>
      <c r="P655">
        <f t="shared" si="84"/>
        <v>733.95072592864608</v>
      </c>
      <c r="Q655" s="9" cm="1">
        <f t="array" ref="Q655">IF(D655="",_xlfn.XLOOKUP(C655,ConfigSheet!$B$5:$H$5,_xlfn.XLOOKUP(G655,ConfigSheet!$A$6:$A$8,ConfigSheet!$B$6:$H$8)),_xlfn.XLOOKUP(D655,ConfigSheet!$B$5:$H$5,_xlfn.XLOOKUP(H655,ConfigSheet!$A$6:$A$8,ConfigSheet!$B$6:$H$8)))</f>
        <v>738.85333333333335</v>
      </c>
      <c r="R655">
        <f t="shared" si="85"/>
        <v>-106.40561079059125</v>
      </c>
      <c r="S655" s="9">
        <f t="shared" si="86"/>
        <v>11322.154007718789</v>
      </c>
      <c r="W655">
        <f t="shared" si="87"/>
        <v>4.9026074046872736</v>
      </c>
      <c r="X655">
        <f t="shared" si="80"/>
        <v>24.035559364494485</v>
      </c>
    </row>
    <row r="656" spans="1:24" x14ac:dyDescent="0.3">
      <c r="A656" s="3">
        <v>654</v>
      </c>
      <c r="B656">
        <v>295</v>
      </c>
      <c r="C656" t="s">
        <v>8</v>
      </c>
      <c r="D656" t="s">
        <v>8</v>
      </c>
      <c r="E656">
        <v>13367</v>
      </c>
      <c r="F656">
        <v>13784</v>
      </c>
      <c r="G656">
        <v>1</v>
      </c>
      <c r="H656">
        <v>1</v>
      </c>
      <c r="I656">
        <v>91.622555255889893</v>
      </c>
      <c r="J656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_xlfn.XLOOKUP(B656,CoinPixels_Config3!A:A,CoinPixels_Config3!I:I)</f>
        <v>0.96974753337202557</v>
      </c>
      <c r="M656">
        <f t="shared" si="81"/>
        <v>12962.615278583866</v>
      </c>
      <c r="N656">
        <f t="shared" si="82"/>
        <v>13367</v>
      </c>
      <c r="O656">
        <f t="shared" si="83"/>
        <v>0</v>
      </c>
      <c r="P656">
        <f t="shared" si="84"/>
        <v>0</v>
      </c>
      <c r="Q656" s="9" cm="1">
        <f t="array" ref="Q656">IF(D656="",_xlfn.XLOOKUP(C656,ConfigSheet!$B$5:$H$5,_xlfn.XLOOKUP(G656,ConfigSheet!$A$6:$A$8,ConfigSheet!$B$6:$H$8)),_xlfn.XLOOKUP(D656,ConfigSheet!$B$5:$H$5,_xlfn.XLOOKUP(H656,ConfigSheet!$A$6:$A$8,ConfigSheet!$B$6:$H$8)))</f>
        <v>0</v>
      </c>
      <c r="R656">
        <f t="shared" si="85"/>
        <v>0</v>
      </c>
      <c r="S656" s="9">
        <f t="shared" si="86"/>
        <v>0</v>
      </c>
      <c r="W656">
        <f t="shared" si="87"/>
        <v>0</v>
      </c>
      <c r="X656">
        <f t="shared" si="80"/>
        <v>0</v>
      </c>
    </row>
    <row r="657" spans="1:24" x14ac:dyDescent="0.3">
      <c r="A657" s="3">
        <v>655</v>
      </c>
      <c r="B657">
        <v>295</v>
      </c>
      <c r="C657" t="s">
        <v>12</v>
      </c>
      <c r="D657" t="s">
        <v>12</v>
      </c>
      <c r="E657">
        <v>341276</v>
      </c>
      <c r="F657">
        <v>318183</v>
      </c>
      <c r="G657">
        <v>2</v>
      </c>
      <c r="H657">
        <v>2</v>
      </c>
      <c r="I657">
        <v>89.313420653343201</v>
      </c>
      <c r="J657">
        <f>ConfigSheet!$I$2</f>
        <v>3349.0920000000001</v>
      </c>
      <c r="K657">
        <f>IF(D657="",_xlfn.XLOOKUP(C657,ConfigSheet!$A$1:$H$1,ConfigSheet!$A$2:$H$2),_xlfn.XLOOKUP(D657,ConfigSheet!$A$1:$H$1,ConfigSheet!$A$2:$H$2))</f>
        <v>4.4826302470744004</v>
      </c>
      <c r="L657">
        <f>_xlfn.XLOOKUP(B657,CoinPixels_Config3!A:A,CoinPixels_Config3!I:I)</f>
        <v>0.96974753337202557</v>
      </c>
      <c r="M657">
        <f t="shared" si="81"/>
        <v>330951.55919907137</v>
      </c>
      <c r="N657">
        <f t="shared" si="82"/>
        <v>308557.17941091122</v>
      </c>
      <c r="O657">
        <f t="shared" si="83"/>
        <v>442.96587540210641</v>
      </c>
      <c r="P657">
        <f t="shared" si="84"/>
        <v>412.99186328094692</v>
      </c>
      <c r="Q657" s="9" cm="1">
        <f t="array" ref="Q657">IF(D657="",_xlfn.XLOOKUP(C657,ConfigSheet!$B$5:$H$5,_xlfn.XLOOKUP(G657,ConfigSheet!$A$6:$A$8,ConfigSheet!$B$6:$H$8)),_xlfn.XLOOKUP(D657,ConfigSheet!$B$5:$H$5,_xlfn.XLOOKUP(H657,ConfigSheet!$A$6:$A$8,ConfigSheet!$B$6:$H$8)))</f>
        <v>472.59999999999997</v>
      </c>
      <c r="R657">
        <f t="shared" si="85"/>
        <v>29.97401212115949</v>
      </c>
      <c r="S657" s="9">
        <f t="shared" si="86"/>
        <v>898.44140263941597</v>
      </c>
      <c r="W657">
        <f t="shared" si="87"/>
        <v>59.60813671905305</v>
      </c>
      <c r="X657">
        <f t="shared" si="80"/>
        <v>3553.1299631173206</v>
      </c>
    </row>
    <row r="658" spans="1:24" x14ac:dyDescent="0.3">
      <c r="A658" s="3">
        <v>656</v>
      </c>
      <c r="B658">
        <v>296</v>
      </c>
      <c r="C658" t="s">
        <v>8</v>
      </c>
      <c r="D658" t="s">
        <v>8</v>
      </c>
      <c r="E658">
        <v>14793</v>
      </c>
      <c r="F658">
        <v>15365</v>
      </c>
      <c r="G658">
        <v>1</v>
      </c>
      <c r="H658">
        <v>1</v>
      </c>
      <c r="I658">
        <v>92.06470251083374</v>
      </c>
      <c r="J658">
        <f>ConfigSheet!$I$2</f>
        <v>3349.0920000000001</v>
      </c>
      <c r="K658">
        <f>IF(D658="",_xlfn.XLOOKUP(C658,ConfigSheet!$A$1:$H$1,ConfigSheet!$A$2:$H$2),_xlfn.XLOOKUP(D658,ConfigSheet!$A$1:$H$1,ConfigSheet!$A$2:$H$2))</f>
        <v>0</v>
      </c>
      <c r="L658">
        <f>_xlfn.XLOOKUP(B658,CoinPixels_Config3!A:A,CoinPixels_Config3!I:I)</f>
        <v>0.96277253498210214</v>
      </c>
      <c r="M658">
        <f t="shared" si="81"/>
        <v>14242.294109990236</v>
      </c>
      <c r="N658">
        <f t="shared" si="82"/>
        <v>14793</v>
      </c>
      <c r="O658">
        <f t="shared" si="83"/>
        <v>0</v>
      </c>
      <c r="P658">
        <f t="shared" si="84"/>
        <v>0</v>
      </c>
      <c r="Q658" s="9" cm="1">
        <f t="array" ref="Q658">IF(D658="",_xlfn.XLOOKUP(C658,ConfigSheet!$B$5:$H$5,_xlfn.XLOOKUP(G658,ConfigSheet!$A$6:$A$8,ConfigSheet!$B$6:$H$8)),_xlfn.XLOOKUP(D658,ConfigSheet!$B$5:$H$5,_xlfn.XLOOKUP(H658,ConfigSheet!$A$6:$A$8,ConfigSheet!$B$6:$H$8)))</f>
        <v>0</v>
      </c>
      <c r="R658">
        <f t="shared" si="85"/>
        <v>0</v>
      </c>
      <c r="S658" s="9">
        <f t="shared" si="86"/>
        <v>0</v>
      </c>
      <c r="W658">
        <f t="shared" si="87"/>
        <v>0</v>
      </c>
      <c r="X658">
        <f t="shared" si="80"/>
        <v>0</v>
      </c>
    </row>
    <row r="659" spans="1:24" x14ac:dyDescent="0.3">
      <c r="A659" s="3">
        <v>657</v>
      </c>
      <c r="B659">
        <v>296</v>
      </c>
      <c r="C659" t="s">
        <v>12</v>
      </c>
      <c r="D659" t="s">
        <v>12</v>
      </c>
      <c r="E659">
        <v>377947</v>
      </c>
      <c r="F659">
        <v>350546</v>
      </c>
      <c r="G659">
        <v>2</v>
      </c>
      <c r="H659">
        <v>2</v>
      </c>
      <c r="I659">
        <v>89.252889156341553</v>
      </c>
      <c r="J659">
        <f>ConfigSheet!$I$2</f>
        <v>3349.0920000000001</v>
      </c>
      <c r="K659">
        <f>IF(D659="",_xlfn.XLOOKUP(C659,ConfigSheet!$A$1:$H$1,ConfigSheet!$A$2:$H$2),_xlfn.XLOOKUP(D659,ConfigSheet!$A$1:$H$1,ConfigSheet!$A$2:$H$2))</f>
        <v>4.4826302470744004</v>
      </c>
      <c r="L659">
        <f>_xlfn.XLOOKUP(B659,CoinPixels_Config3!A:A,CoinPixels_Config3!I:I)</f>
        <v>0.96277253498210214</v>
      </c>
      <c r="M659">
        <f t="shared" si="81"/>
        <v>363876.99127888057</v>
      </c>
      <c r="N659">
        <f t="shared" si="82"/>
        <v>337496.06104783597</v>
      </c>
      <c r="O659">
        <f t="shared" si="83"/>
        <v>487.03529413976617</v>
      </c>
      <c r="P659">
        <f t="shared" si="84"/>
        <v>451.72543827446304</v>
      </c>
      <c r="Q659" s="9" cm="1">
        <f t="array" ref="Q659">IF(D659="",_xlfn.XLOOKUP(C659,ConfigSheet!$B$5:$H$5,_xlfn.XLOOKUP(G659,ConfigSheet!$A$6:$A$8,ConfigSheet!$B$6:$H$8)),_xlfn.XLOOKUP(D659,ConfigSheet!$B$5:$H$5,_xlfn.XLOOKUP(H659,ConfigSheet!$A$6:$A$8,ConfigSheet!$B$6:$H$8)))</f>
        <v>472.59999999999997</v>
      </c>
      <c r="R659">
        <f t="shared" si="85"/>
        <v>35.30985586530312</v>
      </c>
      <c r="S659" s="9">
        <f t="shared" si="86"/>
        <v>1246.7859212284811</v>
      </c>
      <c r="W659">
        <f t="shared" si="87"/>
        <v>20.874561725536921</v>
      </c>
      <c r="X659">
        <f t="shared" si="80"/>
        <v>435.74732723325099</v>
      </c>
    </row>
    <row r="660" spans="1:24" x14ac:dyDescent="0.3">
      <c r="A660" s="3">
        <v>658</v>
      </c>
      <c r="B660">
        <v>297</v>
      </c>
      <c r="C660" t="s">
        <v>8</v>
      </c>
      <c r="D660" t="s">
        <v>8</v>
      </c>
      <c r="E660">
        <v>18603</v>
      </c>
      <c r="F660">
        <v>17153</v>
      </c>
      <c r="G660">
        <v>1</v>
      </c>
      <c r="H660">
        <v>1</v>
      </c>
      <c r="I660">
        <v>92.112612724304199</v>
      </c>
      <c r="J660">
        <f>ConfigSheet!$I$2</f>
        <v>3349.0920000000001</v>
      </c>
      <c r="K660">
        <f>IF(D660="",_xlfn.XLOOKUP(C660,ConfigSheet!$A$1:$H$1,ConfigSheet!$A$2:$H$2),_xlfn.XLOOKUP(D660,ConfigSheet!$A$1:$H$1,ConfigSheet!$A$2:$H$2))</f>
        <v>0</v>
      </c>
      <c r="L660">
        <f>_xlfn.XLOOKUP(B660,CoinPixels_Config3!A:A,CoinPixels_Config3!I:I)</f>
        <v>1.084533317786976</v>
      </c>
      <c r="M660">
        <f t="shared" si="81"/>
        <v>20175.573310791115</v>
      </c>
      <c r="N660">
        <f t="shared" si="82"/>
        <v>18603</v>
      </c>
      <c r="O660">
        <f t="shared" si="83"/>
        <v>0</v>
      </c>
      <c r="P660">
        <f t="shared" si="84"/>
        <v>0</v>
      </c>
      <c r="Q660" s="9" cm="1">
        <f t="array" ref="Q660">IF(D660="",_xlfn.XLOOKUP(C660,ConfigSheet!$B$5:$H$5,_xlfn.XLOOKUP(G660,ConfigSheet!$A$6:$A$8,ConfigSheet!$B$6:$H$8)),_xlfn.XLOOKUP(D660,ConfigSheet!$B$5:$H$5,_xlfn.XLOOKUP(H660,ConfigSheet!$A$6:$A$8,ConfigSheet!$B$6:$H$8)))</f>
        <v>0</v>
      </c>
      <c r="R660">
        <f t="shared" si="85"/>
        <v>0</v>
      </c>
      <c r="S660" s="9">
        <f t="shared" si="86"/>
        <v>0</v>
      </c>
      <c r="W660">
        <f t="shared" si="87"/>
        <v>0</v>
      </c>
      <c r="X660">
        <f t="shared" si="80"/>
        <v>0</v>
      </c>
    </row>
    <row r="661" spans="1:24" x14ac:dyDescent="0.3">
      <c r="A661" s="3">
        <v>659</v>
      </c>
      <c r="B661">
        <v>297</v>
      </c>
      <c r="C661" t="s">
        <v>14</v>
      </c>
      <c r="D661" t="s">
        <v>14</v>
      </c>
      <c r="E661">
        <v>204327</v>
      </c>
      <c r="F661">
        <v>193821</v>
      </c>
      <c r="G661">
        <v>2</v>
      </c>
      <c r="H661">
        <v>2</v>
      </c>
      <c r="I661">
        <v>93.582722544670105</v>
      </c>
      <c r="J661">
        <f>ConfigSheet!$I$2</f>
        <v>3349.0920000000001</v>
      </c>
      <c r="K661">
        <f>IF(D661="",_xlfn.XLOOKUP(C661,ConfigSheet!$A$1:$H$1,ConfigSheet!$A$2:$H$2),_xlfn.XLOOKUP(D661,ConfigSheet!$A$1:$H$1,ConfigSheet!$A$2:$H$2))</f>
        <v>8.5265588246234003</v>
      </c>
      <c r="L661">
        <f>_xlfn.XLOOKUP(B661,CoinPixels_Config3!A:A,CoinPixels_Config3!I:I)</f>
        <v>1.084533317786976</v>
      </c>
      <c r="M661">
        <f t="shared" si="81"/>
        <v>221599.43922345946</v>
      </c>
      <c r="N661">
        <f t="shared" si="82"/>
        <v>210205.33218678948</v>
      </c>
      <c r="O661">
        <f t="shared" si="83"/>
        <v>564.17699306032353</v>
      </c>
      <c r="P661">
        <f t="shared" si="84"/>
        <v>535.16837702283578</v>
      </c>
      <c r="Q661" s="9" cm="1">
        <f t="array" ref="Q661">IF(D661="",_xlfn.XLOOKUP(C661,ConfigSheet!$B$5:$H$5,_xlfn.XLOOKUP(G661,ConfigSheet!$A$6:$A$8,ConfigSheet!$B$6:$H$8)),_xlfn.XLOOKUP(D661,ConfigSheet!$B$5:$H$5,_xlfn.XLOOKUP(H661,ConfigSheet!$A$6:$A$8,ConfigSheet!$B$6:$H$8)))</f>
        <v>320.88</v>
      </c>
      <c r="R661">
        <f t="shared" si="85"/>
        <v>29.008616037487741</v>
      </c>
      <c r="S661" s="9">
        <f t="shared" si="86"/>
        <v>841.49980441039099</v>
      </c>
      <c r="W661">
        <f t="shared" si="87"/>
        <v>-214.28837702283579</v>
      </c>
      <c r="X661">
        <f t="shared" si="80"/>
        <v>45919.508527081016</v>
      </c>
    </row>
    <row r="662" spans="1:24" x14ac:dyDescent="0.3">
      <c r="A662" s="3">
        <v>660</v>
      </c>
      <c r="B662">
        <v>298</v>
      </c>
      <c r="C662" t="s">
        <v>8</v>
      </c>
      <c r="D662" t="s">
        <v>8</v>
      </c>
      <c r="E662">
        <v>16695</v>
      </c>
      <c r="F662">
        <v>16675</v>
      </c>
      <c r="G662">
        <v>1</v>
      </c>
      <c r="H662">
        <v>1</v>
      </c>
      <c r="I662">
        <v>88.658976554870605</v>
      </c>
      <c r="J662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_xlfn.XLOOKUP(B662,CoinPixels_Config3!A:A,CoinPixels_Config3!I:I)</f>
        <v>1.0011994002998501</v>
      </c>
      <c r="M662">
        <f t="shared" si="81"/>
        <v>16715.023988005996</v>
      </c>
      <c r="N662">
        <f t="shared" si="82"/>
        <v>16695</v>
      </c>
      <c r="O662">
        <f t="shared" si="83"/>
        <v>0</v>
      </c>
      <c r="P662">
        <f t="shared" si="84"/>
        <v>0</v>
      </c>
      <c r="Q662" s="9" cm="1">
        <f t="array" ref="Q662">IF(D662="",_xlfn.XLOOKUP(C662,ConfigSheet!$B$5:$H$5,_xlfn.XLOOKUP(G662,ConfigSheet!$A$6:$A$8,ConfigSheet!$B$6:$H$8)),_xlfn.XLOOKUP(D662,ConfigSheet!$B$5:$H$5,_xlfn.XLOOKUP(H662,ConfigSheet!$A$6:$A$8,ConfigSheet!$B$6:$H$8)))</f>
        <v>0</v>
      </c>
      <c r="R662">
        <f t="shared" si="85"/>
        <v>0</v>
      </c>
      <c r="S662" s="9">
        <f t="shared" si="86"/>
        <v>0</v>
      </c>
      <c r="W662">
        <f t="shared" si="87"/>
        <v>0</v>
      </c>
      <c r="X662">
        <f t="shared" si="80"/>
        <v>0</v>
      </c>
    </row>
    <row r="663" spans="1:24" x14ac:dyDescent="0.3">
      <c r="A663" s="3">
        <v>661</v>
      </c>
      <c r="B663">
        <v>298</v>
      </c>
      <c r="C663" t="s">
        <v>13</v>
      </c>
      <c r="D663" t="s">
        <v>13</v>
      </c>
      <c r="E663">
        <v>150531</v>
      </c>
      <c r="F663">
        <v>114572</v>
      </c>
      <c r="G663">
        <v>1</v>
      </c>
      <c r="H663">
        <v>1</v>
      </c>
      <c r="I663">
        <v>60.016781091690063</v>
      </c>
      <c r="J663">
        <f>ConfigSheet!$I$2</f>
        <v>3349.0920000000001</v>
      </c>
      <c r="K663">
        <f>IF(D663="",_xlfn.XLOOKUP(C663,ConfigSheet!$A$1:$H$1,ConfigSheet!$A$2:$H$2),_xlfn.XLOOKUP(D663,ConfigSheet!$A$1:$H$1,ConfigSheet!$A$2:$H$2))</f>
        <v>6.6983512218829002</v>
      </c>
      <c r="L663">
        <f>_xlfn.XLOOKUP(B663,CoinPixels_Config3!A:A,CoinPixels_Config3!I:I)</f>
        <v>1.0011994002998501</v>
      </c>
      <c r="M663">
        <f t="shared" si="81"/>
        <v>150711.54692653674</v>
      </c>
      <c r="N663">
        <f t="shared" si="82"/>
        <v>114709.41769115442</v>
      </c>
      <c r="O663">
        <f t="shared" si="83"/>
        <v>301.43061895798303</v>
      </c>
      <c r="P663">
        <f t="shared" si="84"/>
        <v>229.42456288242309</v>
      </c>
      <c r="Q663" s="9" cm="1">
        <f t="array" ref="Q663">IF(D663="",_xlfn.XLOOKUP(C663,ConfigSheet!$B$5:$H$5,_xlfn.XLOOKUP(G663,ConfigSheet!$A$6:$A$8,ConfigSheet!$B$6:$H$8)),_xlfn.XLOOKUP(D663,ConfigSheet!$B$5:$H$5,_xlfn.XLOOKUP(H663,ConfigSheet!$A$6:$A$8,ConfigSheet!$B$6:$H$8)))</f>
        <v>207.95500000000001</v>
      </c>
      <c r="R663">
        <f t="shared" si="85"/>
        <v>72.00605607555994</v>
      </c>
      <c r="S663" s="9">
        <f t="shared" si="86"/>
        <v>5184.8721115566823</v>
      </c>
      <c r="W663">
        <f t="shared" si="87"/>
        <v>-21.469562882423077</v>
      </c>
      <c r="X663">
        <f t="shared" si="80"/>
        <v>460.94213036231866</v>
      </c>
    </row>
    <row r="664" spans="1:24" x14ac:dyDescent="0.3">
      <c r="A664" s="3">
        <v>662</v>
      </c>
      <c r="B664">
        <v>299</v>
      </c>
      <c r="C664" t="s">
        <v>8</v>
      </c>
      <c r="D664" t="s">
        <v>8</v>
      </c>
      <c r="E664">
        <v>20545</v>
      </c>
      <c r="F664">
        <v>18351</v>
      </c>
      <c r="G664">
        <v>1</v>
      </c>
      <c r="H664">
        <v>1</v>
      </c>
      <c r="I664">
        <v>89.311790466308594</v>
      </c>
      <c r="J66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_xlfn.XLOOKUP(B664,CoinPixels_Config3!A:A,CoinPixels_Config3!I:I)</f>
        <v>1.1195575173015095</v>
      </c>
      <c r="M664">
        <f t="shared" si="81"/>
        <v>23001.309192959514</v>
      </c>
      <c r="N664">
        <f t="shared" si="82"/>
        <v>20545</v>
      </c>
      <c r="O664">
        <f t="shared" si="83"/>
        <v>0</v>
      </c>
      <c r="P664">
        <f t="shared" si="84"/>
        <v>0</v>
      </c>
      <c r="Q664" s="9" cm="1">
        <f t="array" ref="Q664">IF(D664="",_xlfn.XLOOKUP(C664,ConfigSheet!$B$5:$H$5,_xlfn.XLOOKUP(G664,ConfigSheet!$A$6:$A$8,ConfigSheet!$B$6:$H$8)),_xlfn.XLOOKUP(D664,ConfigSheet!$B$5:$H$5,_xlfn.XLOOKUP(H664,ConfigSheet!$A$6:$A$8,ConfigSheet!$B$6:$H$8)))</f>
        <v>0</v>
      </c>
      <c r="R664">
        <f t="shared" si="85"/>
        <v>0</v>
      </c>
      <c r="S664" s="9">
        <f t="shared" si="86"/>
        <v>0</v>
      </c>
      <c r="W664">
        <f t="shared" si="87"/>
        <v>0</v>
      </c>
      <c r="X664">
        <f t="shared" si="80"/>
        <v>0</v>
      </c>
    </row>
    <row r="665" spans="1:24" x14ac:dyDescent="0.3">
      <c r="A665" s="3">
        <v>663</v>
      </c>
      <c r="B665">
        <v>299</v>
      </c>
      <c r="C665" t="s">
        <v>13</v>
      </c>
      <c r="D665" t="s">
        <v>13</v>
      </c>
      <c r="E665">
        <v>310359</v>
      </c>
      <c r="F665">
        <v>107939</v>
      </c>
      <c r="G665">
        <v>2</v>
      </c>
      <c r="H665">
        <v>1</v>
      </c>
      <c r="I665">
        <v>28.320348262786869</v>
      </c>
      <c r="J665">
        <f>ConfigSheet!$I$2</f>
        <v>3349.0920000000001</v>
      </c>
      <c r="K665">
        <f>IF(D665="",_xlfn.XLOOKUP(C665,ConfigSheet!$A$1:$H$1,ConfigSheet!$A$2:$H$2),_xlfn.XLOOKUP(D665,ConfigSheet!$A$1:$H$1,ConfigSheet!$A$2:$H$2))</f>
        <v>6.6983512218829002</v>
      </c>
      <c r="L665">
        <f>_xlfn.XLOOKUP(B665,CoinPixels_Config3!A:A,CoinPixels_Config3!I:I)</f>
        <v>1.1195575173015095</v>
      </c>
      <c r="M665">
        <f t="shared" si="81"/>
        <v>347464.75151217921</v>
      </c>
      <c r="N665">
        <f t="shared" si="82"/>
        <v>120843.91886000764</v>
      </c>
      <c r="O665">
        <f t="shared" si="83"/>
        <v>694.94685211778119</v>
      </c>
      <c r="P665">
        <f t="shared" si="84"/>
        <v>241.69387151892218</v>
      </c>
      <c r="Q665" s="9" cm="1">
        <f t="array" ref="Q665">IF(D665="",_xlfn.XLOOKUP(C665,ConfigSheet!$B$5:$H$5,_xlfn.XLOOKUP(G665,ConfigSheet!$A$6:$A$8,ConfigSheet!$B$6:$H$8)),_xlfn.XLOOKUP(D665,ConfigSheet!$B$5:$H$5,_xlfn.XLOOKUP(H665,ConfigSheet!$A$6:$A$8,ConfigSheet!$B$6:$H$8)))</f>
        <v>207.95500000000001</v>
      </c>
      <c r="R665">
        <f t="shared" si="85"/>
        <v>453.25298059885904</v>
      </c>
      <c r="S665" s="9">
        <f t="shared" si="86"/>
        <v>205438.26442174969</v>
      </c>
      <c r="W665">
        <f t="shared" si="87"/>
        <v>-33.738871518922167</v>
      </c>
      <c r="X665">
        <f t="shared" si="80"/>
        <v>1138.3114513703374</v>
      </c>
    </row>
    <row r="666" spans="1:24" x14ac:dyDescent="0.3">
      <c r="A666" s="3">
        <v>664</v>
      </c>
      <c r="B666">
        <v>300</v>
      </c>
      <c r="C666" t="s">
        <v>8</v>
      </c>
      <c r="D666" t="s">
        <v>8</v>
      </c>
      <c r="E666">
        <v>16690</v>
      </c>
      <c r="F666">
        <v>16280</v>
      </c>
      <c r="G666">
        <v>1</v>
      </c>
      <c r="H666">
        <v>1</v>
      </c>
      <c r="I666">
        <v>94.651079177856445</v>
      </c>
      <c r="J666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_xlfn.XLOOKUP(B666,CoinPixels_Config3!A:A,CoinPixels_Config3!I:I)</f>
        <v>1.0251842751842752</v>
      </c>
      <c r="M666">
        <f t="shared" si="81"/>
        <v>17110.325552825554</v>
      </c>
      <c r="N666">
        <f t="shared" si="82"/>
        <v>16690</v>
      </c>
      <c r="O666">
        <f t="shared" si="83"/>
        <v>0</v>
      </c>
      <c r="P666">
        <f t="shared" si="84"/>
        <v>0</v>
      </c>
      <c r="Q666" s="9" cm="1">
        <f t="array" ref="Q666">IF(D666="",_xlfn.XLOOKUP(C666,ConfigSheet!$B$5:$H$5,_xlfn.XLOOKUP(G666,ConfigSheet!$A$6:$A$8,ConfigSheet!$B$6:$H$8)),_xlfn.XLOOKUP(D666,ConfigSheet!$B$5:$H$5,_xlfn.XLOOKUP(H666,ConfigSheet!$A$6:$A$8,ConfigSheet!$B$6:$H$8)))</f>
        <v>0</v>
      </c>
      <c r="R666">
        <f t="shared" si="85"/>
        <v>0</v>
      </c>
      <c r="S666" s="9">
        <f t="shared" si="86"/>
        <v>0</v>
      </c>
      <c r="W666">
        <f t="shared" si="87"/>
        <v>0</v>
      </c>
      <c r="X666">
        <f t="shared" si="80"/>
        <v>0</v>
      </c>
    </row>
    <row r="667" spans="1:24" x14ac:dyDescent="0.3">
      <c r="A667" s="3">
        <v>665</v>
      </c>
      <c r="B667">
        <v>300</v>
      </c>
      <c r="C667" t="s">
        <v>13</v>
      </c>
      <c r="D667" t="s">
        <v>13</v>
      </c>
      <c r="E667">
        <v>286265</v>
      </c>
      <c r="F667">
        <v>201585</v>
      </c>
      <c r="G667">
        <v>2</v>
      </c>
      <c r="H667">
        <v>2</v>
      </c>
      <c r="I667">
        <v>45.879827439784997</v>
      </c>
      <c r="J667">
        <f>ConfigSheet!$I$2</f>
        <v>3349.0920000000001</v>
      </c>
      <c r="K667">
        <f>IF(D667="",_xlfn.XLOOKUP(C667,ConfigSheet!$A$1:$H$1,ConfigSheet!$A$2:$H$2),_xlfn.XLOOKUP(D667,ConfigSheet!$A$1:$H$1,ConfigSheet!$A$2:$H$2))</f>
        <v>6.6983512218829002</v>
      </c>
      <c r="L667">
        <f>_xlfn.XLOOKUP(B667,CoinPixels_Config3!A:A,CoinPixels_Config3!I:I)</f>
        <v>1.0251842751842752</v>
      </c>
      <c r="M667">
        <f t="shared" si="81"/>
        <v>293474.37653562654</v>
      </c>
      <c r="N667">
        <f t="shared" si="82"/>
        <v>206661.77211302213</v>
      </c>
      <c r="O667">
        <f t="shared" si="83"/>
        <v>586.96340639753589</v>
      </c>
      <c r="P667">
        <f t="shared" si="84"/>
        <v>413.33386295442085</v>
      </c>
      <c r="Q667" s="9" cm="1">
        <f t="array" ref="Q667">IF(D667="",_xlfn.XLOOKUP(C667,ConfigSheet!$B$5:$H$5,_xlfn.XLOOKUP(G667,ConfigSheet!$A$6:$A$8,ConfigSheet!$B$6:$H$8)),_xlfn.XLOOKUP(D667,ConfigSheet!$B$5:$H$5,_xlfn.XLOOKUP(H667,ConfigSheet!$A$6:$A$8,ConfigSheet!$B$6:$H$8)))</f>
        <v>415.91</v>
      </c>
      <c r="R667">
        <f t="shared" si="85"/>
        <v>173.62954344311504</v>
      </c>
      <c r="S667" s="9">
        <f t="shared" si="86"/>
        <v>30147.218356264573</v>
      </c>
      <c r="W667">
        <f t="shared" si="87"/>
        <v>2.5761370455791734</v>
      </c>
      <c r="X667">
        <f t="shared" si="80"/>
        <v>6.6364820776053923</v>
      </c>
    </row>
    <row r="668" spans="1:24" x14ac:dyDescent="0.3">
      <c r="A668" s="3">
        <v>666</v>
      </c>
      <c r="B668">
        <v>301</v>
      </c>
      <c r="C668" t="s">
        <v>8</v>
      </c>
      <c r="D668" t="s">
        <v>8</v>
      </c>
      <c r="E668">
        <v>18648</v>
      </c>
      <c r="F668">
        <v>16960</v>
      </c>
      <c r="G668">
        <v>1</v>
      </c>
      <c r="H668">
        <v>1</v>
      </c>
      <c r="I668">
        <v>90.52918553352356</v>
      </c>
      <c r="J668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_xlfn.XLOOKUP(B668,CoinPixels_Config3!A:A,CoinPixels_Config3!I:I)</f>
        <v>1.0995283018867925</v>
      </c>
      <c r="M668">
        <f t="shared" si="81"/>
        <v>20504.003773584907</v>
      </c>
      <c r="N668">
        <f t="shared" si="82"/>
        <v>18648</v>
      </c>
      <c r="O668">
        <f t="shared" si="83"/>
        <v>0</v>
      </c>
      <c r="P668">
        <f t="shared" si="84"/>
        <v>0</v>
      </c>
      <c r="Q668" s="9" cm="1">
        <f t="array" ref="Q668">IF(D668="",_xlfn.XLOOKUP(C668,ConfigSheet!$B$5:$H$5,_xlfn.XLOOKUP(G668,ConfigSheet!$A$6:$A$8,ConfigSheet!$B$6:$H$8)),_xlfn.XLOOKUP(D668,ConfigSheet!$B$5:$H$5,_xlfn.XLOOKUP(H668,ConfigSheet!$A$6:$A$8,ConfigSheet!$B$6:$H$8)))</f>
        <v>0</v>
      </c>
      <c r="R668">
        <f t="shared" si="85"/>
        <v>0</v>
      </c>
      <c r="S668" s="9">
        <f t="shared" si="86"/>
        <v>0</v>
      </c>
      <c r="W668">
        <f t="shared" si="87"/>
        <v>0</v>
      </c>
      <c r="X668">
        <f t="shared" si="80"/>
        <v>0</v>
      </c>
    </row>
    <row r="669" spans="1:24" x14ac:dyDescent="0.3">
      <c r="A669" s="3">
        <v>667</v>
      </c>
      <c r="B669">
        <v>301</v>
      </c>
      <c r="C669" t="s">
        <v>13</v>
      </c>
      <c r="D669" t="s">
        <v>13</v>
      </c>
      <c r="E669">
        <v>130523</v>
      </c>
      <c r="F669">
        <v>117559</v>
      </c>
      <c r="G669">
        <v>1</v>
      </c>
      <c r="H669">
        <v>1</v>
      </c>
      <c r="I669">
        <v>61.955618858337402</v>
      </c>
      <c r="J669">
        <f>ConfigSheet!$I$2</f>
        <v>3349.0920000000001</v>
      </c>
      <c r="K669">
        <f>IF(D669="",_xlfn.XLOOKUP(C669,ConfigSheet!$A$1:$H$1,ConfigSheet!$A$2:$H$2),_xlfn.XLOOKUP(D669,ConfigSheet!$A$1:$H$1,ConfigSheet!$A$2:$H$2))</f>
        <v>6.6983512218829002</v>
      </c>
      <c r="L669">
        <f>_xlfn.XLOOKUP(B669,CoinPixels_Config3!A:A,CoinPixels_Config3!I:I)</f>
        <v>1.0995283018867925</v>
      </c>
      <c r="M669">
        <f t="shared" si="81"/>
        <v>143513.73254716981</v>
      </c>
      <c r="N669">
        <f t="shared" si="82"/>
        <v>129259.44764150944</v>
      </c>
      <c r="O669">
        <f t="shared" si="83"/>
        <v>287.0346308086821</v>
      </c>
      <c r="P669">
        <f t="shared" si="84"/>
        <v>258.52534927359818</v>
      </c>
      <c r="Q669" s="9" cm="1">
        <f t="array" ref="Q669">IF(D669="",_xlfn.XLOOKUP(C669,ConfigSheet!$B$5:$H$5,_xlfn.XLOOKUP(G669,ConfigSheet!$A$6:$A$8,ConfigSheet!$B$6:$H$8)),_xlfn.XLOOKUP(D669,ConfigSheet!$B$5:$H$5,_xlfn.XLOOKUP(H669,ConfigSheet!$A$6:$A$8,ConfigSheet!$B$6:$H$8)))</f>
        <v>207.95500000000001</v>
      </c>
      <c r="R669">
        <f t="shared" si="85"/>
        <v>28.509281535083915</v>
      </c>
      <c r="S669" s="9">
        <f t="shared" si="86"/>
        <v>812.77913364667666</v>
      </c>
      <c r="W669">
        <f t="shared" si="87"/>
        <v>-50.570349273598168</v>
      </c>
      <c r="X669">
        <f t="shared" si="80"/>
        <v>2557.3602256537106</v>
      </c>
    </row>
    <row r="670" spans="1:24" x14ac:dyDescent="0.3">
      <c r="A670" s="3">
        <v>668</v>
      </c>
      <c r="B670">
        <v>302</v>
      </c>
      <c r="C670" t="s">
        <v>8</v>
      </c>
      <c r="D670" t="s">
        <v>8</v>
      </c>
      <c r="E670">
        <v>15418</v>
      </c>
      <c r="F670">
        <v>15735</v>
      </c>
      <c r="G670">
        <v>1</v>
      </c>
      <c r="H670">
        <v>1</v>
      </c>
      <c r="I670">
        <v>90.421760082244873</v>
      </c>
      <c r="J670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_xlfn.XLOOKUP(B670,CoinPixels_Config3!A:A,CoinPixels_Config3!I:I)</f>
        <v>0.97985382904353358</v>
      </c>
      <c r="M670">
        <f t="shared" si="81"/>
        <v>15107.3863361932</v>
      </c>
      <c r="N670">
        <f t="shared" si="82"/>
        <v>15418</v>
      </c>
      <c r="O670">
        <f t="shared" si="83"/>
        <v>0</v>
      </c>
      <c r="P670">
        <f t="shared" si="84"/>
        <v>0</v>
      </c>
      <c r="Q670" s="9" cm="1">
        <f t="array" ref="Q670">IF(D670="",_xlfn.XLOOKUP(C670,ConfigSheet!$B$5:$H$5,_xlfn.XLOOKUP(G670,ConfigSheet!$A$6:$A$8,ConfigSheet!$B$6:$H$8)),_xlfn.XLOOKUP(D670,ConfigSheet!$B$5:$H$5,_xlfn.XLOOKUP(H670,ConfigSheet!$A$6:$A$8,ConfigSheet!$B$6:$H$8)))</f>
        <v>0</v>
      </c>
      <c r="R670">
        <f t="shared" si="85"/>
        <v>0</v>
      </c>
      <c r="S670" s="9">
        <f t="shared" si="86"/>
        <v>0</v>
      </c>
      <c r="W670">
        <f t="shared" si="87"/>
        <v>0</v>
      </c>
      <c r="X670">
        <f t="shared" si="80"/>
        <v>0</v>
      </c>
    </row>
    <row r="671" spans="1:24" x14ac:dyDescent="0.3">
      <c r="A671" s="3">
        <v>669</v>
      </c>
      <c r="B671">
        <v>302</v>
      </c>
      <c r="C671" t="s">
        <v>12</v>
      </c>
      <c r="D671" t="s">
        <v>12</v>
      </c>
      <c r="E671">
        <v>204991</v>
      </c>
      <c r="F671">
        <v>187813</v>
      </c>
      <c r="G671">
        <v>1</v>
      </c>
      <c r="H671">
        <v>1</v>
      </c>
      <c r="I671">
        <v>87.983173131942749</v>
      </c>
      <c r="J671">
        <f>ConfigSheet!$I$2</f>
        <v>3349.0920000000001</v>
      </c>
      <c r="K671">
        <f>IF(D671="",_xlfn.XLOOKUP(C671,ConfigSheet!$A$1:$H$1,ConfigSheet!$A$2:$H$2),_xlfn.XLOOKUP(D671,ConfigSheet!$A$1:$H$1,ConfigSheet!$A$2:$H$2))</f>
        <v>4.4826302470744004</v>
      </c>
      <c r="L671">
        <f>_xlfn.XLOOKUP(B671,CoinPixels_Config3!A:A,CoinPixels_Config3!I:I)</f>
        <v>0.97985382904353358</v>
      </c>
      <c r="M671">
        <f t="shared" si="81"/>
        <v>200861.21626946298</v>
      </c>
      <c r="N671">
        <f t="shared" si="82"/>
        <v>184029.28719415318</v>
      </c>
      <c r="O671">
        <f t="shared" si="83"/>
        <v>268.84497753828418</v>
      </c>
      <c r="P671">
        <f t="shared" si="84"/>
        <v>246.31609078641392</v>
      </c>
      <c r="Q671" s="9" cm="1">
        <f t="array" ref="Q671">IF(D671="",_xlfn.XLOOKUP(C671,ConfigSheet!$B$5:$H$5,_xlfn.XLOOKUP(G671,ConfigSheet!$A$6:$A$8,ConfigSheet!$B$6:$H$8)),_xlfn.XLOOKUP(D671,ConfigSheet!$B$5:$H$5,_xlfn.XLOOKUP(H671,ConfigSheet!$A$6:$A$8,ConfigSheet!$B$6:$H$8)))</f>
        <v>236.29999999999998</v>
      </c>
      <c r="R671">
        <f t="shared" si="85"/>
        <v>22.52888675187026</v>
      </c>
      <c r="S671" s="9">
        <f t="shared" si="86"/>
        <v>507.5507382785953</v>
      </c>
      <c r="W671">
        <f t="shared" si="87"/>
        <v>-10.01609078641394</v>
      </c>
      <c r="X671">
        <f t="shared" si="80"/>
        <v>100.32207464168623</v>
      </c>
    </row>
    <row r="672" spans="1:24" x14ac:dyDescent="0.3">
      <c r="A672" s="3">
        <v>670</v>
      </c>
      <c r="B672">
        <v>302</v>
      </c>
      <c r="C672" t="s">
        <v>13</v>
      </c>
      <c r="D672" t="s">
        <v>13</v>
      </c>
      <c r="E672">
        <v>128287</v>
      </c>
      <c r="F672">
        <v>94642</v>
      </c>
      <c r="G672">
        <v>1</v>
      </c>
      <c r="H672">
        <v>1</v>
      </c>
      <c r="I672">
        <v>57.140541076660163</v>
      </c>
      <c r="J672">
        <f>ConfigSheet!$I$2</f>
        <v>3349.0920000000001</v>
      </c>
      <c r="K672">
        <f>IF(D672="",_xlfn.XLOOKUP(C672,ConfigSheet!$A$1:$H$1,ConfigSheet!$A$2:$H$2),_xlfn.XLOOKUP(D672,ConfigSheet!$A$1:$H$1,ConfigSheet!$A$2:$H$2))</f>
        <v>6.6983512218829002</v>
      </c>
      <c r="L672">
        <f>_xlfn.XLOOKUP(B672,CoinPixels_Config3!A:A,CoinPixels_Config3!I:I)</f>
        <v>0.97985382904353358</v>
      </c>
      <c r="M672">
        <f t="shared" si="81"/>
        <v>125702.50816650779</v>
      </c>
      <c r="N672">
        <f t="shared" si="82"/>
        <v>92735.326088338101</v>
      </c>
      <c r="O672">
        <f t="shared" si="83"/>
        <v>251.41129272378086</v>
      </c>
      <c r="P672">
        <f t="shared" si="84"/>
        <v>185.47528249911579</v>
      </c>
      <c r="Q672" s="9" cm="1">
        <f t="array" ref="Q672">IF(D672="",_xlfn.XLOOKUP(C672,ConfigSheet!$B$5:$H$5,_xlfn.XLOOKUP(G672,ConfigSheet!$A$6:$A$8,ConfigSheet!$B$6:$H$8)),_xlfn.XLOOKUP(D672,ConfigSheet!$B$5:$H$5,_xlfn.XLOOKUP(H672,ConfigSheet!$A$6:$A$8,ConfigSheet!$B$6:$H$8)))</f>
        <v>207.95500000000001</v>
      </c>
      <c r="R672">
        <f t="shared" si="85"/>
        <v>65.936010224665068</v>
      </c>
      <c r="S672" s="9">
        <f t="shared" si="86"/>
        <v>4347.5574443471369</v>
      </c>
      <c r="W672">
        <f t="shared" si="87"/>
        <v>22.47971750088422</v>
      </c>
      <c r="X672">
        <f t="shared" si="80"/>
        <v>505.3376989195603</v>
      </c>
    </row>
    <row r="673" spans="1:24" x14ac:dyDescent="0.3">
      <c r="A673" s="3">
        <v>671</v>
      </c>
      <c r="B673">
        <v>303</v>
      </c>
      <c r="C673" t="s">
        <v>8</v>
      </c>
      <c r="D673" t="s">
        <v>8</v>
      </c>
      <c r="E673">
        <v>14573</v>
      </c>
      <c r="F673">
        <v>14572</v>
      </c>
      <c r="G673">
        <v>1</v>
      </c>
      <c r="H673">
        <v>1</v>
      </c>
      <c r="I673">
        <v>96.262627840042114</v>
      </c>
      <c r="J673">
        <f>ConfigSheet!$I$2</f>
        <v>3349.0920000000001</v>
      </c>
      <c r="K673">
        <f>IF(D673="",_xlfn.XLOOKUP(C673,ConfigSheet!$A$1:$H$1,ConfigSheet!$A$2:$H$2),_xlfn.XLOOKUP(D673,ConfigSheet!$A$1:$H$1,ConfigSheet!$A$2:$H$2))</f>
        <v>0</v>
      </c>
      <c r="L673">
        <f>_xlfn.XLOOKUP(B673,CoinPixels_Config3!A:A,CoinPixels_Config3!I:I)</f>
        <v>1.0000686247598134</v>
      </c>
      <c r="M673">
        <f t="shared" si="81"/>
        <v>14574.00006862476</v>
      </c>
      <c r="N673">
        <f t="shared" si="82"/>
        <v>14573</v>
      </c>
      <c r="O673">
        <f t="shared" si="83"/>
        <v>0</v>
      </c>
      <c r="P673">
        <f t="shared" si="84"/>
        <v>0</v>
      </c>
      <c r="Q673" s="9" cm="1">
        <f t="array" ref="Q673">IF(D673="",_xlfn.XLOOKUP(C673,ConfigSheet!$B$5:$H$5,_xlfn.XLOOKUP(G673,ConfigSheet!$A$6:$A$8,ConfigSheet!$B$6:$H$8)),_xlfn.XLOOKUP(D673,ConfigSheet!$B$5:$H$5,_xlfn.XLOOKUP(H673,ConfigSheet!$A$6:$A$8,ConfigSheet!$B$6:$H$8)))</f>
        <v>0</v>
      </c>
      <c r="R673">
        <f t="shared" si="85"/>
        <v>0</v>
      </c>
      <c r="S673" s="9">
        <f t="shared" si="86"/>
        <v>0</v>
      </c>
      <c r="W673">
        <f t="shared" si="87"/>
        <v>0</v>
      </c>
      <c r="X673">
        <f t="shared" si="80"/>
        <v>0</v>
      </c>
    </row>
    <row r="674" spans="1:24" x14ac:dyDescent="0.3">
      <c r="A674" s="3">
        <v>672</v>
      </c>
      <c r="B674">
        <v>303</v>
      </c>
      <c r="C674" t="s">
        <v>14</v>
      </c>
      <c r="D674" t="s">
        <v>14</v>
      </c>
      <c r="E674">
        <v>90714</v>
      </c>
      <c r="F674">
        <v>87474</v>
      </c>
      <c r="G674">
        <v>1</v>
      </c>
      <c r="H674">
        <v>1</v>
      </c>
      <c r="I674">
        <v>93.739467859268188</v>
      </c>
      <c r="J674">
        <f>ConfigSheet!$I$2</f>
        <v>3349.0920000000001</v>
      </c>
      <c r="K674">
        <f>IF(D674="",_xlfn.XLOOKUP(C674,ConfigSheet!$A$1:$H$1,ConfigSheet!$A$2:$H$2),_xlfn.XLOOKUP(D674,ConfigSheet!$A$1:$H$1,ConfigSheet!$A$2:$H$2))</f>
        <v>8.5265588246234003</v>
      </c>
      <c r="L674">
        <f>_xlfn.XLOOKUP(B674,CoinPixels_Config3!A:A,CoinPixels_Config3!I:I)</f>
        <v>1.0000686247598134</v>
      </c>
      <c r="M674">
        <f t="shared" si="81"/>
        <v>90720.225226461713</v>
      </c>
      <c r="N674">
        <f t="shared" si="82"/>
        <v>87480.002882239918</v>
      </c>
      <c r="O674">
        <f t="shared" si="83"/>
        <v>230.96747923810676</v>
      </c>
      <c r="P674">
        <f t="shared" si="84"/>
        <v>222.71809509969961</v>
      </c>
      <c r="Q674" s="9" cm="1">
        <f t="array" ref="Q674">IF(D674="",_xlfn.XLOOKUP(C674,ConfigSheet!$B$5:$H$5,_xlfn.XLOOKUP(G674,ConfigSheet!$A$6:$A$8,ConfigSheet!$B$6:$H$8)),_xlfn.XLOOKUP(D674,ConfigSheet!$B$5:$H$5,_xlfn.XLOOKUP(H674,ConfigSheet!$A$6:$A$8,ConfigSheet!$B$6:$H$8)))</f>
        <v>160.44</v>
      </c>
      <c r="R674">
        <f t="shared" si="85"/>
        <v>8.2493841384071516</v>
      </c>
      <c r="S674" s="9">
        <f t="shared" si="86"/>
        <v>68.052338663003496</v>
      </c>
      <c r="W674">
        <f t="shared" si="87"/>
        <v>-62.278095099699613</v>
      </c>
      <c r="X674">
        <f t="shared" si="80"/>
        <v>3878.561129247229</v>
      </c>
    </row>
    <row r="675" spans="1:24" x14ac:dyDescent="0.3">
      <c r="A675" s="3">
        <v>673</v>
      </c>
      <c r="B675">
        <v>303</v>
      </c>
      <c r="C675" t="s">
        <v>9</v>
      </c>
      <c r="D675" t="s">
        <v>9</v>
      </c>
      <c r="E675">
        <v>451387</v>
      </c>
      <c r="F675">
        <v>417385</v>
      </c>
      <c r="G675">
        <v>1</v>
      </c>
      <c r="H675">
        <v>1</v>
      </c>
      <c r="I675">
        <v>90.556949377059937</v>
      </c>
      <c r="J675">
        <f>ConfigSheet!$I$2</f>
        <v>3349.0920000000001</v>
      </c>
      <c r="K675">
        <f>IF(D675="",_xlfn.XLOOKUP(C675,ConfigSheet!$A$1:$H$1,ConfigSheet!$A$2:$H$2),_xlfn.XLOOKUP(D675,ConfigSheet!$A$1:$H$1,ConfigSheet!$A$2:$H$2))</f>
        <v>2.6304883652667002</v>
      </c>
      <c r="L675">
        <f>_xlfn.XLOOKUP(B675,CoinPixels_Config3!A:A,CoinPixels_Config3!I:I)</f>
        <v>1.0000686247598134</v>
      </c>
      <c r="M675">
        <f t="shared" si="81"/>
        <v>451417.97632445791</v>
      </c>
      <c r="N675">
        <f t="shared" si="82"/>
        <v>417413.64294537471</v>
      </c>
      <c r="O675">
        <f t="shared" si="83"/>
        <v>354.5587086272115</v>
      </c>
      <c r="P675">
        <f t="shared" si="84"/>
        <v>327.85057301244541</v>
      </c>
      <c r="Q675" s="9" cm="1">
        <f t="array" ref="Q675">IF(D675="",_xlfn.XLOOKUP(C675,ConfigSheet!$B$5:$H$5,_xlfn.XLOOKUP(G675,ConfigSheet!$A$6:$A$8,ConfigSheet!$B$6:$H$8)),_xlfn.XLOOKUP(D675,ConfigSheet!$B$5:$H$5,_xlfn.XLOOKUP(H675,ConfigSheet!$A$6:$A$8,ConfigSheet!$B$6:$H$8)))</f>
        <v>468.8</v>
      </c>
      <c r="R675">
        <f t="shared" si="85"/>
        <v>26.708135614766093</v>
      </c>
      <c r="S675" s="9">
        <f t="shared" si="86"/>
        <v>713.32450801673701</v>
      </c>
      <c r="W675">
        <f t="shared" si="87"/>
        <v>140.9494269875546</v>
      </c>
      <c r="X675">
        <f t="shared" si="80"/>
        <v>19866.740968119986</v>
      </c>
    </row>
    <row r="676" spans="1:24" x14ac:dyDescent="0.3">
      <c r="A676" s="3">
        <v>674</v>
      </c>
      <c r="B676">
        <v>304</v>
      </c>
      <c r="C676" t="s">
        <v>8</v>
      </c>
      <c r="D676" t="s">
        <v>8</v>
      </c>
      <c r="E676">
        <v>17245</v>
      </c>
      <c r="F676">
        <v>16619</v>
      </c>
      <c r="G676">
        <v>1</v>
      </c>
      <c r="H676">
        <v>1</v>
      </c>
      <c r="I676">
        <v>86.106836795806885</v>
      </c>
      <c r="J676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_xlfn.XLOOKUP(B676,CoinPixels_Config3!A:A,CoinPixels_Config3!I:I)</f>
        <v>1.0376677297069619</v>
      </c>
      <c r="M676">
        <f t="shared" si="81"/>
        <v>17894.579998796558</v>
      </c>
      <c r="N676">
        <f t="shared" si="82"/>
        <v>17245</v>
      </c>
      <c r="O676">
        <f t="shared" si="83"/>
        <v>0</v>
      </c>
      <c r="P676">
        <f t="shared" si="84"/>
        <v>0</v>
      </c>
      <c r="Q676" s="9" cm="1">
        <f t="array" ref="Q676">IF(D676="",_xlfn.XLOOKUP(C676,ConfigSheet!$B$5:$H$5,_xlfn.XLOOKUP(G676,ConfigSheet!$A$6:$A$8,ConfigSheet!$B$6:$H$8)),_xlfn.XLOOKUP(D676,ConfigSheet!$B$5:$H$5,_xlfn.XLOOKUP(H676,ConfigSheet!$A$6:$A$8,ConfigSheet!$B$6:$H$8)))</f>
        <v>0</v>
      </c>
      <c r="R676">
        <f t="shared" si="85"/>
        <v>0</v>
      </c>
      <c r="S676" s="9">
        <f t="shared" si="86"/>
        <v>0</v>
      </c>
      <c r="W676">
        <f t="shared" si="87"/>
        <v>0</v>
      </c>
      <c r="X676">
        <f t="shared" si="80"/>
        <v>0</v>
      </c>
    </row>
    <row r="677" spans="1:24" x14ac:dyDescent="0.3">
      <c r="A677" s="3">
        <v>675</v>
      </c>
      <c r="B677">
        <v>304</v>
      </c>
      <c r="C677" t="s">
        <v>14</v>
      </c>
      <c r="D677" t="s">
        <v>14</v>
      </c>
      <c r="E677">
        <v>105833</v>
      </c>
      <c r="F677">
        <v>94312</v>
      </c>
      <c r="G677">
        <v>1</v>
      </c>
      <c r="H677">
        <v>1</v>
      </c>
      <c r="I677">
        <v>88.74659538269043</v>
      </c>
      <c r="J677">
        <f>ConfigSheet!$I$2</f>
        <v>3349.0920000000001</v>
      </c>
      <c r="K677">
        <f>IF(D677="",_xlfn.XLOOKUP(C677,ConfigSheet!$A$1:$H$1,ConfigSheet!$A$2:$H$2),_xlfn.XLOOKUP(D677,ConfigSheet!$A$1:$H$1,ConfigSheet!$A$2:$H$2))</f>
        <v>8.5265588246234003</v>
      </c>
      <c r="L677">
        <f>_xlfn.XLOOKUP(B677,CoinPixels_Config3!A:A,CoinPixels_Config3!I:I)</f>
        <v>1.0376677297069619</v>
      </c>
      <c r="M677">
        <f t="shared" si="81"/>
        <v>109819.4888380769</v>
      </c>
      <c r="N677">
        <f t="shared" si="82"/>
        <v>97864.518924122982</v>
      </c>
      <c r="O677">
        <f t="shared" si="83"/>
        <v>279.59289612466171</v>
      </c>
      <c r="P677">
        <f t="shared" si="84"/>
        <v>249.15636161980757</v>
      </c>
      <c r="Q677" s="9" cm="1">
        <f t="array" ref="Q677">IF(D677="",_xlfn.XLOOKUP(C677,ConfigSheet!$B$5:$H$5,_xlfn.XLOOKUP(G677,ConfigSheet!$A$6:$A$8,ConfigSheet!$B$6:$H$8)),_xlfn.XLOOKUP(D677,ConfigSheet!$B$5:$H$5,_xlfn.XLOOKUP(H677,ConfigSheet!$A$6:$A$8,ConfigSheet!$B$6:$H$8)))</f>
        <v>160.44</v>
      </c>
      <c r="R677">
        <f t="shared" si="85"/>
        <v>30.436534504854137</v>
      </c>
      <c r="S677" s="9">
        <f t="shared" si="86"/>
        <v>926.38263266517652</v>
      </c>
      <c r="W677">
        <f t="shared" si="87"/>
        <v>-88.716361619807572</v>
      </c>
      <c r="X677">
        <f t="shared" si="80"/>
        <v>7870.5928190564655</v>
      </c>
    </row>
    <row r="678" spans="1:24" x14ac:dyDescent="0.3">
      <c r="A678" s="3">
        <v>676</v>
      </c>
      <c r="B678">
        <v>304</v>
      </c>
      <c r="C678" t="s">
        <v>9</v>
      </c>
      <c r="D678" t="s">
        <v>9</v>
      </c>
      <c r="E678">
        <v>494518</v>
      </c>
      <c r="F678">
        <v>451005</v>
      </c>
      <c r="G678">
        <v>1</v>
      </c>
      <c r="H678">
        <v>1</v>
      </c>
      <c r="I678">
        <v>89.970487356185913</v>
      </c>
      <c r="J678">
        <f>ConfigSheet!$I$2</f>
        <v>3349.0920000000001</v>
      </c>
      <c r="K678">
        <f>IF(D678="",_xlfn.XLOOKUP(C678,ConfigSheet!$A$1:$H$1,ConfigSheet!$A$2:$H$2),_xlfn.XLOOKUP(D678,ConfigSheet!$A$1:$H$1,ConfigSheet!$A$2:$H$2))</f>
        <v>2.6304883652667002</v>
      </c>
      <c r="L678">
        <f>_xlfn.XLOOKUP(B678,CoinPixels_Config3!A:A,CoinPixels_Config3!I:I)</f>
        <v>1.0376677297069619</v>
      </c>
      <c r="M678">
        <f t="shared" si="81"/>
        <v>513145.37035922735</v>
      </c>
      <c r="N678">
        <f t="shared" si="82"/>
        <v>467993.33443648834</v>
      </c>
      <c r="O678">
        <f t="shared" si="83"/>
        <v>403.04145912397132</v>
      </c>
      <c r="P678">
        <f t="shared" si="84"/>
        <v>367.57754676716866</v>
      </c>
      <c r="Q678" s="9" cm="1">
        <f t="array" ref="Q678">IF(D678="",_xlfn.XLOOKUP(C678,ConfigSheet!$B$5:$H$5,_xlfn.XLOOKUP(G678,ConfigSheet!$A$6:$A$8,ConfigSheet!$B$6:$H$8)),_xlfn.XLOOKUP(D678,ConfigSheet!$B$5:$H$5,_xlfn.XLOOKUP(H678,ConfigSheet!$A$6:$A$8,ConfigSheet!$B$6:$H$8)))</f>
        <v>468.8</v>
      </c>
      <c r="R678">
        <f t="shared" si="85"/>
        <v>35.463912356802666</v>
      </c>
      <c r="S678" s="9">
        <f t="shared" si="86"/>
        <v>1257.6890796509808</v>
      </c>
      <c r="W678">
        <f t="shared" si="87"/>
        <v>101.22245323283136</v>
      </c>
      <c r="X678">
        <f t="shared" si="80"/>
        <v>10245.985038472731</v>
      </c>
    </row>
    <row r="679" spans="1:24" x14ac:dyDescent="0.3">
      <c r="A679" s="3">
        <v>677</v>
      </c>
      <c r="B679">
        <v>305</v>
      </c>
      <c r="C679" t="s">
        <v>8</v>
      </c>
      <c r="D679" t="s">
        <v>8</v>
      </c>
      <c r="E679">
        <v>15663</v>
      </c>
      <c r="F679">
        <v>15893</v>
      </c>
      <c r="G679">
        <v>1</v>
      </c>
      <c r="H679">
        <v>1</v>
      </c>
      <c r="I679">
        <v>91.236895322799683</v>
      </c>
      <c r="J679">
        <f>ConfigSheet!$I$2</f>
        <v>3349.0920000000001</v>
      </c>
      <c r="K679">
        <f>IF(D679="",_xlfn.XLOOKUP(C679,ConfigSheet!$A$1:$H$1,ConfigSheet!$A$2:$H$2),_xlfn.XLOOKUP(D679,ConfigSheet!$A$1:$H$1,ConfigSheet!$A$2:$H$2))</f>
        <v>0</v>
      </c>
      <c r="L679">
        <f>_xlfn.XLOOKUP(B679,CoinPixels_Config3!A:A,CoinPixels_Config3!I:I)</f>
        <v>0.98552821997105644</v>
      </c>
      <c r="M679">
        <f t="shared" si="81"/>
        <v>15436.328509406658</v>
      </c>
      <c r="N679">
        <f t="shared" si="82"/>
        <v>15663</v>
      </c>
      <c r="O679">
        <f t="shared" si="83"/>
        <v>0</v>
      </c>
      <c r="P679">
        <f t="shared" si="84"/>
        <v>0</v>
      </c>
      <c r="Q679" s="9" cm="1">
        <f t="array" ref="Q679">IF(D679="",_xlfn.XLOOKUP(C679,ConfigSheet!$B$5:$H$5,_xlfn.XLOOKUP(G679,ConfigSheet!$A$6:$A$8,ConfigSheet!$B$6:$H$8)),_xlfn.XLOOKUP(D679,ConfigSheet!$B$5:$H$5,_xlfn.XLOOKUP(H679,ConfigSheet!$A$6:$A$8,ConfigSheet!$B$6:$H$8)))</f>
        <v>0</v>
      </c>
      <c r="R679">
        <f t="shared" si="85"/>
        <v>0</v>
      </c>
      <c r="S679" s="9">
        <f t="shared" si="86"/>
        <v>0</v>
      </c>
      <c r="W679">
        <f t="shared" si="87"/>
        <v>0</v>
      </c>
      <c r="X679">
        <f t="shared" si="80"/>
        <v>0</v>
      </c>
    </row>
    <row r="680" spans="1:24" x14ac:dyDescent="0.3">
      <c r="A680" s="3">
        <v>678</v>
      </c>
      <c r="B680">
        <v>305</v>
      </c>
      <c r="C680" t="s">
        <v>12</v>
      </c>
      <c r="D680" t="s">
        <v>12</v>
      </c>
      <c r="E680">
        <v>199497</v>
      </c>
      <c r="F680">
        <v>348698</v>
      </c>
      <c r="G680">
        <v>1</v>
      </c>
      <c r="H680">
        <v>2</v>
      </c>
      <c r="I680">
        <v>44.225212931633003</v>
      </c>
      <c r="J680">
        <f>ConfigSheet!$I$2</f>
        <v>3349.0920000000001</v>
      </c>
      <c r="K680">
        <f>IF(D680="",_xlfn.XLOOKUP(C680,ConfigSheet!$A$1:$H$1,ConfigSheet!$A$2:$H$2),_xlfn.XLOOKUP(D680,ConfigSheet!$A$1:$H$1,ConfigSheet!$A$2:$H$2))</f>
        <v>4.4826302470744004</v>
      </c>
      <c r="L680">
        <f>_xlfn.XLOOKUP(B680,CoinPixels_Config3!A:A,CoinPixels_Config3!I:I)</f>
        <v>0.98552821997105644</v>
      </c>
      <c r="M680">
        <f t="shared" si="81"/>
        <v>196609.92329956585</v>
      </c>
      <c r="N680">
        <f t="shared" si="82"/>
        <v>343651.71924746747</v>
      </c>
      <c r="O680">
        <f t="shared" si="83"/>
        <v>263.15478615027945</v>
      </c>
      <c r="P680">
        <f t="shared" si="84"/>
        <v>459.9645489457493</v>
      </c>
      <c r="Q680" s="9" cm="1">
        <f t="array" ref="Q680">IF(D680="",_xlfn.XLOOKUP(C680,ConfigSheet!$B$5:$H$5,_xlfn.XLOOKUP(G680,ConfigSheet!$A$6:$A$8,ConfigSheet!$B$6:$H$8)),_xlfn.XLOOKUP(D680,ConfigSheet!$B$5:$H$5,_xlfn.XLOOKUP(H680,ConfigSheet!$A$6:$A$8,ConfigSheet!$B$6:$H$8)))</f>
        <v>472.59999999999997</v>
      </c>
      <c r="R680">
        <f t="shared" si="85"/>
        <v>-196.80976279546985</v>
      </c>
      <c r="S680" s="9">
        <f t="shared" si="86"/>
        <v>38734.082731609109</v>
      </c>
      <c r="W680">
        <f t="shared" si="87"/>
        <v>12.635451054250666</v>
      </c>
      <c r="X680">
        <f t="shared" si="80"/>
        <v>159.65462334436427</v>
      </c>
    </row>
    <row r="681" spans="1:24" x14ac:dyDescent="0.3">
      <c r="A681" s="3">
        <v>679</v>
      </c>
      <c r="B681">
        <v>305</v>
      </c>
      <c r="C681" t="s">
        <v>11</v>
      </c>
      <c r="D681" t="s">
        <v>11</v>
      </c>
      <c r="E681">
        <v>232197</v>
      </c>
      <c r="F681">
        <v>220726</v>
      </c>
      <c r="G681">
        <v>1</v>
      </c>
      <c r="H681">
        <v>1</v>
      </c>
      <c r="I681">
        <v>83.975189924240112</v>
      </c>
      <c r="J681">
        <f>ConfigSheet!$I$2</f>
        <v>3349.0920000000001</v>
      </c>
      <c r="K681">
        <f>IF(D681="",_xlfn.XLOOKUP(C681,ConfigSheet!$A$1:$H$1,ConfigSheet!$A$2:$H$2),_xlfn.XLOOKUP(D681,ConfigSheet!$A$1:$H$1,ConfigSheet!$A$2:$H$2))</f>
        <v>5.6936084651916001</v>
      </c>
      <c r="L681">
        <f>_xlfn.XLOOKUP(B681,CoinPixels_Config3!A:A,CoinPixels_Config3!I:I)</f>
        <v>0.98552821997105644</v>
      </c>
      <c r="M681">
        <f t="shared" si="81"/>
        <v>228836.69609261939</v>
      </c>
      <c r="N681">
        <f t="shared" si="82"/>
        <v>217531.70188133139</v>
      </c>
      <c r="O681">
        <f t="shared" si="83"/>
        <v>389.03277366504568</v>
      </c>
      <c r="P681">
        <f t="shared" si="84"/>
        <v>369.81377020371008</v>
      </c>
      <c r="Q681" s="9" cm="1">
        <f t="array" ref="Q681">IF(D681="",_xlfn.XLOOKUP(C681,ConfigSheet!$B$5:$H$5,_xlfn.XLOOKUP(G681,ConfigSheet!$A$6:$A$8,ConfigSheet!$B$6:$H$8)),_xlfn.XLOOKUP(D681,ConfigSheet!$B$5:$H$5,_xlfn.XLOOKUP(H681,ConfigSheet!$A$6:$A$8,ConfigSheet!$B$6:$H$8)))</f>
        <v>369.42666666666668</v>
      </c>
      <c r="R681">
        <f t="shared" si="85"/>
        <v>19.219003461335603</v>
      </c>
      <c r="S681" s="9">
        <f t="shared" si="86"/>
        <v>369.37009404682988</v>
      </c>
      <c r="W681">
        <f t="shared" si="87"/>
        <v>-0.3871035370434015</v>
      </c>
      <c r="X681">
        <f t="shared" si="80"/>
        <v>0.14984914839151212</v>
      </c>
    </row>
    <row r="682" spans="1:24" x14ac:dyDescent="0.3">
      <c r="A682" s="3">
        <v>680</v>
      </c>
      <c r="B682">
        <v>306</v>
      </c>
      <c r="C682" t="s">
        <v>8</v>
      </c>
      <c r="D682" t="s">
        <v>8</v>
      </c>
      <c r="E682">
        <v>20335</v>
      </c>
      <c r="F682">
        <v>19892</v>
      </c>
      <c r="G682">
        <v>1</v>
      </c>
      <c r="H682">
        <v>1</v>
      </c>
      <c r="I682">
        <v>95.41899561882019</v>
      </c>
      <c r="J682">
        <f>ConfigSheet!$I$2</f>
        <v>3349.0920000000001</v>
      </c>
      <c r="K682">
        <f>IF(D682="",_xlfn.XLOOKUP(C682,ConfigSheet!$A$1:$H$1,ConfigSheet!$A$2:$H$2),_xlfn.XLOOKUP(D682,ConfigSheet!$A$1:$H$1,ConfigSheet!$A$2:$H$2))</f>
        <v>0</v>
      </c>
      <c r="L682">
        <f>_xlfn.XLOOKUP(B682,CoinPixels_Config3!A:A,CoinPixels_Config3!I:I)</f>
        <v>1.0222702594007642</v>
      </c>
      <c r="M682">
        <f t="shared" si="81"/>
        <v>20787.86572491454</v>
      </c>
      <c r="N682">
        <f t="shared" si="82"/>
        <v>20335</v>
      </c>
      <c r="O682">
        <f t="shared" si="83"/>
        <v>0</v>
      </c>
      <c r="P682">
        <f t="shared" si="84"/>
        <v>0</v>
      </c>
      <c r="Q682" s="9" cm="1">
        <f t="array" ref="Q682">IF(D682="",_xlfn.XLOOKUP(C682,ConfigSheet!$B$5:$H$5,_xlfn.XLOOKUP(G682,ConfigSheet!$A$6:$A$8,ConfigSheet!$B$6:$H$8)),_xlfn.XLOOKUP(D682,ConfigSheet!$B$5:$H$5,_xlfn.XLOOKUP(H682,ConfigSheet!$A$6:$A$8,ConfigSheet!$B$6:$H$8)))</f>
        <v>0</v>
      </c>
      <c r="R682">
        <f t="shared" si="85"/>
        <v>0</v>
      </c>
      <c r="S682" s="9">
        <f t="shared" si="86"/>
        <v>0</v>
      </c>
      <c r="W682">
        <f t="shared" si="87"/>
        <v>0</v>
      </c>
      <c r="X682">
        <f t="shared" si="80"/>
        <v>0</v>
      </c>
    </row>
    <row r="683" spans="1:24" x14ac:dyDescent="0.3">
      <c r="A683" s="3">
        <v>681</v>
      </c>
      <c r="B683">
        <v>306</v>
      </c>
      <c r="C683" t="s">
        <v>9</v>
      </c>
      <c r="D683" t="s">
        <v>9</v>
      </c>
      <c r="E683">
        <v>606504</v>
      </c>
      <c r="F683">
        <v>482271</v>
      </c>
      <c r="G683">
        <v>1</v>
      </c>
      <c r="H683">
        <v>1</v>
      </c>
      <c r="I683">
        <v>77.917492389678955</v>
      </c>
      <c r="J683">
        <f>ConfigSheet!$I$2</f>
        <v>3349.0920000000001</v>
      </c>
      <c r="K683">
        <f>IF(D683="",_xlfn.XLOOKUP(C683,ConfigSheet!$A$1:$H$1,ConfigSheet!$A$2:$H$2),_xlfn.XLOOKUP(D683,ConfigSheet!$A$1:$H$1,ConfigSheet!$A$2:$H$2))</f>
        <v>2.6304883652667002</v>
      </c>
      <c r="L683">
        <f>_xlfn.XLOOKUP(B683,CoinPixels_Config3!A:A,CoinPixels_Config3!I:I)</f>
        <v>1.0222702594007642</v>
      </c>
      <c r="M683">
        <f t="shared" si="81"/>
        <v>620011.00140760106</v>
      </c>
      <c r="N683">
        <f t="shared" si="82"/>
        <v>493011.30027146597</v>
      </c>
      <c r="O683">
        <f t="shared" si="83"/>
        <v>486.97728385486278</v>
      </c>
      <c r="P683">
        <f t="shared" si="84"/>
        <v>387.2274901104833</v>
      </c>
      <c r="Q683" s="9" cm="1">
        <f t="array" ref="Q683">IF(D683="",_xlfn.XLOOKUP(C683,ConfigSheet!$B$5:$H$5,_xlfn.XLOOKUP(G683,ConfigSheet!$A$6:$A$8,ConfigSheet!$B$6:$H$8)),_xlfn.XLOOKUP(D683,ConfigSheet!$B$5:$H$5,_xlfn.XLOOKUP(H683,ConfigSheet!$A$6:$A$8,ConfigSheet!$B$6:$H$8)))</f>
        <v>468.8</v>
      </c>
      <c r="R683">
        <f t="shared" si="85"/>
        <v>99.749793744379474</v>
      </c>
      <c r="S683" s="9">
        <f t="shared" si="86"/>
        <v>9950.0213520462457</v>
      </c>
      <c r="W683">
        <f t="shared" si="87"/>
        <v>81.572509889516709</v>
      </c>
      <c r="X683">
        <f t="shared" si="80"/>
        <v>6654.0743696753016</v>
      </c>
    </row>
    <row r="684" spans="1:24" x14ac:dyDescent="0.3">
      <c r="A684" s="3">
        <v>682</v>
      </c>
      <c r="B684">
        <v>307</v>
      </c>
      <c r="C684" t="s">
        <v>8</v>
      </c>
      <c r="D684" t="s">
        <v>8</v>
      </c>
      <c r="E684">
        <v>19181</v>
      </c>
      <c r="F684">
        <v>19282</v>
      </c>
      <c r="G684">
        <v>1</v>
      </c>
      <c r="H684">
        <v>1</v>
      </c>
      <c r="I684">
        <v>95.174300670623779</v>
      </c>
      <c r="J684">
        <f>ConfigSheet!$I$2</f>
        <v>3349.0920000000001</v>
      </c>
      <c r="K684">
        <f>IF(D684="",_xlfn.XLOOKUP(C684,ConfigSheet!$A$1:$H$1,ConfigSheet!$A$2:$H$2),_xlfn.XLOOKUP(D684,ConfigSheet!$A$1:$H$1,ConfigSheet!$A$2:$H$2))</f>
        <v>0</v>
      </c>
      <c r="L684">
        <f>_xlfn.XLOOKUP(B684,CoinPixels_Config3!A:A,CoinPixels_Config3!I:I)</f>
        <v>0.99476195415413338</v>
      </c>
      <c r="M684">
        <f t="shared" si="81"/>
        <v>19080.529042630431</v>
      </c>
      <c r="N684">
        <f t="shared" si="82"/>
        <v>19181</v>
      </c>
      <c r="O684">
        <f t="shared" si="83"/>
        <v>0</v>
      </c>
      <c r="P684">
        <f t="shared" si="84"/>
        <v>0</v>
      </c>
      <c r="Q684" s="9" cm="1">
        <f t="array" ref="Q684">IF(D684="",_xlfn.XLOOKUP(C684,ConfigSheet!$B$5:$H$5,_xlfn.XLOOKUP(G684,ConfigSheet!$A$6:$A$8,ConfigSheet!$B$6:$H$8)),_xlfn.XLOOKUP(D684,ConfigSheet!$B$5:$H$5,_xlfn.XLOOKUP(H684,ConfigSheet!$A$6:$A$8,ConfigSheet!$B$6:$H$8)))</f>
        <v>0</v>
      </c>
      <c r="R684">
        <f t="shared" si="85"/>
        <v>0</v>
      </c>
      <c r="S684" s="9">
        <f t="shared" si="86"/>
        <v>0</v>
      </c>
      <c r="W684">
        <f t="shared" si="87"/>
        <v>0</v>
      </c>
      <c r="X684">
        <f t="shared" si="80"/>
        <v>0</v>
      </c>
    </row>
    <row r="685" spans="1:24" x14ac:dyDescent="0.3">
      <c r="A685" s="3">
        <v>683</v>
      </c>
      <c r="B685">
        <v>307</v>
      </c>
      <c r="C685" t="s">
        <v>9</v>
      </c>
      <c r="D685" t="s">
        <v>9</v>
      </c>
      <c r="E685">
        <v>596781</v>
      </c>
      <c r="F685">
        <v>522657</v>
      </c>
      <c r="G685">
        <v>1</v>
      </c>
      <c r="H685">
        <v>1</v>
      </c>
      <c r="I685">
        <v>85.140323638916016</v>
      </c>
      <c r="J685">
        <f>ConfigSheet!$I$2</f>
        <v>3349.0920000000001</v>
      </c>
      <c r="K685">
        <f>IF(D685="",_xlfn.XLOOKUP(C685,ConfigSheet!$A$1:$H$1,ConfigSheet!$A$2:$H$2),_xlfn.XLOOKUP(D685,ConfigSheet!$A$1:$H$1,ConfigSheet!$A$2:$H$2))</f>
        <v>2.6304883652667002</v>
      </c>
      <c r="L685">
        <f>_xlfn.XLOOKUP(B685,CoinPixels_Config3!A:A,CoinPixels_Config3!I:I)</f>
        <v>0.99476195415413338</v>
      </c>
      <c r="M685">
        <f t="shared" si="81"/>
        <v>593655.03376205789</v>
      </c>
      <c r="N685">
        <f t="shared" si="82"/>
        <v>519919.29867233691</v>
      </c>
      <c r="O685">
        <f t="shared" si="83"/>
        <v>466.27642934058048</v>
      </c>
      <c r="P685">
        <f t="shared" si="84"/>
        <v>408.36192795993804</v>
      </c>
      <c r="Q685" s="9" cm="1">
        <f t="array" ref="Q685">IF(D685="",_xlfn.XLOOKUP(C685,ConfigSheet!$B$5:$H$5,_xlfn.XLOOKUP(G685,ConfigSheet!$A$6:$A$8,ConfigSheet!$B$6:$H$8)),_xlfn.XLOOKUP(D685,ConfigSheet!$B$5:$H$5,_xlfn.XLOOKUP(H685,ConfigSheet!$A$6:$A$8,ConfigSheet!$B$6:$H$8)))</f>
        <v>468.8</v>
      </c>
      <c r="R685">
        <f t="shared" si="85"/>
        <v>57.914501380642434</v>
      </c>
      <c r="S685" s="9">
        <f t="shared" si="86"/>
        <v>3354.0894701684347</v>
      </c>
      <c r="W685">
        <f t="shared" si="87"/>
        <v>60.438072040061968</v>
      </c>
      <c r="X685">
        <f t="shared" si="80"/>
        <v>3652.76055191972</v>
      </c>
    </row>
    <row r="686" spans="1:24" x14ac:dyDescent="0.3">
      <c r="A686" s="3">
        <v>684</v>
      </c>
      <c r="B686">
        <v>308</v>
      </c>
      <c r="C686" t="s">
        <v>8</v>
      </c>
      <c r="D686" t="s">
        <v>8</v>
      </c>
      <c r="E686">
        <v>14756</v>
      </c>
      <c r="F686">
        <v>14156</v>
      </c>
      <c r="G686">
        <v>1</v>
      </c>
      <c r="H686">
        <v>1</v>
      </c>
      <c r="I686">
        <v>89.910668134689331</v>
      </c>
      <c r="J686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_xlfn.XLOOKUP(B686,CoinPixels_Config3!A:A,CoinPixels_Config3!I:I)</f>
        <v>1.0423848544786662</v>
      </c>
      <c r="M686">
        <f t="shared" si="81"/>
        <v>15381.430912687199</v>
      </c>
      <c r="N686">
        <f t="shared" si="82"/>
        <v>14756</v>
      </c>
      <c r="O686">
        <f t="shared" si="83"/>
        <v>0</v>
      </c>
      <c r="P686">
        <f t="shared" si="84"/>
        <v>0</v>
      </c>
      <c r="Q686" s="9" cm="1">
        <f t="array" ref="Q686">IF(D686="",_xlfn.XLOOKUP(C686,ConfigSheet!$B$5:$H$5,_xlfn.XLOOKUP(G686,ConfigSheet!$A$6:$A$8,ConfigSheet!$B$6:$H$8)),_xlfn.XLOOKUP(D686,ConfigSheet!$B$5:$H$5,_xlfn.XLOOKUP(H686,ConfigSheet!$A$6:$A$8,ConfigSheet!$B$6:$H$8)))</f>
        <v>0</v>
      </c>
      <c r="R686">
        <f t="shared" si="85"/>
        <v>0</v>
      </c>
      <c r="S686" s="9">
        <f t="shared" si="86"/>
        <v>0</v>
      </c>
      <c r="W686">
        <f t="shared" si="87"/>
        <v>0</v>
      </c>
      <c r="X686">
        <f t="shared" si="80"/>
        <v>0</v>
      </c>
    </row>
    <row r="687" spans="1:24" x14ac:dyDescent="0.3">
      <c r="A687" s="3">
        <v>685</v>
      </c>
      <c r="B687">
        <v>308</v>
      </c>
      <c r="C687" t="s">
        <v>10</v>
      </c>
      <c r="D687" t="s">
        <v>10</v>
      </c>
      <c r="E687">
        <v>88342</v>
      </c>
      <c r="F687">
        <v>85150</v>
      </c>
      <c r="G687">
        <v>1</v>
      </c>
      <c r="H687">
        <v>1</v>
      </c>
      <c r="I687">
        <v>92.360657453536987</v>
      </c>
      <c r="J687">
        <f>ConfigSheet!$I$2</f>
        <v>3349.0920000000001</v>
      </c>
      <c r="K687">
        <f>IF(D687="",_xlfn.XLOOKUP(C687,ConfigSheet!$A$1:$H$1,ConfigSheet!$A$2:$H$2),_xlfn.XLOOKUP(D687,ConfigSheet!$A$1:$H$1,ConfigSheet!$A$2:$H$2))</f>
        <v>3.5680999999999998</v>
      </c>
      <c r="L687">
        <f>_xlfn.XLOOKUP(B687,CoinPixels_Config3!A:A,CoinPixels_Config3!I:I)</f>
        <v>1.0423848544786662</v>
      </c>
      <c r="M687">
        <f t="shared" si="81"/>
        <v>92086.362814354332</v>
      </c>
      <c r="N687">
        <f t="shared" si="82"/>
        <v>88759.070358858429</v>
      </c>
      <c r="O687">
        <f t="shared" si="83"/>
        <v>98.108189072709166</v>
      </c>
      <c r="P687">
        <f t="shared" si="84"/>
        <v>94.563314160209018</v>
      </c>
      <c r="Q687" s="9" cm="1">
        <f t="array" ref="Q687">IF(D687="",_xlfn.XLOOKUP(C687,ConfigSheet!$B$5:$H$5,_xlfn.XLOOKUP(G687,ConfigSheet!$A$6:$A$8,ConfigSheet!$B$6:$H$8)),_xlfn.XLOOKUP(D687,ConfigSheet!$B$5:$H$5,_xlfn.XLOOKUP(H687,ConfigSheet!$A$6:$A$8,ConfigSheet!$B$6:$H$8)))</f>
        <v>96.64</v>
      </c>
      <c r="R687">
        <f t="shared" si="85"/>
        <v>3.5448749125001484</v>
      </c>
      <c r="S687" s="9">
        <f t="shared" si="86"/>
        <v>12.566138145272935</v>
      </c>
      <c r="W687">
        <f t="shared" si="87"/>
        <v>2.0766858397909829</v>
      </c>
      <c r="X687">
        <f t="shared" si="80"/>
        <v>4.3126240771883797</v>
      </c>
    </row>
    <row r="688" spans="1:24" x14ac:dyDescent="0.3">
      <c r="A688" s="3">
        <v>686</v>
      </c>
      <c r="B688">
        <v>309</v>
      </c>
      <c r="C688" t="s">
        <v>8</v>
      </c>
      <c r="D688" t="s">
        <v>8</v>
      </c>
      <c r="E688">
        <v>14093</v>
      </c>
      <c r="F688">
        <v>13079</v>
      </c>
      <c r="G688">
        <v>1</v>
      </c>
      <c r="H688">
        <v>1</v>
      </c>
      <c r="I688">
        <v>88.09359073638916</v>
      </c>
      <c r="J688">
        <f>ConfigSheet!$I$2</f>
        <v>3349.0920000000001</v>
      </c>
      <c r="K688">
        <f>IF(D688="",_xlfn.XLOOKUP(C688,ConfigSheet!$A$1:$H$1,ConfigSheet!$A$2:$H$2),_xlfn.XLOOKUP(D688,ConfigSheet!$A$1:$H$1,ConfigSheet!$A$2:$H$2))</f>
        <v>0</v>
      </c>
      <c r="L688">
        <f>_xlfn.XLOOKUP(B688,CoinPixels_Config3!A:A,CoinPixels_Config3!I:I)</f>
        <v>1.0775288630629254</v>
      </c>
      <c r="M688">
        <f t="shared" si="81"/>
        <v>15185.614267145807</v>
      </c>
      <c r="N688">
        <f t="shared" si="82"/>
        <v>14093.000000000002</v>
      </c>
      <c r="O688">
        <f t="shared" si="83"/>
        <v>0</v>
      </c>
      <c r="P688">
        <f t="shared" si="84"/>
        <v>0</v>
      </c>
      <c r="Q688" s="9" cm="1">
        <f t="array" ref="Q688">IF(D688="",_xlfn.XLOOKUP(C688,ConfigSheet!$B$5:$H$5,_xlfn.XLOOKUP(G688,ConfigSheet!$A$6:$A$8,ConfigSheet!$B$6:$H$8)),_xlfn.XLOOKUP(D688,ConfigSheet!$B$5:$H$5,_xlfn.XLOOKUP(H688,ConfigSheet!$A$6:$A$8,ConfigSheet!$B$6:$H$8)))</f>
        <v>0</v>
      </c>
      <c r="R688">
        <f t="shared" si="85"/>
        <v>0</v>
      </c>
      <c r="S688" s="9">
        <f t="shared" si="86"/>
        <v>0</v>
      </c>
      <c r="W688">
        <f t="shared" si="87"/>
        <v>0</v>
      </c>
      <c r="X688">
        <f t="shared" si="80"/>
        <v>0</v>
      </c>
    </row>
    <row r="689" spans="1:24" x14ac:dyDescent="0.3">
      <c r="A689" s="3">
        <v>687</v>
      </c>
      <c r="B689">
        <v>309</v>
      </c>
      <c r="C689" t="s">
        <v>10</v>
      </c>
      <c r="D689" t="s">
        <v>10</v>
      </c>
      <c r="E689">
        <v>261906</v>
      </c>
      <c r="F689">
        <v>257962</v>
      </c>
      <c r="G689">
        <v>3</v>
      </c>
      <c r="H689">
        <v>3</v>
      </c>
      <c r="I689">
        <v>93.615063031514481</v>
      </c>
      <c r="J689">
        <f>ConfigSheet!$I$2</f>
        <v>3349.0920000000001</v>
      </c>
      <c r="K689">
        <f>IF(D689="",_xlfn.XLOOKUP(C689,ConfigSheet!$A$1:$H$1,ConfigSheet!$A$2:$H$2),_xlfn.XLOOKUP(D689,ConfigSheet!$A$1:$H$1,ConfigSheet!$A$2:$H$2))</f>
        <v>3.5680999999999998</v>
      </c>
      <c r="L689">
        <f>_xlfn.XLOOKUP(B689,CoinPixels_Config3!A:A,CoinPixels_Config3!I:I)</f>
        <v>1.0775288630629254</v>
      </c>
      <c r="M689">
        <f t="shared" si="81"/>
        <v>282211.27440935856</v>
      </c>
      <c r="N689">
        <f t="shared" si="82"/>
        <v>277961.50057343836</v>
      </c>
      <c r="O689">
        <f t="shared" si="83"/>
        <v>300.66598595082849</v>
      </c>
      <c r="P689">
        <f t="shared" si="84"/>
        <v>296.13830560524622</v>
      </c>
      <c r="Q689" s="9" cm="1">
        <f t="array" ref="Q689">IF(D689="",_xlfn.XLOOKUP(C689,ConfigSheet!$B$5:$H$5,_xlfn.XLOOKUP(G689,ConfigSheet!$A$6:$A$8,ConfigSheet!$B$6:$H$8)),_xlfn.XLOOKUP(D689,ConfigSheet!$B$5:$H$5,_xlfn.XLOOKUP(H689,ConfigSheet!$A$6:$A$8,ConfigSheet!$B$6:$H$8)))</f>
        <v>289.92</v>
      </c>
      <c r="R689">
        <f t="shared" si="85"/>
        <v>4.5276803455822687</v>
      </c>
      <c r="S689" s="9">
        <f t="shared" si="86"/>
        <v>20.499889311771973</v>
      </c>
      <c r="W689">
        <f t="shared" si="87"/>
        <v>-6.2183056052462007</v>
      </c>
      <c r="X689">
        <f t="shared" si="80"/>
        <v>38.66732460023632</v>
      </c>
    </row>
    <row r="690" spans="1:24" x14ac:dyDescent="0.3">
      <c r="A690" s="3">
        <v>688</v>
      </c>
      <c r="B690">
        <v>310</v>
      </c>
      <c r="C690" t="s">
        <v>8</v>
      </c>
      <c r="D690" t="s">
        <v>8</v>
      </c>
      <c r="E690">
        <v>10313</v>
      </c>
      <c r="F690">
        <v>11215</v>
      </c>
      <c r="G690">
        <v>1</v>
      </c>
      <c r="H690">
        <v>1</v>
      </c>
      <c r="I690">
        <v>89.640593528747559</v>
      </c>
      <c r="J690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_xlfn.XLOOKUP(B690,CoinPixels_Config3!A:A,CoinPixels_Config3!I:I)</f>
        <v>0.91957200178332588</v>
      </c>
      <c r="M690">
        <f t="shared" si="81"/>
        <v>9483.5460543914396</v>
      </c>
      <c r="N690">
        <f t="shared" si="82"/>
        <v>10313</v>
      </c>
      <c r="O690">
        <f t="shared" si="83"/>
        <v>0</v>
      </c>
      <c r="P690">
        <f t="shared" si="84"/>
        <v>0</v>
      </c>
      <c r="Q690" s="9" cm="1">
        <f t="array" ref="Q690">IF(D690="",_xlfn.XLOOKUP(C690,ConfigSheet!$B$5:$H$5,_xlfn.XLOOKUP(G690,ConfigSheet!$A$6:$A$8,ConfigSheet!$B$6:$H$8)),_xlfn.XLOOKUP(D690,ConfigSheet!$B$5:$H$5,_xlfn.XLOOKUP(H690,ConfigSheet!$A$6:$A$8,ConfigSheet!$B$6:$H$8)))</f>
        <v>0</v>
      </c>
      <c r="R690">
        <f t="shared" si="85"/>
        <v>0</v>
      </c>
      <c r="S690" s="9">
        <f t="shared" si="86"/>
        <v>0</v>
      </c>
      <c r="W690">
        <f t="shared" si="87"/>
        <v>0</v>
      </c>
      <c r="X690">
        <f t="shared" si="80"/>
        <v>0</v>
      </c>
    </row>
    <row r="691" spans="1:24" x14ac:dyDescent="0.3">
      <c r="A691" s="3">
        <v>689</v>
      </c>
      <c r="B691">
        <v>310</v>
      </c>
      <c r="C691" t="s">
        <v>11</v>
      </c>
      <c r="D691" t="s">
        <v>11</v>
      </c>
      <c r="E691">
        <v>145370</v>
      </c>
      <c r="F691">
        <v>177883</v>
      </c>
      <c r="G691">
        <v>1</v>
      </c>
      <c r="H691">
        <v>1</v>
      </c>
      <c r="I691">
        <v>80.286115407943726</v>
      </c>
      <c r="J691">
        <f>ConfigSheet!$I$2</f>
        <v>3349.0920000000001</v>
      </c>
      <c r="K691">
        <f>IF(D691="",_xlfn.XLOOKUP(C691,ConfigSheet!$A$1:$H$1,ConfigSheet!$A$2:$H$2),_xlfn.XLOOKUP(D691,ConfigSheet!$A$1:$H$1,ConfigSheet!$A$2:$H$2))</f>
        <v>5.6936084651916001</v>
      </c>
      <c r="L691">
        <f>_xlfn.XLOOKUP(B691,CoinPixels_Config3!A:A,CoinPixels_Config3!I:I)</f>
        <v>0.91957200178332588</v>
      </c>
      <c r="M691">
        <f t="shared" si="81"/>
        <v>133678.18189924207</v>
      </c>
      <c r="N691">
        <f t="shared" si="82"/>
        <v>163576.22639322336</v>
      </c>
      <c r="O691">
        <f t="shared" si="83"/>
        <v>227.25897887336245</v>
      </c>
      <c r="P691">
        <f t="shared" si="84"/>
        <v>278.08701203088901</v>
      </c>
      <c r="Q691" s="9" cm="1">
        <f t="array" ref="Q691">IF(D691="",_xlfn.XLOOKUP(C691,ConfigSheet!$B$5:$H$5,_xlfn.XLOOKUP(G691,ConfigSheet!$A$6:$A$8,ConfigSheet!$B$6:$H$8)),_xlfn.XLOOKUP(D691,ConfigSheet!$B$5:$H$5,_xlfn.XLOOKUP(H691,ConfigSheet!$A$6:$A$8,ConfigSheet!$B$6:$H$8)))</f>
        <v>369.42666666666668</v>
      </c>
      <c r="R691">
        <f t="shared" si="85"/>
        <v>-50.828033157526562</v>
      </c>
      <c r="S691" s="9">
        <f t="shared" si="86"/>
        <v>2583.4889546626196</v>
      </c>
      <c r="W691">
        <f t="shared" si="87"/>
        <v>91.339654635777663</v>
      </c>
      <c r="X691">
        <f t="shared" si="80"/>
        <v>8342.93250898314</v>
      </c>
    </row>
    <row r="692" spans="1:24" x14ac:dyDescent="0.3">
      <c r="A692" s="3">
        <v>690</v>
      </c>
      <c r="B692">
        <v>311</v>
      </c>
      <c r="C692" t="s">
        <v>8</v>
      </c>
      <c r="D692" t="s">
        <v>8</v>
      </c>
      <c r="E692">
        <v>13494</v>
      </c>
      <c r="F692">
        <v>12069</v>
      </c>
      <c r="G692">
        <v>1</v>
      </c>
      <c r="H692">
        <v>1</v>
      </c>
      <c r="I692">
        <v>86.836719512939453</v>
      </c>
      <c r="J692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_xlfn.XLOOKUP(B692,CoinPixels_Config3!A:A,CoinPixels_Config3!I:I)</f>
        <v>1.1180710912254537</v>
      </c>
      <c r="M692">
        <f t="shared" si="81"/>
        <v>15087.251304996273</v>
      </c>
      <c r="N692">
        <f t="shared" si="82"/>
        <v>13494</v>
      </c>
      <c r="O692">
        <f t="shared" si="83"/>
        <v>0</v>
      </c>
      <c r="P692">
        <f t="shared" si="84"/>
        <v>0</v>
      </c>
      <c r="Q692" s="9" cm="1">
        <f t="array" ref="Q692">IF(D692="",_xlfn.XLOOKUP(C692,ConfigSheet!$B$5:$H$5,_xlfn.XLOOKUP(G692,ConfigSheet!$A$6:$A$8,ConfigSheet!$B$6:$H$8)),_xlfn.XLOOKUP(D692,ConfigSheet!$B$5:$H$5,_xlfn.XLOOKUP(H692,ConfigSheet!$A$6:$A$8,ConfigSheet!$B$6:$H$8)))</f>
        <v>0</v>
      </c>
      <c r="R692">
        <f t="shared" si="85"/>
        <v>0</v>
      </c>
      <c r="S692" s="9">
        <f t="shared" si="86"/>
        <v>0</v>
      </c>
      <c r="W692">
        <f t="shared" si="87"/>
        <v>0</v>
      </c>
      <c r="X692">
        <f t="shared" si="80"/>
        <v>0</v>
      </c>
    </row>
    <row r="693" spans="1:24" x14ac:dyDescent="0.3">
      <c r="A693" s="3">
        <v>691</v>
      </c>
      <c r="B693">
        <v>311</v>
      </c>
      <c r="C693" t="s">
        <v>11</v>
      </c>
      <c r="D693" t="s">
        <v>11</v>
      </c>
      <c r="E693">
        <v>331136</v>
      </c>
      <c r="F693">
        <v>370067</v>
      </c>
      <c r="G693">
        <v>2</v>
      </c>
      <c r="H693">
        <v>2</v>
      </c>
      <c r="I693">
        <v>85.185742378234863</v>
      </c>
      <c r="J693">
        <f>ConfigSheet!$I$2</f>
        <v>3349.0920000000001</v>
      </c>
      <c r="K693">
        <f>IF(D693="",_xlfn.XLOOKUP(C693,ConfigSheet!$A$1:$H$1,ConfigSheet!$A$2:$H$2),_xlfn.XLOOKUP(D693,ConfigSheet!$A$1:$H$1,ConfigSheet!$A$2:$H$2))</f>
        <v>5.6936084651916001</v>
      </c>
      <c r="L693">
        <f>_xlfn.XLOOKUP(B693,CoinPixels_Config3!A:A,CoinPixels_Config3!I:I)</f>
        <v>1.1180710912254537</v>
      </c>
      <c r="M693">
        <f t="shared" si="81"/>
        <v>370233.58886403183</v>
      </c>
      <c r="N693">
        <f t="shared" si="82"/>
        <v>413761.21451652999</v>
      </c>
      <c r="O693">
        <f t="shared" si="83"/>
        <v>629.41391148840285</v>
      </c>
      <c r="P693">
        <f t="shared" si="84"/>
        <v>703.41285146519499</v>
      </c>
      <c r="Q693" s="9" cm="1">
        <f t="array" ref="Q693">IF(D693="",_xlfn.XLOOKUP(C693,ConfigSheet!$B$5:$H$5,_xlfn.XLOOKUP(G693,ConfigSheet!$A$6:$A$8,ConfigSheet!$B$6:$H$8)),_xlfn.XLOOKUP(D693,ConfigSheet!$B$5:$H$5,_xlfn.XLOOKUP(H693,ConfigSheet!$A$6:$A$8,ConfigSheet!$B$6:$H$8)))</f>
        <v>738.85333333333335</v>
      </c>
      <c r="R693">
        <f t="shared" si="85"/>
        <v>-73.998939976792144</v>
      </c>
      <c r="S693" s="9">
        <f t="shared" si="86"/>
        <v>5475.8431176888862</v>
      </c>
      <c r="W693">
        <f t="shared" si="87"/>
        <v>35.440481868138363</v>
      </c>
      <c r="X693">
        <f t="shared" si="80"/>
        <v>1256.0277550458441</v>
      </c>
    </row>
    <row r="694" spans="1:24" x14ac:dyDescent="0.3">
      <c r="A694" s="3">
        <v>692</v>
      </c>
      <c r="B694">
        <v>312</v>
      </c>
      <c r="C694" t="s">
        <v>8</v>
      </c>
      <c r="D694" t="s">
        <v>8</v>
      </c>
      <c r="E694">
        <v>13414</v>
      </c>
      <c r="F694">
        <v>12903</v>
      </c>
      <c r="G694">
        <v>1</v>
      </c>
      <c r="H694">
        <v>1</v>
      </c>
      <c r="I694">
        <v>87.871217727661133</v>
      </c>
      <c r="J694">
        <f>ConfigSheet!$I$2</f>
        <v>3349.0920000000001</v>
      </c>
      <c r="K694">
        <f>IF(D694="",_xlfn.XLOOKUP(C694,ConfigSheet!$A$1:$H$1,ConfigSheet!$A$2:$H$2),_xlfn.XLOOKUP(D694,ConfigSheet!$A$1:$H$1,ConfigSheet!$A$2:$H$2))</f>
        <v>0</v>
      </c>
      <c r="L694">
        <f>_xlfn.XLOOKUP(B694,CoinPixels_Config3!A:A,CoinPixels_Config3!I:I)</f>
        <v>1.0396031930558784</v>
      </c>
      <c r="M694">
        <f t="shared" si="81"/>
        <v>13945.237231651554</v>
      </c>
      <c r="N694">
        <f t="shared" si="82"/>
        <v>13414</v>
      </c>
      <c r="O694">
        <f t="shared" si="83"/>
        <v>0</v>
      </c>
      <c r="P694">
        <f t="shared" si="84"/>
        <v>0</v>
      </c>
      <c r="Q694" s="9" cm="1">
        <f t="array" ref="Q694">IF(D694="",_xlfn.XLOOKUP(C694,ConfigSheet!$B$5:$H$5,_xlfn.XLOOKUP(G694,ConfigSheet!$A$6:$A$8,ConfigSheet!$B$6:$H$8)),_xlfn.XLOOKUP(D694,ConfigSheet!$B$5:$H$5,_xlfn.XLOOKUP(H694,ConfigSheet!$A$6:$A$8,ConfigSheet!$B$6:$H$8)))</f>
        <v>0</v>
      </c>
      <c r="R694">
        <f t="shared" si="85"/>
        <v>0</v>
      </c>
      <c r="S694" s="9">
        <f t="shared" si="86"/>
        <v>0</v>
      </c>
      <c r="W694">
        <f t="shared" si="87"/>
        <v>0</v>
      </c>
      <c r="X694">
        <f t="shared" si="80"/>
        <v>0</v>
      </c>
    </row>
    <row r="695" spans="1:24" x14ac:dyDescent="0.3">
      <c r="A695" s="3">
        <v>693</v>
      </c>
      <c r="B695">
        <v>312</v>
      </c>
      <c r="C695" t="s">
        <v>11</v>
      </c>
      <c r="D695" t="s">
        <v>11</v>
      </c>
      <c r="E695">
        <v>355485</v>
      </c>
      <c r="F695">
        <v>404494</v>
      </c>
      <c r="G695">
        <v>2</v>
      </c>
      <c r="H695">
        <v>2</v>
      </c>
      <c r="I695">
        <v>81.938129663467407</v>
      </c>
      <c r="J695">
        <f>ConfigSheet!$I$2</f>
        <v>3349.0920000000001</v>
      </c>
      <c r="K695">
        <f>IF(D695="",_xlfn.XLOOKUP(C695,ConfigSheet!$A$1:$H$1,ConfigSheet!$A$2:$H$2),_xlfn.XLOOKUP(D695,ConfigSheet!$A$1:$H$1,ConfigSheet!$A$2:$H$2))</f>
        <v>5.6936084651916001</v>
      </c>
      <c r="L695">
        <f>_xlfn.XLOOKUP(B695,CoinPixels_Config3!A:A,CoinPixels_Config3!I:I)</f>
        <v>1.0396031930558784</v>
      </c>
      <c r="M695">
        <f t="shared" si="81"/>
        <v>369563.34108346893</v>
      </c>
      <c r="N695">
        <f t="shared" si="82"/>
        <v>420513.2539719445</v>
      </c>
      <c r="O695">
        <f t="shared" si="83"/>
        <v>628.27445982891163</v>
      </c>
      <c r="P695">
        <f t="shared" si="84"/>
        <v>714.89162511508448</v>
      </c>
      <c r="Q695" s="9" cm="1">
        <f t="array" ref="Q695">IF(D695="",_xlfn.XLOOKUP(C695,ConfigSheet!$B$5:$H$5,_xlfn.XLOOKUP(G695,ConfigSheet!$A$6:$A$8,ConfigSheet!$B$6:$H$8)),_xlfn.XLOOKUP(D695,ConfigSheet!$B$5:$H$5,_xlfn.XLOOKUP(H695,ConfigSheet!$A$6:$A$8,ConfigSheet!$B$6:$H$8)))</f>
        <v>738.85333333333335</v>
      </c>
      <c r="R695">
        <f t="shared" si="85"/>
        <v>-86.617165286172849</v>
      </c>
      <c r="S695" s="9">
        <f t="shared" si="86"/>
        <v>7502.5333222121872</v>
      </c>
      <c r="W695">
        <f t="shared" si="87"/>
        <v>23.961708218248873</v>
      </c>
      <c r="X695">
        <f t="shared" si="80"/>
        <v>574.16346073649561</v>
      </c>
    </row>
    <row r="696" spans="1:24" x14ac:dyDescent="0.3">
      <c r="A696" s="3">
        <v>694</v>
      </c>
      <c r="B696">
        <v>313</v>
      </c>
      <c r="C696" t="s">
        <v>8</v>
      </c>
      <c r="D696" t="s">
        <v>8</v>
      </c>
      <c r="E696">
        <v>13402</v>
      </c>
      <c r="F696">
        <v>13481</v>
      </c>
      <c r="G696">
        <v>1</v>
      </c>
      <c r="H696">
        <v>1</v>
      </c>
      <c r="I696">
        <v>90.876173973083496</v>
      </c>
      <c r="J696">
        <f>ConfigSheet!$I$2</f>
        <v>3349.0920000000001</v>
      </c>
      <c r="K696">
        <f>IF(D696="",_xlfn.XLOOKUP(C696,ConfigSheet!$A$1:$H$1,ConfigSheet!$A$2:$H$2),_xlfn.XLOOKUP(D696,ConfigSheet!$A$1:$H$1,ConfigSheet!$A$2:$H$2))</f>
        <v>0</v>
      </c>
      <c r="L696">
        <f>_xlfn.XLOOKUP(B696,CoinPixels_Config3!A:A,CoinPixels_Config3!I:I)</f>
        <v>0.99413990060084567</v>
      </c>
      <c r="M696">
        <f t="shared" si="81"/>
        <v>13323.462947852533</v>
      </c>
      <c r="N696">
        <f t="shared" si="82"/>
        <v>13402</v>
      </c>
      <c r="O696">
        <f t="shared" si="83"/>
        <v>0</v>
      </c>
      <c r="P696">
        <f t="shared" si="84"/>
        <v>0</v>
      </c>
      <c r="Q696" s="9" cm="1">
        <f t="array" ref="Q696">IF(D696="",_xlfn.XLOOKUP(C696,ConfigSheet!$B$5:$H$5,_xlfn.XLOOKUP(G696,ConfigSheet!$A$6:$A$8,ConfigSheet!$B$6:$H$8)),_xlfn.XLOOKUP(D696,ConfigSheet!$B$5:$H$5,_xlfn.XLOOKUP(H696,ConfigSheet!$A$6:$A$8,ConfigSheet!$B$6:$H$8)))</f>
        <v>0</v>
      </c>
      <c r="R696">
        <f t="shared" si="85"/>
        <v>0</v>
      </c>
      <c r="S696" s="9">
        <f t="shared" si="86"/>
        <v>0</v>
      </c>
      <c r="W696">
        <f t="shared" si="87"/>
        <v>0</v>
      </c>
      <c r="X696">
        <f t="shared" si="80"/>
        <v>0</v>
      </c>
    </row>
    <row r="697" spans="1:24" x14ac:dyDescent="0.3">
      <c r="A697" s="3">
        <v>695</v>
      </c>
      <c r="B697">
        <v>313</v>
      </c>
      <c r="C697" t="s">
        <v>12</v>
      </c>
      <c r="D697" t="s">
        <v>12</v>
      </c>
      <c r="E697">
        <v>341296</v>
      </c>
      <c r="F697">
        <v>360201</v>
      </c>
      <c r="G697">
        <v>2</v>
      </c>
      <c r="H697">
        <v>2</v>
      </c>
      <c r="I697">
        <v>79.414406418800354</v>
      </c>
      <c r="J697">
        <f>ConfigSheet!$I$2</f>
        <v>3349.0920000000001</v>
      </c>
      <c r="K697">
        <f>IF(D697="",_xlfn.XLOOKUP(C697,ConfigSheet!$A$1:$H$1,ConfigSheet!$A$2:$H$2),_xlfn.XLOOKUP(D697,ConfigSheet!$A$1:$H$1,ConfigSheet!$A$2:$H$2))</f>
        <v>4.4826302470744004</v>
      </c>
      <c r="L697">
        <f>_xlfn.XLOOKUP(B697,CoinPixels_Config3!A:A,CoinPixels_Config3!I:I)</f>
        <v>0.99413990060084567</v>
      </c>
      <c r="M697">
        <f t="shared" si="81"/>
        <v>339295.97151546623</v>
      </c>
      <c r="N697">
        <f t="shared" si="82"/>
        <v>358090.18633632519</v>
      </c>
      <c r="O697">
        <f t="shared" si="83"/>
        <v>454.13454889436395</v>
      </c>
      <c r="P697">
        <f t="shared" si="84"/>
        <v>479.28987930212708</v>
      </c>
      <c r="Q697" s="9" cm="1">
        <f t="array" ref="Q697">IF(D697="",_xlfn.XLOOKUP(C697,ConfigSheet!$B$5:$H$5,_xlfn.XLOOKUP(G697,ConfigSheet!$A$6:$A$8,ConfigSheet!$B$6:$H$8)),_xlfn.XLOOKUP(D697,ConfigSheet!$B$5:$H$5,_xlfn.XLOOKUP(H697,ConfigSheet!$A$6:$A$8,ConfigSheet!$B$6:$H$8)))</f>
        <v>472.59999999999997</v>
      </c>
      <c r="R697">
        <f t="shared" si="85"/>
        <v>-25.155330407763131</v>
      </c>
      <c r="S697" s="9">
        <f t="shared" si="86"/>
        <v>632.79064792373242</v>
      </c>
      <c r="W697">
        <f t="shared" si="87"/>
        <v>-6.6898793021271103</v>
      </c>
      <c r="X697">
        <f t="shared" si="80"/>
        <v>44.754485077028711</v>
      </c>
    </row>
    <row r="698" spans="1:24" x14ac:dyDescent="0.3">
      <c r="A698" s="3">
        <v>696</v>
      </c>
      <c r="B698">
        <v>314</v>
      </c>
      <c r="C698" t="s">
        <v>8</v>
      </c>
      <c r="D698" t="s">
        <v>8</v>
      </c>
      <c r="E698">
        <v>14694</v>
      </c>
      <c r="F698">
        <v>15189</v>
      </c>
      <c r="G698">
        <v>1</v>
      </c>
      <c r="H698">
        <v>1</v>
      </c>
      <c r="I698">
        <v>89.793586730957031</v>
      </c>
      <c r="J698">
        <f>ConfigSheet!$I$2</f>
        <v>3349.0920000000001</v>
      </c>
      <c r="K698">
        <f>IF(D698="",_xlfn.XLOOKUP(C698,ConfigSheet!$A$1:$H$1,ConfigSheet!$A$2:$H$2),_xlfn.XLOOKUP(D698,ConfigSheet!$A$1:$H$1,ConfigSheet!$A$2:$H$2))</f>
        <v>0</v>
      </c>
      <c r="L698">
        <f>_xlfn.XLOOKUP(B698,CoinPixels_Config3!A:A,CoinPixels_Config3!I:I)</f>
        <v>0.96741062611100137</v>
      </c>
      <c r="M698">
        <f t="shared" si="81"/>
        <v>14215.131740075054</v>
      </c>
      <c r="N698">
        <f t="shared" si="82"/>
        <v>14694</v>
      </c>
      <c r="O698">
        <f t="shared" si="83"/>
        <v>0</v>
      </c>
      <c r="P698">
        <f t="shared" si="84"/>
        <v>0</v>
      </c>
      <c r="Q698" s="9" cm="1">
        <f t="array" ref="Q698">IF(D698="",_xlfn.XLOOKUP(C698,ConfigSheet!$B$5:$H$5,_xlfn.XLOOKUP(G698,ConfigSheet!$A$6:$A$8,ConfigSheet!$B$6:$H$8)),_xlfn.XLOOKUP(D698,ConfigSheet!$B$5:$H$5,_xlfn.XLOOKUP(H698,ConfigSheet!$A$6:$A$8,ConfigSheet!$B$6:$H$8)))</f>
        <v>0</v>
      </c>
      <c r="R698">
        <f t="shared" si="85"/>
        <v>0</v>
      </c>
      <c r="S698" s="9">
        <f t="shared" si="86"/>
        <v>0</v>
      </c>
      <c r="W698">
        <f t="shared" si="87"/>
        <v>0</v>
      </c>
      <c r="X698">
        <f t="shared" si="80"/>
        <v>0</v>
      </c>
    </row>
    <row r="699" spans="1:24" x14ac:dyDescent="0.3">
      <c r="A699" s="3">
        <v>697</v>
      </c>
      <c r="B699">
        <v>314</v>
      </c>
      <c r="C699" t="s">
        <v>12</v>
      </c>
      <c r="D699" t="s">
        <v>12</v>
      </c>
      <c r="E699">
        <v>377714</v>
      </c>
      <c r="F699">
        <v>398786</v>
      </c>
      <c r="G699">
        <v>2</v>
      </c>
      <c r="H699">
        <v>2</v>
      </c>
      <c r="I699">
        <v>80.290976166725159</v>
      </c>
      <c r="J699">
        <f>ConfigSheet!$I$2</f>
        <v>3349.0920000000001</v>
      </c>
      <c r="K699">
        <f>IF(D699="",_xlfn.XLOOKUP(C699,ConfigSheet!$A$1:$H$1,ConfigSheet!$A$2:$H$2),_xlfn.XLOOKUP(D699,ConfigSheet!$A$1:$H$1,ConfigSheet!$A$2:$H$2))</f>
        <v>4.4826302470744004</v>
      </c>
      <c r="L699">
        <f>_xlfn.XLOOKUP(B699,CoinPixels_Config3!A:A,CoinPixels_Config3!I:I)</f>
        <v>0.96741062611100137</v>
      </c>
      <c r="M699">
        <f t="shared" si="81"/>
        <v>365404.53723089077</v>
      </c>
      <c r="N699">
        <f t="shared" si="82"/>
        <v>385789.8139443018</v>
      </c>
      <c r="O699">
        <f t="shared" si="83"/>
        <v>489.07985537853682</v>
      </c>
      <c r="P699">
        <f t="shared" si="84"/>
        <v>516.36476065749537</v>
      </c>
      <c r="Q699" s="9" cm="1">
        <f t="array" ref="Q699">IF(D699="",_xlfn.XLOOKUP(C699,ConfigSheet!$B$5:$H$5,_xlfn.XLOOKUP(G699,ConfigSheet!$A$6:$A$8,ConfigSheet!$B$6:$H$8)),_xlfn.XLOOKUP(D699,ConfigSheet!$B$5:$H$5,_xlfn.XLOOKUP(H699,ConfigSheet!$A$6:$A$8,ConfigSheet!$B$6:$H$8)))</f>
        <v>472.59999999999997</v>
      </c>
      <c r="R699">
        <f t="shared" si="85"/>
        <v>-27.284905278958547</v>
      </c>
      <c r="S699" s="9">
        <f t="shared" si="86"/>
        <v>744.46605608174002</v>
      </c>
      <c r="W699">
        <f t="shared" si="87"/>
        <v>-43.764760657495401</v>
      </c>
      <c r="X699">
        <f t="shared" si="80"/>
        <v>1915.3542754078574</v>
      </c>
    </row>
    <row r="700" spans="1:24" x14ac:dyDescent="0.3">
      <c r="A700" s="3">
        <v>698</v>
      </c>
      <c r="B700">
        <v>315</v>
      </c>
      <c r="C700" t="s">
        <v>8</v>
      </c>
      <c r="D700" t="s">
        <v>8</v>
      </c>
      <c r="E700">
        <v>18566</v>
      </c>
      <c r="F700">
        <v>17412</v>
      </c>
      <c r="G700">
        <v>1</v>
      </c>
      <c r="H700">
        <v>1</v>
      </c>
      <c r="I700">
        <v>93.253475427627563</v>
      </c>
      <c r="J700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_xlfn.XLOOKUP(B700,CoinPixels_Config3!A:A,CoinPixels_Config3!I:I)</f>
        <v>1.0662761314036298</v>
      </c>
      <c r="M700">
        <f t="shared" si="81"/>
        <v>19796.482655639789</v>
      </c>
      <c r="N700">
        <f t="shared" si="82"/>
        <v>18566</v>
      </c>
      <c r="O700">
        <f t="shared" si="83"/>
        <v>0</v>
      </c>
      <c r="P700">
        <f t="shared" si="84"/>
        <v>0</v>
      </c>
      <c r="Q700" s="9" cm="1">
        <f t="array" ref="Q700">IF(D700="",_xlfn.XLOOKUP(C700,ConfigSheet!$B$5:$H$5,_xlfn.XLOOKUP(G700,ConfigSheet!$A$6:$A$8,ConfigSheet!$B$6:$H$8)),_xlfn.XLOOKUP(D700,ConfigSheet!$B$5:$H$5,_xlfn.XLOOKUP(H700,ConfigSheet!$A$6:$A$8,ConfigSheet!$B$6:$H$8)))</f>
        <v>0</v>
      </c>
      <c r="R700">
        <f t="shared" si="85"/>
        <v>0</v>
      </c>
      <c r="S700" s="9">
        <f t="shared" si="86"/>
        <v>0</v>
      </c>
      <c r="W700">
        <f t="shared" si="87"/>
        <v>0</v>
      </c>
      <c r="X700">
        <f t="shared" si="80"/>
        <v>0</v>
      </c>
    </row>
    <row r="701" spans="1:24" x14ac:dyDescent="0.3">
      <c r="A701" s="3">
        <v>699</v>
      </c>
      <c r="B701">
        <v>315</v>
      </c>
      <c r="C701" t="s">
        <v>14</v>
      </c>
      <c r="D701" t="s">
        <v>14</v>
      </c>
      <c r="E701">
        <v>204313</v>
      </c>
      <c r="F701">
        <v>193507</v>
      </c>
      <c r="G701">
        <v>2</v>
      </c>
      <c r="H701">
        <v>2</v>
      </c>
      <c r="I701">
        <v>93.685084581375122</v>
      </c>
      <c r="J701">
        <f>ConfigSheet!$I$2</f>
        <v>3349.0920000000001</v>
      </c>
      <c r="K701">
        <f>IF(D701="",_xlfn.XLOOKUP(C701,ConfigSheet!$A$1:$H$1,ConfigSheet!$A$2:$H$2),_xlfn.XLOOKUP(D701,ConfigSheet!$A$1:$H$1,ConfigSheet!$A$2:$H$2))</f>
        <v>8.5265588246234003</v>
      </c>
      <c r="L701">
        <f>_xlfn.XLOOKUP(B701,CoinPixels_Config3!A:A,CoinPixels_Config3!I:I)</f>
        <v>1.0662761314036298</v>
      </c>
      <c r="M701">
        <f t="shared" si="81"/>
        <v>217854.07523546982</v>
      </c>
      <c r="N701">
        <f t="shared" si="82"/>
        <v>206331.8953595222</v>
      </c>
      <c r="O701">
        <f t="shared" si="83"/>
        <v>554.64155289826783</v>
      </c>
      <c r="P701">
        <f t="shared" si="84"/>
        <v>525.30687218476112</v>
      </c>
      <c r="Q701" s="9" cm="1">
        <f t="array" ref="Q701">IF(D701="",_xlfn.XLOOKUP(C701,ConfigSheet!$B$5:$H$5,_xlfn.XLOOKUP(G701,ConfigSheet!$A$6:$A$8,ConfigSheet!$B$6:$H$8)),_xlfn.XLOOKUP(D701,ConfigSheet!$B$5:$H$5,_xlfn.XLOOKUP(H701,ConfigSheet!$A$6:$A$8,ConfigSheet!$B$6:$H$8)))</f>
        <v>320.88</v>
      </c>
      <c r="R701">
        <f t="shared" si="85"/>
        <v>29.334680713506714</v>
      </c>
      <c r="S701" s="9">
        <f t="shared" si="86"/>
        <v>860.52349256338277</v>
      </c>
      <c r="W701">
        <f t="shared" si="87"/>
        <v>-204.42687218476112</v>
      </c>
      <c r="X701">
        <f t="shared" si="80"/>
        <v>41790.346071244661</v>
      </c>
    </row>
    <row r="702" spans="1:24" x14ac:dyDescent="0.3">
      <c r="A702" s="3">
        <v>700</v>
      </c>
      <c r="B702">
        <v>316</v>
      </c>
      <c r="C702" t="s">
        <v>8</v>
      </c>
      <c r="D702" t="s">
        <v>8</v>
      </c>
      <c r="E702">
        <v>16754</v>
      </c>
      <c r="F702">
        <v>16613</v>
      </c>
      <c r="G702">
        <v>1</v>
      </c>
      <c r="H702">
        <v>1</v>
      </c>
      <c r="I702">
        <v>89.048159122467041</v>
      </c>
      <c r="J702">
        <f>ConfigSheet!$I$2</f>
        <v>3349.0920000000001</v>
      </c>
      <c r="K702">
        <f>IF(D702="",_xlfn.XLOOKUP(C702,ConfigSheet!$A$1:$H$1,ConfigSheet!$A$2:$H$2),_xlfn.XLOOKUP(D702,ConfigSheet!$A$1:$H$1,ConfigSheet!$A$2:$H$2))</f>
        <v>0</v>
      </c>
      <c r="L702">
        <f>_xlfn.XLOOKUP(B702,CoinPixels_Config3!A:A,CoinPixels_Config3!I:I)</f>
        <v>1.008487329200024</v>
      </c>
      <c r="M702">
        <f t="shared" si="81"/>
        <v>16896.196713417205</v>
      </c>
      <c r="N702">
        <f t="shared" si="82"/>
        <v>16754</v>
      </c>
      <c r="O702">
        <f t="shared" si="83"/>
        <v>0</v>
      </c>
      <c r="P702">
        <f t="shared" si="84"/>
        <v>0</v>
      </c>
      <c r="Q702" s="9" cm="1">
        <f t="array" ref="Q702">IF(D702="",_xlfn.XLOOKUP(C702,ConfigSheet!$B$5:$H$5,_xlfn.XLOOKUP(G702,ConfigSheet!$A$6:$A$8,ConfigSheet!$B$6:$H$8)),_xlfn.XLOOKUP(D702,ConfigSheet!$B$5:$H$5,_xlfn.XLOOKUP(H702,ConfigSheet!$A$6:$A$8,ConfigSheet!$B$6:$H$8)))</f>
        <v>0</v>
      </c>
      <c r="R702">
        <f t="shared" si="85"/>
        <v>0</v>
      </c>
      <c r="S702" s="9">
        <f t="shared" si="86"/>
        <v>0</v>
      </c>
      <c r="W702">
        <f t="shared" si="87"/>
        <v>0</v>
      </c>
      <c r="X702">
        <f t="shared" si="80"/>
        <v>0</v>
      </c>
    </row>
    <row r="703" spans="1:24" x14ac:dyDescent="0.3">
      <c r="A703" s="3">
        <v>701</v>
      </c>
      <c r="B703">
        <v>316</v>
      </c>
      <c r="C703" t="s">
        <v>13</v>
      </c>
      <c r="D703" t="s">
        <v>13</v>
      </c>
      <c r="E703">
        <v>150707</v>
      </c>
      <c r="F703">
        <v>117276</v>
      </c>
      <c r="G703">
        <v>1</v>
      </c>
      <c r="H703">
        <v>1</v>
      </c>
      <c r="I703">
        <v>59.754270315170288</v>
      </c>
      <c r="J703">
        <f>ConfigSheet!$I$2</f>
        <v>3349.0920000000001</v>
      </c>
      <c r="K703">
        <f>IF(D703="",_xlfn.XLOOKUP(C703,ConfigSheet!$A$1:$H$1,ConfigSheet!$A$2:$H$2),_xlfn.XLOOKUP(D703,ConfigSheet!$A$1:$H$1,ConfigSheet!$A$2:$H$2))</f>
        <v>6.6983512218829002</v>
      </c>
      <c r="L703">
        <f>_xlfn.XLOOKUP(B703,CoinPixels_Config3!A:A,CoinPixels_Config3!I:I)</f>
        <v>1.008487329200024</v>
      </c>
      <c r="M703">
        <f t="shared" si="81"/>
        <v>151986.09992174801</v>
      </c>
      <c r="N703">
        <f t="shared" si="82"/>
        <v>118271.36001926202</v>
      </c>
      <c r="O703">
        <f t="shared" si="83"/>
        <v>303.97978858749099</v>
      </c>
      <c r="P703">
        <f t="shared" si="84"/>
        <v>236.54862538824739</v>
      </c>
      <c r="Q703" s="9" cm="1">
        <f t="array" ref="Q703">IF(D703="",_xlfn.XLOOKUP(C703,ConfigSheet!$B$5:$H$5,_xlfn.XLOOKUP(G703,ConfigSheet!$A$6:$A$8,ConfigSheet!$B$6:$H$8)),_xlfn.XLOOKUP(D703,ConfigSheet!$B$5:$H$5,_xlfn.XLOOKUP(H703,ConfigSheet!$A$6:$A$8,ConfigSheet!$B$6:$H$8)))</f>
        <v>207.95500000000001</v>
      </c>
      <c r="R703">
        <f t="shared" si="85"/>
        <v>67.431163199243599</v>
      </c>
      <c r="S703" s="9">
        <f t="shared" si="86"/>
        <v>4546.9617704030243</v>
      </c>
      <c r="W703">
        <f t="shared" si="87"/>
        <v>-28.593625388247375</v>
      </c>
      <c r="X703">
        <f t="shared" si="80"/>
        <v>817.59541284342481</v>
      </c>
    </row>
    <row r="704" spans="1:24" x14ac:dyDescent="0.3">
      <c r="A704" s="3">
        <v>702</v>
      </c>
      <c r="B704">
        <v>317</v>
      </c>
      <c r="C704" t="s">
        <v>8</v>
      </c>
      <c r="D704" t="s">
        <v>8</v>
      </c>
      <c r="E704">
        <v>20524</v>
      </c>
      <c r="F704">
        <v>18660</v>
      </c>
      <c r="G704">
        <v>1</v>
      </c>
      <c r="H704">
        <v>1</v>
      </c>
      <c r="I704">
        <v>90.732085704803467</v>
      </c>
      <c r="J704">
        <f>ConfigSheet!$I$2</f>
        <v>3349.0920000000001</v>
      </c>
      <c r="K704">
        <f>IF(D704="",_xlfn.XLOOKUP(C704,ConfigSheet!$A$1:$H$1,ConfigSheet!$A$2:$H$2),_xlfn.XLOOKUP(D704,ConfigSheet!$A$1:$H$1,ConfigSheet!$A$2:$H$2))</f>
        <v>0</v>
      </c>
      <c r="L704">
        <f>_xlfn.XLOOKUP(B704,CoinPixels_Config3!A:A,CoinPixels_Config3!I:I)</f>
        <v>1.0998928188638799</v>
      </c>
      <c r="M704">
        <f t="shared" si="81"/>
        <v>22574.20021436227</v>
      </c>
      <c r="N704">
        <f t="shared" si="82"/>
        <v>20524</v>
      </c>
      <c r="O704">
        <f t="shared" si="83"/>
        <v>0</v>
      </c>
      <c r="P704">
        <f t="shared" si="84"/>
        <v>0</v>
      </c>
      <c r="Q704" s="9" cm="1">
        <f t="array" ref="Q704">IF(D704="",_xlfn.XLOOKUP(C704,ConfigSheet!$B$5:$H$5,_xlfn.XLOOKUP(G704,ConfigSheet!$A$6:$A$8,ConfigSheet!$B$6:$H$8)),_xlfn.XLOOKUP(D704,ConfigSheet!$B$5:$H$5,_xlfn.XLOOKUP(H704,ConfigSheet!$A$6:$A$8,ConfigSheet!$B$6:$H$8)))</f>
        <v>0</v>
      </c>
      <c r="R704">
        <f t="shared" si="85"/>
        <v>0</v>
      </c>
      <c r="S704" s="9">
        <f t="shared" si="86"/>
        <v>0</v>
      </c>
      <c r="W704">
        <f t="shared" si="87"/>
        <v>0</v>
      </c>
      <c r="X704">
        <f t="shared" si="80"/>
        <v>0</v>
      </c>
    </row>
    <row r="705" spans="1:24" x14ac:dyDescent="0.3">
      <c r="A705" s="3">
        <v>703</v>
      </c>
      <c r="B705">
        <v>317</v>
      </c>
      <c r="C705" t="s">
        <v>13</v>
      </c>
      <c r="D705" t="s">
        <v>13</v>
      </c>
      <c r="E705">
        <v>310063</v>
      </c>
      <c r="F705">
        <v>221006</v>
      </c>
      <c r="G705">
        <v>2</v>
      </c>
      <c r="H705">
        <v>2</v>
      </c>
      <c r="I705">
        <v>50.994168221950531</v>
      </c>
      <c r="J705">
        <f>ConfigSheet!$I$2</f>
        <v>3349.0920000000001</v>
      </c>
      <c r="K705">
        <f>IF(D705="",_xlfn.XLOOKUP(C705,ConfigSheet!$A$1:$H$1,ConfigSheet!$A$2:$H$2),_xlfn.XLOOKUP(D705,ConfigSheet!$A$1:$H$1,ConfigSheet!$A$2:$H$2))</f>
        <v>6.6983512218829002</v>
      </c>
      <c r="L705">
        <f>_xlfn.XLOOKUP(B705,CoinPixels_Config3!A:A,CoinPixels_Config3!I:I)</f>
        <v>1.0998928188638799</v>
      </c>
      <c r="M705">
        <f t="shared" si="81"/>
        <v>341036.06709539122</v>
      </c>
      <c r="N705">
        <f t="shared" si="82"/>
        <v>243082.91232583064</v>
      </c>
      <c r="O705">
        <f t="shared" si="83"/>
        <v>682.08916229669182</v>
      </c>
      <c r="P705">
        <f t="shared" si="84"/>
        <v>486.17796190626643</v>
      </c>
      <c r="Q705" s="9" cm="1">
        <f t="array" ref="Q705">IF(D705="",_xlfn.XLOOKUP(C705,ConfigSheet!$B$5:$H$5,_xlfn.XLOOKUP(G705,ConfigSheet!$A$6:$A$8,ConfigSheet!$B$6:$H$8)),_xlfn.XLOOKUP(D705,ConfigSheet!$B$5:$H$5,_xlfn.XLOOKUP(H705,ConfigSheet!$A$6:$A$8,ConfigSheet!$B$6:$H$8)))</f>
        <v>415.91</v>
      </c>
      <c r="R705">
        <f t="shared" si="85"/>
        <v>195.91120039042539</v>
      </c>
      <c r="S705" s="9">
        <f t="shared" si="86"/>
        <v>38381.198438417414</v>
      </c>
      <c r="W705">
        <f t="shared" si="87"/>
        <v>-70.267961906266407</v>
      </c>
      <c r="X705">
        <f t="shared" si="80"/>
        <v>4937.5864704605074</v>
      </c>
    </row>
    <row r="706" spans="1:24" x14ac:dyDescent="0.3">
      <c r="A706" s="3">
        <v>704</v>
      </c>
      <c r="B706">
        <v>318</v>
      </c>
      <c r="C706" t="s">
        <v>8</v>
      </c>
      <c r="D706" t="s">
        <v>8</v>
      </c>
      <c r="E706">
        <v>16701</v>
      </c>
      <c r="F706">
        <v>16210</v>
      </c>
      <c r="G706">
        <v>1</v>
      </c>
      <c r="H706">
        <v>1</v>
      </c>
      <c r="I706">
        <v>93.616896867752075</v>
      </c>
      <c r="J706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_xlfn.XLOOKUP(B706,CoinPixels_Config3!A:A,CoinPixels_Config3!I:I)</f>
        <v>1.0302899444787168</v>
      </c>
      <c r="M706">
        <f t="shared" si="81"/>
        <v>17206.87236273905</v>
      </c>
      <c r="N706">
        <f t="shared" si="82"/>
        <v>16701</v>
      </c>
      <c r="O706">
        <f t="shared" si="83"/>
        <v>0</v>
      </c>
      <c r="P706">
        <f t="shared" si="84"/>
        <v>0</v>
      </c>
      <c r="Q706" s="9" cm="1">
        <f t="array" ref="Q706">IF(D706="",_xlfn.XLOOKUP(C706,ConfigSheet!$B$5:$H$5,_xlfn.XLOOKUP(G706,ConfigSheet!$A$6:$A$8,ConfigSheet!$B$6:$H$8)),_xlfn.XLOOKUP(D706,ConfigSheet!$B$5:$H$5,_xlfn.XLOOKUP(H706,ConfigSheet!$A$6:$A$8,ConfigSheet!$B$6:$H$8)))</f>
        <v>0</v>
      </c>
      <c r="R706">
        <f t="shared" si="85"/>
        <v>0</v>
      </c>
      <c r="S706" s="9">
        <f t="shared" si="86"/>
        <v>0</v>
      </c>
      <c r="W706">
        <f t="shared" si="87"/>
        <v>0</v>
      </c>
      <c r="X706">
        <f t="shared" ref="X706:X769" si="88">W706*W706</f>
        <v>0</v>
      </c>
    </row>
    <row r="707" spans="1:24" x14ac:dyDescent="0.3">
      <c r="A707" s="3">
        <v>705</v>
      </c>
      <c r="B707">
        <v>318</v>
      </c>
      <c r="C707" t="s">
        <v>13</v>
      </c>
      <c r="D707" t="s">
        <v>13</v>
      </c>
      <c r="E707">
        <v>286221</v>
      </c>
      <c r="F707">
        <v>197419</v>
      </c>
      <c r="G707">
        <v>2</v>
      </c>
      <c r="H707">
        <v>2</v>
      </c>
      <c r="I707">
        <v>44.928343594074249</v>
      </c>
      <c r="J707">
        <f>ConfigSheet!$I$2</f>
        <v>3349.0920000000001</v>
      </c>
      <c r="K707">
        <f>IF(D707="",_xlfn.XLOOKUP(C707,ConfigSheet!$A$1:$H$1,ConfigSheet!$A$2:$H$2),_xlfn.XLOOKUP(D707,ConfigSheet!$A$1:$H$1,ConfigSheet!$A$2:$H$2))</f>
        <v>6.6983512218829002</v>
      </c>
      <c r="L707">
        <f>_xlfn.XLOOKUP(B707,CoinPixels_Config3!A:A,CoinPixels_Config3!I:I)</f>
        <v>1.0302899444787168</v>
      </c>
      <c r="M707">
        <f t="shared" ref="M707:M770" si="89">E707*L707</f>
        <v>294890.6181986428</v>
      </c>
      <c r="N707">
        <f t="shared" ref="N707:N770" si="90">L707*F707</f>
        <v>203398.81054904379</v>
      </c>
      <c r="O707">
        <f t="shared" ref="O707:O770" si="91">(M707/J707)*K707</f>
        <v>589.79596043724166</v>
      </c>
      <c r="P707">
        <f t="shared" ref="P707:P770" si="92">(N707/J707)*K707</f>
        <v>406.80777690511815</v>
      </c>
      <c r="Q707" s="9" cm="1">
        <f t="array" ref="Q707">IF(D707="",_xlfn.XLOOKUP(C707,ConfigSheet!$B$5:$H$5,_xlfn.XLOOKUP(G707,ConfigSheet!$A$6:$A$8,ConfigSheet!$B$6:$H$8)),_xlfn.XLOOKUP(D707,ConfigSheet!$B$5:$H$5,_xlfn.XLOOKUP(H707,ConfigSheet!$A$6:$A$8,ConfigSheet!$B$6:$H$8)))</f>
        <v>415.91</v>
      </c>
      <c r="R707">
        <f t="shared" ref="R707:R770" si="93">O707-P707</f>
        <v>182.98818353212351</v>
      </c>
      <c r="S707" s="9">
        <f t="shared" ref="S707:S770" si="94">R707*R707</f>
        <v>33484.67531238612</v>
      </c>
      <c r="W707">
        <f t="shared" ref="W707:W770" si="95">Q707-P707</f>
        <v>9.1022230948818788</v>
      </c>
      <c r="X707">
        <f t="shared" si="88"/>
        <v>82.850465269001049</v>
      </c>
    </row>
    <row r="708" spans="1:24" x14ac:dyDescent="0.3">
      <c r="A708" s="3">
        <v>706</v>
      </c>
      <c r="B708">
        <v>319</v>
      </c>
      <c r="C708" t="s">
        <v>8</v>
      </c>
      <c r="D708" t="s">
        <v>8</v>
      </c>
      <c r="E708">
        <v>18670</v>
      </c>
      <c r="F708">
        <v>17030</v>
      </c>
      <c r="G708">
        <v>1</v>
      </c>
      <c r="H708">
        <v>1</v>
      </c>
      <c r="I708">
        <v>90.878468751907349</v>
      </c>
      <c r="J708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_xlfn.XLOOKUP(B708,CoinPixels_Config3!A:A,CoinPixels_Config3!I:I)</f>
        <v>1.0963006459189666</v>
      </c>
      <c r="M708">
        <f t="shared" si="89"/>
        <v>20467.933059307106</v>
      </c>
      <c r="N708">
        <f t="shared" si="90"/>
        <v>18670</v>
      </c>
      <c r="O708">
        <f t="shared" si="91"/>
        <v>0</v>
      </c>
      <c r="P708">
        <f t="shared" si="92"/>
        <v>0</v>
      </c>
      <c r="Q708" s="9" cm="1">
        <f t="array" ref="Q708">IF(D708="",_xlfn.XLOOKUP(C708,ConfigSheet!$B$5:$H$5,_xlfn.XLOOKUP(G708,ConfigSheet!$A$6:$A$8,ConfigSheet!$B$6:$H$8)),_xlfn.XLOOKUP(D708,ConfigSheet!$B$5:$H$5,_xlfn.XLOOKUP(H708,ConfigSheet!$A$6:$A$8,ConfigSheet!$B$6:$H$8)))</f>
        <v>0</v>
      </c>
      <c r="R708">
        <f t="shared" si="93"/>
        <v>0</v>
      </c>
      <c r="S708" s="9">
        <f t="shared" si="94"/>
        <v>0</v>
      </c>
      <c r="W708">
        <f t="shared" si="95"/>
        <v>0</v>
      </c>
      <c r="X708">
        <f t="shared" si="88"/>
        <v>0</v>
      </c>
    </row>
    <row r="709" spans="1:24" x14ac:dyDescent="0.3">
      <c r="A709" s="3">
        <v>707</v>
      </c>
      <c r="B709">
        <v>319</v>
      </c>
      <c r="C709" t="s">
        <v>13</v>
      </c>
      <c r="D709" t="s">
        <v>13</v>
      </c>
      <c r="E709">
        <v>130819</v>
      </c>
      <c r="F709">
        <v>114846</v>
      </c>
      <c r="G709">
        <v>1</v>
      </c>
      <c r="H709">
        <v>1</v>
      </c>
      <c r="I709">
        <v>59.856975078582757</v>
      </c>
      <c r="J709">
        <f>ConfigSheet!$I$2</f>
        <v>3349.0920000000001</v>
      </c>
      <c r="K709">
        <f>IF(D709="",_xlfn.XLOOKUP(C709,ConfigSheet!$A$1:$H$1,ConfigSheet!$A$2:$H$2),_xlfn.XLOOKUP(D709,ConfigSheet!$A$1:$H$1,ConfigSheet!$A$2:$H$2))</f>
        <v>6.6983512218829002</v>
      </c>
      <c r="L709">
        <f>_xlfn.XLOOKUP(B709,CoinPixels_Config3!A:A,CoinPixels_Config3!I:I)</f>
        <v>1.0963006459189666</v>
      </c>
      <c r="M709">
        <f t="shared" si="89"/>
        <v>143416.95419847328</v>
      </c>
      <c r="N709">
        <f t="shared" si="90"/>
        <v>125905.74398120964</v>
      </c>
      <c r="O709">
        <f t="shared" si="91"/>
        <v>286.84106927909636</v>
      </c>
      <c r="P709">
        <f t="shared" si="92"/>
        <v>251.81777450085312</v>
      </c>
      <c r="Q709" s="9" cm="1">
        <f t="array" ref="Q709">IF(D709="",_xlfn.XLOOKUP(C709,ConfigSheet!$B$5:$H$5,_xlfn.XLOOKUP(G709,ConfigSheet!$A$6:$A$8,ConfigSheet!$B$6:$H$8)),_xlfn.XLOOKUP(D709,ConfigSheet!$B$5:$H$5,_xlfn.XLOOKUP(H709,ConfigSheet!$A$6:$A$8,ConfigSheet!$B$6:$H$8)))</f>
        <v>207.95500000000001</v>
      </c>
      <c r="R709">
        <f t="shared" si="93"/>
        <v>35.02329477824324</v>
      </c>
      <c r="S709" s="9">
        <f t="shared" si="94"/>
        <v>1226.6311771237201</v>
      </c>
      <c r="W709">
        <f t="shared" si="95"/>
        <v>-43.862774500853106</v>
      </c>
      <c r="X709">
        <f t="shared" si="88"/>
        <v>1923.9429869126895</v>
      </c>
    </row>
    <row r="710" spans="1:24" x14ac:dyDescent="0.3">
      <c r="A710" s="3">
        <v>708</v>
      </c>
      <c r="B710">
        <v>320</v>
      </c>
      <c r="C710" t="s">
        <v>8</v>
      </c>
      <c r="D710" t="s">
        <v>8</v>
      </c>
      <c r="E710">
        <v>15462</v>
      </c>
      <c r="F710">
        <v>15726</v>
      </c>
      <c r="G710">
        <v>1</v>
      </c>
      <c r="H710">
        <v>1</v>
      </c>
      <c r="I710">
        <v>93.509960174560547</v>
      </c>
      <c r="J710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_xlfn.XLOOKUP(B710,CoinPixels_Config3!A:A,CoinPixels_Config3!I:I)</f>
        <v>0.98321251430751622</v>
      </c>
      <c r="M710">
        <f t="shared" si="89"/>
        <v>15202.431896222815</v>
      </c>
      <c r="N710">
        <f t="shared" si="90"/>
        <v>15462</v>
      </c>
      <c r="O710">
        <f t="shared" si="91"/>
        <v>0</v>
      </c>
      <c r="P710">
        <f t="shared" si="92"/>
        <v>0</v>
      </c>
      <c r="Q710" s="9" cm="1">
        <f t="array" ref="Q710">IF(D710="",_xlfn.XLOOKUP(C710,ConfigSheet!$B$5:$H$5,_xlfn.XLOOKUP(G710,ConfigSheet!$A$6:$A$8,ConfigSheet!$B$6:$H$8)),_xlfn.XLOOKUP(D710,ConfigSheet!$B$5:$H$5,_xlfn.XLOOKUP(H710,ConfigSheet!$A$6:$A$8,ConfigSheet!$B$6:$H$8)))</f>
        <v>0</v>
      </c>
      <c r="R710">
        <f t="shared" si="93"/>
        <v>0</v>
      </c>
      <c r="S710" s="9">
        <f t="shared" si="94"/>
        <v>0</v>
      </c>
      <c r="W710">
        <f t="shared" si="95"/>
        <v>0</v>
      </c>
      <c r="X710">
        <f t="shared" si="88"/>
        <v>0</v>
      </c>
    </row>
    <row r="711" spans="1:24" x14ac:dyDescent="0.3">
      <c r="A711" s="3">
        <v>709</v>
      </c>
      <c r="B711">
        <v>320</v>
      </c>
      <c r="C711" t="s">
        <v>12</v>
      </c>
      <c r="D711" t="s">
        <v>12</v>
      </c>
      <c r="E711">
        <v>204862</v>
      </c>
      <c r="F711">
        <v>193488</v>
      </c>
      <c r="G711">
        <v>1</v>
      </c>
      <c r="H711">
        <v>1</v>
      </c>
      <c r="I711">
        <v>88.315773010253906</v>
      </c>
      <c r="J711">
        <f>ConfigSheet!$I$2</f>
        <v>3349.0920000000001</v>
      </c>
      <c r="K711">
        <f>IF(D711="",_xlfn.XLOOKUP(C711,ConfigSheet!$A$1:$H$1,ConfigSheet!$A$2:$H$2),_xlfn.XLOOKUP(D711,ConfigSheet!$A$1:$H$1,ConfigSheet!$A$2:$H$2))</f>
        <v>4.4826302470744004</v>
      </c>
      <c r="L711">
        <f>_xlfn.XLOOKUP(B711,CoinPixels_Config3!A:A,CoinPixels_Config3!I:I)</f>
        <v>0.98321251430751622</v>
      </c>
      <c r="M711">
        <f t="shared" si="89"/>
        <v>201422.88210606639</v>
      </c>
      <c r="N711">
        <f t="shared" si="90"/>
        <v>190239.82296833271</v>
      </c>
      <c r="O711">
        <f t="shared" si="91"/>
        <v>269.59674556015608</v>
      </c>
      <c r="P711">
        <f t="shared" si="92"/>
        <v>254.62865297099256</v>
      </c>
      <c r="Q711" s="9" cm="1">
        <f t="array" ref="Q711">IF(D711="",_xlfn.XLOOKUP(C711,ConfigSheet!$B$5:$H$5,_xlfn.XLOOKUP(G711,ConfigSheet!$A$6:$A$8,ConfigSheet!$B$6:$H$8)),_xlfn.XLOOKUP(D711,ConfigSheet!$B$5:$H$5,_xlfn.XLOOKUP(H711,ConfigSheet!$A$6:$A$8,ConfigSheet!$B$6:$H$8)))</f>
        <v>236.29999999999998</v>
      </c>
      <c r="R711">
        <f t="shared" si="93"/>
        <v>14.968092589163518</v>
      </c>
      <c r="S711" s="9">
        <f t="shared" si="94"/>
        <v>224.04379575777185</v>
      </c>
      <c r="W711">
        <f t="shared" si="95"/>
        <v>-18.328652970992579</v>
      </c>
      <c r="X711">
        <f t="shared" si="88"/>
        <v>335.93951973107511</v>
      </c>
    </row>
    <row r="712" spans="1:24" x14ac:dyDescent="0.3">
      <c r="A712" s="3">
        <v>710</v>
      </c>
      <c r="B712">
        <v>320</v>
      </c>
      <c r="C712" t="s">
        <v>13</v>
      </c>
      <c r="D712" t="s">
        <v>13</v>
      </c>
      <c r="E712">
        <v>128021</v>
      </c>
      <c r="F712">
        <v>133152</v>
      </c>
      <c r="G712">
        <v>1</v>
      </c>
      <c r="H712">
        <v>1</v>
      </c>
      <c r="I712">
        <v>55.076122283935547</v>
      </c>
      <c r="J712">
        <f>ConfigSheet!$I$2</f>
        <v>3349.0920000000001</v>
      </c>
      <c r="K712">
        <f>IF(D712="",_xlfn.XLOOKUP(C712,ConfigSheet!$A$1:$H$1,ConfigSheet!$A$2:$H$2),_xlfn.XLOOKUP(D712,ConfigSheet!$A$1:$H$1,ConfigSheet!$A$2:$H$2))</f>
        <v>6.6983512218829002</v>
      </c>
      <c r="L712">
        <f>_xlfn.XLOOKUP(B712,CoinPixels_Config3!A:A,CoinPixels_Config3!I:I)</f>
        <v>0.98321251430751622</v>
      </c>
      <c r="M712">
        <f t="shared" si="89"/>
        <v>125871.84929416253</v>
      </c>
      <c r="N712">
        <f t="shared" si="90"/>
        <v>130916.7127050744</v>
      </c>
      <c r="O712">
        <f t="shared" si="91"/>
        <v>251.74998343437977</v>
      </c>
      <c r="P712">
        <f t="shared" si="92"/>
        <v>261.83996214882353</v>
      </c>
      <c r="Q712" s="9" cm="1">
        <f t="array" ref="Q712">IF(D712="",_xlfn.XLOOKUP(C712,ConfigSheet!$B$5:$H$5,_xlfn.XLOOKUP(G712,ConfigSheet!$A$6:$A$8,ConfigSheet!$B$6:$H$8)),_xlfn.XLOOKUP(D712,ConfigSheet!$B$5:$H$5,_xlfn.XLOOKUP(H712,ConfigSheet!$A$6:$A$8,ConfigSheet!$B$6:$H$8)))</f>
        <v>207.95500000000001</v>
      </c>
      <c r="R712">
        <f t="shared" si="93"/>
        <v>-10.08997871444376</v>
      </c>
      <c r="S712" s="9">
        <f t="shared" si="94"/>
        <v>101.80767045792814</v>
      </c>
      <c r="W712">
        <f t="shared" si="95"/>
        <v>-53.884962148823519</v>
      </c>
      <c r="X712">
        <f t="shared" si="88"/>
        <v>2903.5891457801431</v>
      </c>
    </row>
    <row r="713" spans="1:24" x14ac:dyDescent="0.3">
      <c r="A713" s="3">
        <v>711</v>
      </c>
      <c r="B713">
        <v>321</v>
      </c>
      <c r="C713" t="s">
        <v>8</v>
      </c>
      <c r="D713" t="s">
        <v>8</v>
      </c>
      <c r="E713">
        <v>14574</v>
      </c>
      <c r="F713">
        <v>14399</v>
      </c>
      <c r="G713">
        <v>1</v>
      </c>
      <c r="H713">
        <v>1</v>
      </c>
      <c r="I713">
        <v>95.446574687957764</v>
      </c>
      <c r="J713">
        <f>ConfigSheet!$I$2</f>
        <v>3349.0920000000001</v>
      </c>
      <c r="K713">
        <f>IF(D713="",_xlfn.XLOOKUP(C713,ConfigSheet!$A$1:$H$1,ConfigSheet!$A$2:$H$2),_xlfn.XLOOKUP(D713,ConfigSheet!$A$1:$H$1,ConfigSheet!$A$2:$H$2))</f>
        <v>0</v>
      </c>
      <c r="L713">
        <f>_xlfn.XLOOKUP(B713,CoinPixels_Config3!A:A,CoinPixels_Config3!I:I)</f>
        <v>1.0121536217792901</v>
      </c>
      <c r="M713">
        <f t="shared" si="89"/>
        <v>14751.126883811374</v>
      </c>
      <c r="N713">
        <f t="shared" si="90"/>
        <v>14573.999999999998</v>
      </c>
      <c r="O713">
        <f t="shared" si="91"/>
        <v>0</v>
      </c>
      <c r="P713">
        <f t="shared" si="92"/>
        <v>0</v>
      </c>
      <c r="Q713" s="9" cm="1">
        <f t="array" ref="Q713">IF(D713="",_xlfn.XLOOKUP(C713,ConfigSheet!$B$5:$H$5,_xlfn.XLOOKUP(G713,ConfigSheet!$A$6:$A$8,ConfigSheet!$B$6:$H$8)),_xlfn.XLOOKUP(D713,ConfigSheet!$B$5:$H$5,_xlfn.XLOOKUP(H713,ConfigSheet!$A$6:$A$8,ConfigSheet!$B$6:$H$8)))</f>
        <v>0</v>
      </c>
      <c r="R713">
        <f t="shared" si="93"/>
        <v>0</v>
      </c>
      <c r="S713" s="9">
        <f t="shared" si="94"/>
        <v>0</v>
      </c>
      <c r="W713">
        <f t="shared" si="95"/>
        <v>0</v>
      </c>
      <c r="X713">
        <f t="shared" si="88"/>
        <v>0</v>
      </c>
    </row>
    <row r="714" spans="1:24" x14ac:dyDescent="0.3">
      <c r="A714" s="3">
        <v>712</v>
      </c>
      <c r="B714">
        <v>321</v>
      </c>
      <c r="C714" t="s">
        <v>14</v>
      </c>
      <c r="D714" t="s">
        <v>14</v>
      </c>
      <c r="E714">
        <v>90686</v>
      </c>
      <c r="F714">
        <v>89270</v>
      </c>
      <c r="G714">
        <v>1</v>
      </c>
      <c r="H714">
        <v>1</v>
      </c>
      <c r="I714">
        <v>93.83246898651123</v>
      </c>
      <c r="J714">
        <f>ConfigSheet!$I$2</f>
        <v>3349.0920000000001</v>
      </c>
      <c r="K714">
        <f>IF(D714="",_xlfn.XLOOKUP(C714,ConfigSheet!$A$1:$H$1,ConfigSheet!$A$2:$H$2),_xlfn.XLOOKUP(D714,ConfigSheet!$A$1:$H$1,ConfigSheet!$A$2:$H$2))</f>
        <v>8.5265588246234003</v>
      </c>
      <c r="L714">
        <f>_xlfn.XLOOKUP(B714,CoinPixels_Config3!A:A,CoinPixels_Config3!I:I)</f>
        <v>1.0121536217792901</v>
      </c>
      <c r="M714">
        <f t="shared" si="89"/>
        <v>91788.163344676708</v>
      </c>
      <c r="N714">
        <f t="shared" si="90"/>
        <v>90354.953816237234</v>
      </c>
      <c r="O714">
        <f t="shared" si="91"/>
        <v>233.6863765350511</v>
      </c>
      <c r="P714">
        <f t="shared" si="92"/>
        <v>230.03752324817512</v>
      </c>
      <c r="Q714" s="9" cm="1">
        <f t="array" ref="Q714">IF(D714="",_xlfn.XLOOKUP(C714,ConfigSheet!$B$5:$H$5,_xlfn.XLOOKUP(G714,ConfigSheet!$A$6:$A$8,ConfigSheet!$B$6:$H$8)),_xlfn.XLOOKUP(D714,ConfigSheet!$B$5:$H$5,_xlfn.XLOOKUP(H714,ConfigSheet!$A$6:$A$8,ConfigSheet!$B$6:$H$8)))</f>
        <v>160.44</v>
      </c>
      <c r="R714">
        <f t="shared" si="93"/>
        <v>3.6488532868759762</v>
      </c>
      <c r="S714" s="9">
        <f t="shared" si="94"/>
        <v>13.314130309145614</v>
      </c>
      <c r="W714">
        <f t="shared" si="95"/>
        <v>-69.597523248175122</v>
      </c>
      <c r="X714">
        <f t="shared" si="88"/>
        <v>4843.8152422802768</v>
      </c>
    </row>
    <row r="715" spans="1:24" x14ac:dyDescent="0.3">
      <c r="A715" s="3">
        <v>713</v>
      </c>
      <c r="B715">
        <v>321</v>
      </c>
      <c r="C715" t="s">
        <v>9</v>
      </c>
      <c r="D715" t="s">
        <v>9</v>
      </c>
      <c r="E715">
        <v>451588</v>
      </c>
      <c r="F715">
        <v>404460</v>
      </c>
      <c r="G715">
        <v>1</v>
      </c>
      <c r="H715">
        <v>1</v>
      </c>
      <c r="I715">
        <v>87.167501449584961</v>
      </c>
      <c r="J715">
        <f>ConfigSheet!$I$2</f>
        <v>3349.0920000000001</v>
      </c>
      <c r="K715">
        <f>IF(D715="",_xlfn.XLOOKUP(C715,ConfigSheet!$A$1:$H$1,ConfigSheet!$A$2:$H$2),_xlfn.XLOOKUP(D715,ConfigSheet!$A$1:$H$1,ConfigSheet!$A$2:$H$2))</f>
        <v>2.6304883652667002</v>
      </c>
      <c r="L715">
        <f>_xlfn.XLOOKUP(B715,CoinPixels_Config3!A:A,CoinPixels_Config3!I:I)</f>
        <v>1.0121536217792901</v>
      </c>
      <c r="M715">
        <f t="shared" si="89"/>
        <v>457076.42975206609</v>
      </c>
      <c r="N715">
        <f t="shared" si="90"/>
        <v>409375.65386485169</v>
      </c>
      <c r="O715">
        <f t="shared" si="91"/>
        <v>359.00304634821975</v>
      </c>
      <c r="P715">
        <f t="shared" si="92"/>
        <v>321.53726876267962</v>
      </c>
      <c r="Q715" s="9" cm="1">
        <f t="array" ref="Q715">IF(D715="",_xlfn.XLOOKUP(C715,ConfigSheet!$B$5:$H$5,_xlfn.XLOOKUP(G715,ConfigSheet!$A$6:$A$8,ConfigSheet!$B$6:$H$8)),_xlfn.XLOOKUP(D715,ConfigSheet!$B$5:$H$5,_xlfn.XLOOKUP(H715,ConfigSheet!$A$6:$A$8,ConfigSheet!$B$6:$H$8)))</f>
        <v>468.8</v>
      </c>
      <c r="R715">
        <f t="shared" si="93"/>
        <v>37.465777585540138</v>
      </c>
      <c r="S715" s="9">
        <f t="shared" si="94"/>
        <v>1403.6844900891617</v>
      </c>
      <c r="W715">
        <f t="shared" si="95"/>
        <v>147.26273123732039</v>
      </c>
      <c r="X715">
        <f t="shared" si="88"/>
        <v>21686.31201147526</v>
      </c>
    </row>
    <row r="716" spans="1:24" x14ac:dyDescent="0.3">
      <c r="A716" s="3">
        <v>714</v>
      </c>
      <c r="B716">
        <v>322</v>
      </c>
      <c r="C716" t="s">
        <v>8</v>
      </c>
      <c r="D716" t="s">
        <v>8</v>
      </c>
      <c r="E716">
        <v>17235</v>
      </c>
      <c r="F716">
        <v>15987</v>
      </c>
      <c r="G716">
        <v>1</v>
      </c>
      <c r="H716">
        <v>1</v>
      </c>
      <c r="I716">
        <v>83.628123998641968</v>
      </c>
      <c r="J716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_xlfn.XLOOKUP(B716,CoinPixels_Config3!A:A,CoinPixels_Config3!I:I)</f>
        <v>1.078063426534059</v>
      </c>
      <c r="M716">
        <f t="shared" si="89"/>
        <v>18580.423156314508</v>
      </c>
      <c r="N716">
        <f t="shared" si="90"/>
        <v>17235</v>
      </c>
      <c r="O716">
        <f t="shared" si="91"/>
        <v>0</v>
      </c>
      <c r="P716">
        <f t="shared" si="92"/>
        <v>0</v>
      </c>
      <c r="Q716" s="9" cm="1">
        <f t="array" ref="Q716">IF(D716="",_xlfn.XLOOKUP(C716,ConfigSheet!$B$5:$H$5,_xlfn.XLOOKUP(G716,ConfigSheet!$A$6:$A$8,ConfigSheet!$B$6:$H$8)),_xlfn.XLOOKUP(D716,ConfigSheet!$B$5:$H$5,_xlfn.XLOOKUP(H716,ConfigSheet!$A$6:$A$8,ConfigSheet!$B$6:$H$8)))</f>
        <v>0</v>
      </c>
      <c r="R716">
        <f t="shared" si="93"/>
        <v>0</v>
      </c>
      <c r="S716" s="9">
        <f t="shared" si="94"/>
        <v>0</v>
      </c>
      <c r="W716">
        <f t="shared" si="95"/>
        <v>0</v>
      </c>
      <c r="X716">
        <f t="shared" si="88"/>
        <v>0</v>
      </c>
    </row>
    <row r="717" spans="1:24" x14ac:dyDescent="0.3">
      <c r="A717" s="3">
        <v>715</v>
      </c>
      <c r="B717">
        <v>322</v>
      </c>
      <c r="C717" t="s">
        <v>14</v>
      </c>
      <c r="D717" t="s">
        <v>14</v>
      </c>
      <c r="E717">
        <v>105891</v>
      </c>
      <c r="F717">
        <v>90362</v>
      </c>
      <c r="G717">
        <v>1</v>
      </c>
      <c r="H717">
        <v>1</v>
      </c>
      <c r="I717">
        <v>85.326170921325684</v>
      </c>
      <c r="J717">
        <f>ConfigSheet!$I$2</f>
        <v>3349.0920000000001</v>
      </c>
      <c r="K717">
        <f>IF(D717="",_xlfn.XLOOKUP(C717,ConfigSheet!$A$1:$H$1,ConfigSheet!$A$2:$H$2),_xlfn.XLOOKUP(D717,ConfigSheet!$A$1:$H$1,ConfigSheet!$A$2:$H$2))</f>
        <v>8.5265588246234003</v>
      </c>
      <c r="L717">
        <f>_xlfn.XLOOKUP(B717,CoinPixels_Config3!A:A,CoinPixels_Config3!I:I)</f>
        <v>1.078063426534059</v>
      </c>
      <c r="M717">
        <f t="shared" si="89"/>
        <v>114157.21429911803</v>
      </c>
      <c r="N717">
        <f t="shared" si="90"/>
        <v>97415.967348470629</v>
      </c>
      <c r="O717">
        <f t="shared" si="91"/>
        <v>290.63644802130528</v>
      </c>
      <c r="P717">
        <f t="shared" si="92"/>
        <v>248.01438003325296</v>
      </c>
      <c r="Q717" s="9" cm="1">
        <f t="array" ref="Q717">IF(D717="",_xlfn.XLOOKUP(C717,ConfigSheet!$B$5:$H$5,_xlfn.XLOOKUP(G717,ConfigSheet!$A$6:$A$8,ConfigSheet!$B$6:$H$8)),_xlfn.XLOOKUP(D717,ConfigSheet!$B$5:$H$5,_xlfn.XLOOKUP(H717,ConfigSheet!$A$6:$A$8,ConfigSheet!$B$6:$H$8)))</f>
        <v>160.44</v>
      </c>
      <c r="R717">
        <f t="shared" si="93"/>
        <v>42.622067988052322</v>
      </c>
      <c r="S717" s="9">
        <f t="shared" si="94"/>
        <v>1816.6406795781545</v>
      </c>
      <c r="W717">
        <f t="shared" si="95"/>
        <v>-87.574380033252964</v>
      </c>
      <c r="X717">
        <f t="shared" si="88"/>
        <v>7669.2720382086154</v>
      </c>
    </row>
    <row r="718" spans="1:24" x14ac:dyDescent="0.3">
      <c r="A718" s="3">
        <v>716</v>
      </c>
      <c r="B718">
        <v>322</v>
      </c>
      <c r="C718" t="s">
        <v>9</v>
      </c>
      <c r="D718" t="s">
        <v>9</v>
      </c>
      <c r="E718">
        <v>494662</v>
      </c>
      <c r="F718">
        <v>477466</v>
      </c>
      <c r="G718">
        <v>1</v>
      </c>
      <c r="H718">
        <v>1</v>
      </c>
      <c r="I718">
        <v>93.402886390686035</v>
      </c>
      <c r="J718">
        <f>ConfigSheet!$I$2</f>
        <v>3349.0920000000001</v>
      </c>
      <c r="K718">
        <f>IF(D718="",_xlfn.XLOOKUP(C718,ConfigSheet!$A$1:$H$1,ConfigSheet!$A$2:$H$2),_xlfn.XLOOKUP(D718,ConfigSheet!$A$1:$H$1,ConfigSheet!$A$2:$H$2))</f>
        <v>2.6304883652667002</v>
      </c>
      <c r="L718">
        <f>_xlfn.XLOOKUP(B718,CoinPixels_Config3!A:A,CoinPixels_Config3!I:I)</f>
        <v>1.078063426534059</v>
      </c>
      <c r="M718">
        <f t="shared" si="89"/>
        <v>533277.01069619064</v>
      </c>
      <c r="N718">
        <f t="shared" si="90"/>
        <v>514738.63201351097</v>
      </c>
      <c r="O718">
        <f t="shared" si="91"/>
        <v>418.85351973028361</v>
      </c>
      <c r="P718">
        <f t="shared" si="92"/>
        <v>404.29285987510588</v>
      </c>
      <c r="Q718" s="9" cm="1">
        <f t="array" ref="Q718">IF(D718="",_xlfn.XLOOKUP(C718,ConfigSheet!$B$5:$H$5,_xlfn.XLOOKUP(G718,ConfigSheet!$A$6:$A$8,ConfigSheet!$B$6:$H$8)),_xlfn.XLOOKUP(D718,ConfigSheet!$B$5:$H$5,_xlfn.XLOOKUP(H718,ConfigSheet!$A$6:$A$8,ConfigSheet!$B$6:$H$8)))</f>
        <v>468.8</v>
      </c>
      <c r="R718">
        <f t="shared" si="93"/>
        <v>14.560659855177732</v>
      </c>
      <c r="S718" s="9">
        <f t="shared" si="94"/>
        <v>212.01281541818443</v>
      </c>
      <c r="W718">
        <f t="shared" si="95"/>
        <v>64.507140124894136</v>
      </c>
      <c r="X718">
        <f t="shared" si="88"/>
        <v>4161.1711270927271</v>
      </c>
    </row>
    <row r="719" spans="1:24" x14ac:dyDescent="0.3">
      <c r="A719" s="3">
        <v>717</v>
      </c>
      <c r="B719">
        <v>323</v>
      </c>
      <c r="C719" t="s">
        <v>8</v>
      </c>
      <c r="D719" t="s">
        <v>8</v>
      </c>
      <c r="E719">
        <v>15653</v>
      </c>
      <c r="F719">
        <v>15921</v>
      </c>
      <c r="G719">
        <v>1</v>
      </c>
      <c r="H719">
        <v>1</v>
      </c>
      <c r="I719">
        <v>92.71240234375</v>
      </c>
      <c r="J719">
        <f>ConfigSheet!$I$2</f>
        <v>3349.0920000000001</v>
      </c>
      <c r="K719">
        <f>IF(D719="",_xlfn.XLOOKUP(C719,ConfigSheet!$A$1:$H$1,ConfigSheet!$A$2:$H$2),_xlfn.XLOOKUP(D719,ConfigSheet!$A$1:$H$1,ConfigSheet!$A$2:$H$2))</f>
        <v>0</v>
      </c>
      <c r="L719">
        <f>_xlfn.XLOOKUP(B719,CoinPixels_Config3!A:A,CoinPixels_Config3!I:I)</f>
        <v>0.98316688650210415</v>
      </c>
      <c r="M719">
        <f t="shared" si="89"/>
        <v>15389.511274417437</v>
      </c>
      <c r="N719">
        <f t="shared" si="90"/>
        <v>15653</v>
      </c>
      <c r="O719">
        <f t="shared" si="91"/>
        <v>0</v>
      </c>
      <c r="P719">
        <f t="shared" si="92"/>
        <v>0</v>
      </c>
      <c r="Q719" s="9" cm="1">
        <f t="array" ref="Q719">IF(D719="",_xlfn.XLOOKUP(C719,ConfigSheet!$B$5:$H$5,_xlfn.XLOOKUP(G719,ConfigSheet!$A$6:$A$8,ConfigSheet!$B$6:$H$8)),_xlfn.XLOOKUP(D719,ConfigSheet!$B$5:$H$5,_xlfn.XLOOKUP(H719,ConfigSheet!$A$6:$A$8,ConfigSheet!$B$6:$H$8)))</f>
        <v>0</v>
      </c>
      <c r="R719">
        <f t="shared" si="93"/>
        <v>0</v>
      </c>
      <c r="S719" s="9">
        <f t="shared" si="94"/>
        <v>0</v>
      </c>
      <c r="W719">
        <f t="shared" si="95"/>
        <v>0</v>
      </c>
      <c r="X719">
        <f t="shared" si="88"/>
        <v>0</v>
      </c>
    </row>
    <row r="720" spans="1:24" x14ac:dyDescent="0.3">
      <c r="A720" s="3">
        <v>718</v>
      </c>
      <c r="B720">
        <v>323</v>
      </c>
      <c r="C720" t="s">
        <v>12</v>
      </c>
      <c r="D720" t="s">
        <v>12</v>
      </c>
      <c r="E720">
        <v>199626</v>
      </c>
      <c r="F720">
        <v>335048</v>
      </c>
      <c r="G720">
        <v>1</v>
      </c>
      <c r="H720">
        <v>2</v>
      </c>
      <c r="I720">
        <v>42.132276296615601</v>
      </c>
      <c r="J720">
        <f>ConfigSheet!$I$2</f>
        <v>3349.0920000000001</v>
      </c>
      <c r="K720">
        <f>IF(D720="",_xlfn.XLOOKUP(C720,ConfigSheet!$A$1:$H$1,ConfigSheet!$A$2:$H$2),_xlfn.XLOOKUP(D720,ConfigSheet!$A$1:$H$1,ConfigSheet!$A$2:$H$2))</f>
        <v>4.4826302470744004</v>
      </c>
      <c r="L720">
        <f>_xlfn.XLOOKUP(B720,CoinPixels_Config3!A:A,CoinPixels_Config3!I:I)</f>
        <v>0.98316688650210415</v>
      </c>
      <c r="M720">
        <f t="shared" si="89"/>
        <v>196265.67288486904</v>
      </c>
      <c r="N720">
        <f t="shared" si="90"/>
        <v>329408.098988757</v>
      </c>
      <c r="O720">
        <f t="shared" si="91"/>
        <v>262.69402027060585</v>
      </c>
      <c r="P720">
        <f t="shared" si="92"/>
        <v>440.900013543456</v>
      </c>
      <c r="Q720" s="9" cm="1">
        <f t="array" ref="Q720">IF(D720="",_xlfn.XLOOKUP(C720,ConfigSheet!$B$5:$H$5,_xlfn.XLOOKUP(G720,ConfigSheet!$A$6:$A$8,ConfigSheet!$B$6:$H$8)),_xlfn.XLOOKUP(D720,ConfigSheet!$B$5:$H$5,_xlfn.XLOOKUP(H720,ConfigSheet!$A$6:$A$8,ConfigSheet!$B$6:$H$8)))</f>
        <v>472.59999999999997</v>
      </c>
      <c r="R720">
        <f t="shared" si="93"/>
        <v>-178.20599327285015</v>
      </c>
      <c r="S720" s="9">
        <f t="shared" si="94"/>
        <v>31757.376038363112</v>
      </c>
      <c r="W720">
        <f t="shared" si="95"/>
        <v>31.699986456543968</v>
      </c>
      <c r="X720">
        <f t="shared" si="88"/>
        <v>1004.889141345071</v>
      </c>
    </row>
    <row r="721" spans="1:24" x14ac:dyDescent="0.3">
      <c r="A721" s="3">
        <v>719</v>
      </c>
      <c r="B721">
        <v>323</v>
      </c>
      <c r="C721" t="s">
        <v>11</v>
      </c>
      <c r="D721" t="s">
        <v>11</v>
      </c>
      <c r="E721">
        <v>232282</v>
      </c>
      <c r="F721">
        <v>218981</v>
      </c>
      <c r="G721">
        <v>1</v>
      </c>
      <c r="H721">
        <v>1</v>
      </c>
      <c r="I721">
        <v>89.055025577545166</v>
      </c>
      <c r="J721">
        <f>ConfigSheet!$I$2</f>
        <v>3349.0920000000001</v>
      </c>
      <c r="K721">
        <f>IF(D721="",_xlfn.XLOOKUP(C721,ConfigSheet!$A$1:$H$1,ConfigSheet!$A$2:$H$2),_xlfn.XLOOKUP(D721,ConfigSheet!$A$1:$H$1,ConfigSheet!$A$2:$H$2))</f>
        <v>5.6936084651916001</v>
      </c>
      <c r="L721">
        <f>_xlfn.XLOOKUP(B721,CoinPixels_Config3!A:A,CoinPixels_Config3!I:I)</f>
        <v>0.98316688650210415</v>
      </c>
      <c r="M721">
        <f t="shared" si="89"/>
        <v>228371.97073048176</v>
      </c>
      <c r="N721">
        <f t="shared" si="90"/>
        <v>215294.86797311727</v>
      </c>
      <c r="O721">
        <f t="shared" si="91"/>
        <v>388.24271944860254</v>
      </c>
      <c r="P721">
        <f t="shared" si="92"/>
        <v>366.01105099652335</v>
      </c>
      <c r="Q721" s="9" cm="1">
        <f t="array" ref="Q721">IF(D721="",_xlfn.XLOOKUP(C721,ConfigSheet!$B$5:$H$5,_xlfn.XLOOKUP(G721,ConfigSheet!$A$6:$A$8,ConfigSheet!$B$6:$H$8)),_xlfn.XLOOKUP(D721,ConfigSheet!$B$5:$H$5,_xlfn.XLOOKUP(H721,ConfigSheet!$A$6:$A$8,ConfigSheet!$B$6:$H$8)))</f>
        <v>369.42666666666668</v>
      </c>
      <c r="R721">
        <f t="shared" si="93"/>
        <v>22.231668452079191</v>
      </c>
      <c r="S721" s="9">
        <f t="shared" si="94"/>
        <v>494.24708216317316</v>
      </c>
      <c r="W721">
        <f t="shared" si="95"/>
        <v>3.4156156701433247</v>
      </c>
      <c r="X721">
        <f t="shared" si="88"/>
        <v>11.666430406128633</v>
      </c>
    </row>
    <row r="722" spans="1:24" x14ac:dyDescent="0.3">
      <c r="A722" s="3">
        <v>720</v>
      </c>
      <c r="B722">
        <v>324</v>
      </c>
      <c r="C722" t="s">
        <v>8</v>
      </c>
      <c r="D722" t="s">
        <v>8</v>
      </c>
      <c r="E722">
        <v>20337</v>
      </c>
      <c r="F722">
        <v>19280</v>
      </c>
      <c r="G722">
        <v>1</v>
      </c>
      <c r="H722">
        <v>1</v>
      </c>
      <c r="I722">
        <v>93.792498111724854</v>
      </c>
      <c r="J722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_xlfn.XLOOKUP(B722,CoinPixels_Config3!A:A,CoinPixels_Config3!I:I)</f>
        <v>1.0548236514522822</v>
      </c>
      <c r="M722">
        <f t="shared" si="89"/>
        <v>21451.948599585063</v>
      </c>
      <c r="N722">
        <f t="shared" si="90"/>
        <v>20337</v>
      </c>
      <c r="O722">
        <f t="shared" si="91"/>
        <v>0</v>
      </c>
      <c r="P722">
        <f t="shared" si="92"/>
        <v>0</v>
      </c>
      <c r="Q722" s="9" cm="1">
        <f t="array" ref="Q722">IF(D722="",_xlfn.XLOOKUP(C722,ConfigSheet!$B$5:$H$5,_xlfn.XLOOKUP(G722,ConfigSheet!$A$6:$A$8,ConfigSheet!$B$6:$H$8)),_xlfn.XLOOKUP(D722,ConfigSheet!$B$5:$H$5,_xlfn.XLOOKUP(H722,ConfigSheet!$A$6:$A$8,ConfigSheet!$B$6:$H$8)))</f>
        <v>0</v>
      </c>
      <c r="R722">
        <f t="shared" si="93"/>
        <v>0</v>
      </c>
      <c r="S722" s="9">
        <f t="shared" si="94"/>
        <v>0</v>
      </c>
      <c r="W722">
        <f t="shared" si="95"/>
        <v>0</v>
      </c>
      <c r="X722">
        <f t="shared" si="88"/>
        <v>0</v>
      </c>
    </row>
    <row r="723" spans="1:24" x14ac:dyDescent="0.3">
      <c r="A723" s="3">
        <v>721</v>
      </c>
      <c r="B723">
        <v>324</v>
      </c>
      <c r="C723" t="s">
        <v>9</v>
      </c>
      <c r="D723" t="s">
        <v>9</v>
      </c>
      <c r="E723">
        <v>606491</v>
      </c>
      <c r="F723">
        <v>584312</v>
      </c>
      <c r="G723">
        <v>1</v>
      </c>
      <c r="H723">
        <v>1</v>
      </c>
      <c r="I723">
        <v>93.461042642593384</v>
      </c>
      <c r="J723">
        <f>ConfigSheet!$I$2</f>
        <v>3349.0920000000001</v>
      </c>
      <c r="K723">
        <f>IF(D723="",_xlfn.XLOOKUP(C723,ConfigSheet!$A$1:$H$1,ConfigSheet!$A$2:$H$2),_xlfn.XLOOKUP(D723,ConfigSheet!$A$1:$H$1,ConfigSheet!$A$2:$H$2))</f>
        <v>2.6304883652667002</v>
      </c>
      <c r="L723">
        <f>_xlfn.XLOOKUP(B723,CoinPixels_Config3!A:A,CoinPixels_Config3!I:I)</f>
        <v>1.0548236514522822</v>
      </c>
      <c r="M723">
        <f t="shared" si="89"/>
        <v>639741.05119294603</v>
      </c>
      <c r="N723">
        <f t="shared" si="90"/>
        <v>616346.11742738588</v>
      </c>
      <c r="O723">
        <f t="shared" si="91"/>
        <v>502.47392187092288</v>
      </c>
      <c r="P723">
        <f t="shared" si="92"/>
        <v>484.09876195399886</v>
      </c>
      <c r="Q723" s="9" cm="1">
        <f t="array" ref="Q723">IF(D723="",_xlfn.XLOOKUP(C723,ConfigSheet!$B$5:$H$5,_xlfn.XLOOKUP(G723,ConfigSheet!$A$6:$A$8,ConfigSheet!$B$6:$H$8)),_xlfn.XLOOKUP(D723,ConfigSheet!$B$5:$H$5,_xlfn.XLOOKUP(H723,ConfigSheet!$A$6:$A$8,ConfigSheet!$B$6:$H$8)))</f>
        <v>468.8</v>
      </c>
      <c r="R723">
        <f t="shared" si="93"/>
        <v>18.375159916924019</v>
      </c>
      <c r="S723" s="9">
        <f t="shared" si="94"/>
        <v>337.64650197253115</v>
      </c>
      <c r="W723">
        <f t="shared" si="95"/>
        <v>-15.298761953998849</v>
      </c>
      <c r="X723">
        <f t="shared" si="88"/>
        <v>234.05211732512268</v>
      </c>
    </row>
    <row r="724" spans="1:24" x14ac:dyDescent="0.3">
      <c r="A724" s="3">
        <v>722</v>
      </c>
      <c r="B724">
        <v>325</v>
      </c>
      <c r="C724" t="s">
        <v>8</v>
      </c>
      <c r="D724" t="s">
        <v>8</v>
      </c>
      <c r="E724">
        <v>19172</v>
      </c>
      <c r="F724">
        <v>19047</v>
      </c>
      <c r="G724">
        <v>1</v>
      </c>
      <c r="H724">
        <v>1</v>
      </c>
      <c r="I724">
        <v>94.47893500328064</v>
      </c>
      <c r="J72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_xlfn.XLOOKUP(B724,CoinPixels_Config3!A:A,CoinPixels_Config3!I:I)</f>
        <v>1.0065627132881818</v>
      </c>
      <c r="M724">
        <f t="shared" si="89"/>
        <v>19297.820339161022</v>
      </c>
      <c r="N724">
        <f t="shared" si="90"/>
        <v>19172</v>
      </c>
      <c r="O724">
        <f t="shared" si="91"/>
        <v>0</v>
      </c>
      <c r="P724">
        <f t="shared" si="92"/>
        <v>0</v>
      </c>
      <c r="Q724" s="9" cm="1">
        <f t="array" ref="Q724">IF(D724="",_xlfn.XLOOKUP(C724,ConfigSheet!$B$5:$H$5,_xlfn.XLOOKUP(G724,ConfigSheet!$A$6:$A$8,ConfigSheet!$B$6:$H$8)),_xlfn.XLOOKUP(D724,ConfigSheet!$B$5:$H$5,_xlfn.XLOOKUP(H724,ConfigSheet!$A$6:$A$8,ConfigSheet!$B$6:$H$8)))</f>
        <v>0</v>
      </c>
      <c r="R724">
        <f t="shared" si="93"/>
        <v>0</v>
      </c>
      <c r="S724" s="9">
        <f t="shared" si="94"/>
        <v>0</v>
      </c>
      <c r="W724">
        <f t="shared" si="95"/>
        <v>0</v>
      </c>
      <c r="X724">
        <f t="shared" si="88"/>
        <v>0</v>
      </c>
    </row>
    <row r="725" spans="1:24" x14ac:dyDescent="0.3">
      <c r="A725" s="3">
        <v>723</v>
      </c>
      <c r="B725">
        <v>325</v>
      </c>
      <c r="C725" t="s">
        <v>9</v>
      </c>
      <c r="D725" t="s">
        <v>9</v>
      </c>
      <c r="E725">
        <v>596796</v>
      </c>
      <c r="F725">
        <v>575855</v>
      </c>
      <c r="G725">
        <v>1</v>
      </c>
      <c r="H725">
        <v>1</v>
      </c>
      <c r="I725">
        <v>94.017744064331055</v>
      </c>
      <c r="J725">
        <f>ConfigSheet!$I$2</f>
        <v>3349.0920000000001</v>
      </c>
      <c r="K725">
        <f>IF(D725="",_xlfn.XLOOKUP(C725,ConfigSheet!$A$1:$H$1,ConfigSheet!$A$2:$H$2),_xlfn.XLOOKUP(D725,ConfigSheet!$A$1:$H$1,ConfigSheet!$A$2:$H$2))</f>
        <v>2.6304883652667002</v>
      </c>
      <c r="L725">
        <f>_xlfn.XLOOKUP(B725,CoinPixels_Config3!A:A,CoinPixels_Config3!I:I)</f>
        <v>1.0065627132881818</v>
      </c>
      <c r="M725">
        <f t="shared" si="89"/>
        <v>600712.60103953374</v>
      </c>
      <c r="N725">
        <f t="shared" si="90"/>
        <v>579634.17126056598</v>
      </c>
      <c r="O725">
        <f t="shared" si="91"/>
        <v>471.8196776629577</v>
      </c>
      <c r="P725">
        <f t="shared" si="92"/>
        <v>455.26397710541386</v>
      </c>
      <c r="Q725" s="9" cm="1">
        <f t="array" ref="Q725">IF(D725="",_xlfn.XLOOKUP(C725,ConfigSheet!$B$5:$H$5,_xlfn.XLOOKUP(G725,ConfigSheet!$A$6:$A$8,ConfigSheet!$B$6:$H$8)),_xlfn.XLOOKUP(D725,ConfigSheet!$B$5:$H$5,_xlfn.XLOOKUP(H725,ConfigSheet!$A$6:$A$8,ConfigSheet!$B$6:$H$8)))</f>
        <v>468.8</v>
      </c>
      <c r="R725">
        <f t="shared" si="93"/>
        <v>16.555700557543844</v>
      </c>
      <c r="S725" s="9">
        <f t="shared" si="94"/>
        <v>274.09122095105755</v>
      </c>
      <c r="W725">
        <f t="shared" si="95"/>
        <v>13.536022894586154</v>
      </c>
      <c r="X725">
        <f t="shared" si="88"/>
        <v>183.2239158027605</v>
      </c>
    </row>
    <row r="726" spans="1:24" x14ac:dyDescent="0.3">
      <c r="A726" s="3">
        <v>724</v>
      </c>
      <c r="B726">
        <v>326</v>
      </c>
      <c r="C726" t="s">
        <v>8</v>
      </c>
      <c r="D726" t="s">
        <v>8</v>
      </c>
      <c r="E726">
        <v>14812</v>
      </c>
      <c r="F726">
        <v>14264</v>
      </c>
      <c r="G726">
        <v>1</v>
      </c>
      <c r="H726">
        <v>1</v>
      </c>
      <c r="I726">
        <v>89.593112468719482</v>
      </c>
      <c r="J726">
        <f>ConfigSheet!$I$2</f>
        <v>3349.0920000000001</v>
      </c>
      <c r="K726">
        <f>IF(D726="",_xlfn.XLOOKUP(C726,ConfigSheet!$A$1:$H$1,ConfigSheet!$A$2:$H$2),_xlfn.XLOOKUP(D726,ConfigSheet!$A$1:$H$1,ConfigSheet!$A$2:$H$2))</f>
        <v>0</v>
      </c>
      <c r="L726">
        <f>_xlfn.XLOOKUP(B726,CoinPixels_Config3!A:A,CoinPixels_Config3!I:I)</f>
        <v>1.038418395961862</v>
      </c>
      <c r="M726">
        <f t="shared" si="89"/>
        <v>15381.0532809871</v>
      </c>
      <c r="N726">
        <f t="shared" si="90"/>
        <v>14812</v>
      </c>
      <c r="O726">
        <f t="shared" si="91"/>
        <v>0</v>
      </c>
      <c r="P726">
        <f t="shared" si="92"/>
        <v>0</v>
      </c>
      <c r="Q726" s="9" cm="1">
        <f t="array" ref="Q726">IF(D726="",_xlfn.XLOOKUP(C726,ConfigSheet!$B$5:$H$5,_xlfn.XLOOKUP(G726,ConfigSheet!$A$6:$A$8,ConfigSheet!$B$6:$H$8)),_xlfn.XLOOKUP(D726,ConfigSheet!$B$5:$H$5,_xlfn.XLOOKUP(H726,ConfigSheet!$A$6:$A$8,ConfigSheet!$B$6:$H$8)))</f>
        <v>0</v>
      </c>
      <c r="R726">
        <f t="shared" si="93"/>
        <v>0</v>
      </c>
      <c r="S726" s="9">
        <f t="shared" si="94"/>
        <v>0</v>
      </c>
      <c r="W726">
        <f t="shared" si="95"/>
        <v>0</v>
      </c>
      <c r="X726">
        <f t="shared" si="88"/>
        <v>0</v>
      </c>
    </row>
    <row r="727" spans="1:24" x14ac:dyDescent="0.3">
      <c r="A727" s="3">
        <v>725</v>
      </c>
      <c r="B727">
        <v>326</v>
      </c>
      <c r="C727" t="s">
        <v>10</v>
      </c>
      <c r="D727" t="s">
        <v>10</v>
      </c>
      <c r="E727">
        <v>88410</v>
      </c>
      <c r="F727">
        <v>87904</v>
      </c>
      <c r="G727">
        <v>1</v>
      </c>
      <c r="H727">
        <v>1</v>
      </c>
      <c r="I727">
        <v>92.415314912796021</v>
      </c>
      <c r="J727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_xlfn.XLOOKUP(B727,CoinPixels_Config3!A:A,CoinPixels_Config3!I:I)</f>
        <v>1.038418395961862</v>
      </c>
      <c r="M727">
        <f t="shared" si="89"/>
        <v>91806.570386988227</v>
      </c>
      <c r="N727">
        <f t="shared" si="90"/>
        <v>91281.130678631525</v>
      </c>
      <c r="O727">
        <f t="shared" si="91"/>
        <v>97.810100110063459</v>
      </c>
      <c r="P727">
        <f t="shared" si="92"/>
        <v>97.250300193134478</v>
      </c>
      <c r="Q727" s="9" cm="1">
        <f t="array" ref="Q727">IF(D727="",_xlfn.XLOOKUP(C727,ConfigSheet!$B$5:$H$5,_xlfn.XLOOKUP(G727,ConfigSheet!$A$6:$A$8,ConfigSheet!$B$6:$H$8)),_xlfn.XLOOKUP(D727,ConfigSheet!$B$5:$H$5,_xlfn.XLOOKUP(H727,ConfigSheet!$A$6:$A$8,ConfigSheet!$B$6:$H$8)))</f>
        <v>96.64</v>
      </c>
      <c r="R727">
        <f t="shared" si="93"/>
        <v>0.55979991692898068</v>
      </c>
      <c r="S727" s="9">
        <f t="shared" si="94"/>
        <v>0.31337594699369364</v>
      </c>
      <c r="W727">
        <f t="shared" si="95"/>
        <v>-0.61030019313447781</v>
      </c>
      <c r="X727">
        <f t="shared" si="88"/>
        <v>0.3724663257399809</v>
      </c>
    </row>
    <row r="728" spans="1:24" x14ac:dyDescent="0.3">
      <c r="A728" s="3">
        <v>726</v>
      </c>
      <c r="B728">
        <v>327</v>
      </c>
      <c r="C728" t="s">
        <v>8</v>
      </c>
      <c r="D728" t="s">
        <v>8</v>
      </c>
      <c r="E728">
        <v>14112</v>
      </c>
      <c r="F728">
        <v>13211</v>
      </c>
      <c r="G728">
        <v>1</v>
      </c>
      <c r="H728">
        <v>1</v>
      </c>
      <c r="I728">
        <v>88.99495005607605</v>
      </c>
      <c r="J728">
        <f>ConfigSheet!$I$2</f>
        <v>3349.0920000000001</v>
      </c>
      <c r="K728">
        <f>IF(D728="",_xlfn.XLOOKUP(C728,ConfigSheet!$A$1:$H$1,ConfigSheet!$A$2:$H$2),_xlfn.XLOOKUP(D728,ConfigSheet!$A$1:$H$1,ConfigSheet!$A$2:$H$2))</f>
        <v>0</v>
      </c>
      <c r="L728">
        <f>_xlfn.XLOOKUP(B728,CoinPixels_Config3!A:A,CoinPixels_Config3!I:I)</f>
        <v>1.0682007418060706</v>
      </c>
      <c r="M728">
        <f t="shared" si="89"/>
        <v>15074.448868367268</v>
      </c>
      <c r="N728">
        <f t="shared" si="90"/>
        <v>14111.999999999998</v>
      </c>
      <c r="O728">
        <f t="shared" si="91"/>
        <v>0</v>
      </c>
      <c r="P728">
        <f t="shared" si="92"/>
        <v>0</v>
      </c>
      <c r="Q728" s="9" cm="1">
        <f t="array" ref="Q728">IF(D728="",_xlfn.XLOOKUP(C728,ConfigSheet!$B$5:$H$5,_xlfn.XLOOKUP(G728,ConfigSheet!$A$6:$A$8,ConfigSheet!$B$6:$H$8)),_xlfn.XLOOKUP(D728,ConfigSheet!$B$5:$H$5,_xlfn.XLOOKUP(H728,ConfigSheet!$A$6:$A$8,ConfigSheet!$B$6:$H$8)))</f>
        <v>0</v>
      </c>
      <c r="R728">
        <f t="shared" si="93"/>
        <v>0</v>
      </c>
      <c r="S728" s="9">
        <f t="shared" si="94"/>
        <v>0</v>
      </c>
      <c r="W728">
        <f t="shared" si="95"/>
        <v>0</v>
      </c>
      <c r="X728">
        <f t="shared" si="88"/>
        <v>0</v>
      </c>
    </row>
    <row r="729" spans="1:24" x14ac:dyDescent="0.3">
      <c r="A729" s="3">
        <v>727</v>
      </c>
      <c r="B729">
        <v>327</v>
      </c>
      <c r="C729" t="s">
        <v>10</v>
      </c>
      <c r="D729" t="s">
        <v>10</v>
      </c>
      <c r="E729">
        <v>262023</v>
      </c>
      <c r="F729">
        <v>258127</v>
      </c>
      <c r="G729">
        <v>3</v>
      </c>
      <c r="H729">
        <v>3</v>
      </c>
      <c r="I729">
        <v>94.624135891596481</v>
      </c>
      <c r="J729">
        <f>ConfigSheet!$I$2</f>
        <v>3349.0920000000001</v>
      </c>
      <c r="K729">
        <f>IF(D729="",_xlfn.XLOOKUP(C729,ConfigSheet!$A$1:$H$1,ConfigSheet!$A$2:$H$2),_xlfn.XLOOKUP(D729,ConfigSheet!$A$1:$H$1,ConfigSheet!$A$2:$H$2))</f>
        <v>3.5680999999999998</v>
      </c>
      <c r="L729">
        <f>_xlfn.XLOOKUP(B729,CoinPixels_Config3!A:A,CoinPixels_Config3!I:I)</f>
        <v>1.0682007418060706</v>
      </c>
      <c r="M729">
        <f t="shared" si="89"/>
        <v>279893.16297025204</v>
      </c>
      <c r="N729">
        <f t="shared" si="90"/>
        <v>275731.45288017561</v>
      </c>
      <c r="O729">
        <f t="shared" si="91"/>
        <v>298.19628567807518</v>
      </c>
      <c r="P729">
        <f t="shared" si="92"/>
        <v>293.76242785261036</v>
      </c>
      <c r="Q729" s="9" cm="1">
        <f t="array" ref="Q729">IF(D729="",_xlfn.XLOOKUP(C729,ConfigSheet!$B$5:$H$5,_xlfn.XLOOKUP(G729,ConfigSheet!$A$6:$A$8,ConfigSheet!$B$6:$H$8)),_xlfn.XLOOKUP(D729,ConfigSheet!$B$5:$H$5,_xlfn.XLOOKUP(H729,ConfigSheet!$A$6:$A$8,ConfigSheet!$B$6:$H$8)))</f>
        <v>289.92</v>
      </c>
      <c r="R729">
        <f t="shared" si="93"/>
        <v>4.4338578254648269</v>
      </c>
      <c r="S729" s="9">
        <f t="shared" si="94"/>
        <v>19.659095216435684</v>
      </c>
      <c r="W729">
        <f t="shared" si="95"/>
        <v>-3.8424278526103421</v>
      </c>
      <c r="X729">
        <f t="shared" si="88"/>
        <v>14.764251802515725</v>
      </c>
    </row>
    <row r="730" spans="1:24" x14ac:dyDescent="0.3">
      <c r="A730" s="3">
        <v>728</v>
      </c>
      <c r="B730">
        <v>328</v>
      </c>
      <c r="C730" t="s">
        <v>8</v>
      </c>
      <c r="D730" t="s">
        <v>8</v>
      </c>
      <c r="E730">
        <v>10266</v>
      </c>
      <c r="F730">
        <v>11547</v>
      </c>
      <c r="G730">
        <v>1</v>
      </c>
      <c r="H730">
        <v>1</v>
      </c>
      <c r="I730">
        <v>86.723166704177856</v>
      </c>
      <c r="J730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_xlfn.XLOOKUP(B730,CoinPixels_Config3!A:A,CoinPixels_Config3!I:I)</f>
        <v>0.88906209405040271</v>
      </c>
      <c r="M730">
        <f t="shared" si="89"/>
        <v>9127.1114575214342</v>
      </c>
      <c r="N730">
        <f t="shared" si="90"/>
        <v>10266</v>
      </c>
      <c r="O730">
        <f t="shared" si="91"/>
        <v>0</v>
      </c>
      <c r="P730">
        <f t="shared" si="92"/>
        <v>0</v>
      </c>
      <c r="Q730" s="9" cm="1">
        <f t="array" ref="Q730">IF(D730="",_xlfn.XLOOKUP(C730,ConfigSheet!$B$5:$H$5,_xlfn.XLOOKUP(G730,ConfigSheet!$A$6:$A$8,ConfigSheet!$B$6:$H$8)),_xlfn.XLOOKUP(D730,ConfigSheet!$B$5:$H$5,_xlfn.XLOOKUP(H730,ConfigSheet!$A$6:$A$8,ConfigSheet!$B$6:$H$8)))</f>
        <v>0</v>
      </c>
      <c r="R730">
        <f t="shared" si="93"/>
        <v>0</v>
      </c>
      <c r="S730" s="9">
        <f t="shared" si="94"/>
        <v>0</v>
      </c>
      <c r="W730">
        <f t="shared" si="95"/>
        <v>0</v>
      </c>
      <c r="X730">
        <f t="shared" si="88"/>
        <v>0</v>
      </c>
    </row>
    <row r="731" spans="1:24" x14ac:dyDescent="0.3">
      <c r="A731" s="3">
        <v>729</v>
      </c>
      <c r="B731">
        <v>328</v>
      </c>
      <c r="C731" t="s">
        <v>11</v>
      </c>
      <c r="D731" t="s">
        <v>11</v>
      </c>
      <c r="E731">
        <v>145193</v>
      </c>
      <c r="F731">
        <v>173496</v>
      </c>
      <c r="G731">
        <v>1</v>
      </c>
      <c r="H731">
        <v>1</v>
      </c>
      <c r="I731">
        <v>82.905465364456177</v>
      </c>
      <c r="J731">
        <f>ConfigSheet!$I$2</f>
        <v>3349.0920000000001</v>
      </c>
      <c r="K731">
        <f>IF(D731="",_xlfn.XLOOKUP(C731,ConfigSheet!$A$1:$H$1,ConfigSheet!$A$2:$H$2),_xlfn.XLOOKUP(D731,ConfigSheet!$A$1:$H$1,ConfigSheet!$A$2:$H$2))</f>
        <v>5.6936084651916001</v>
      </c>
      <c r="L731">
        <f>_xlfn.XLOOKUP(B731,CoinPixels_Config3!A:A,CoinPixels_Config3!I:I)</f>
        <v>0.88906209405040271</v>
      </c>
      <c r="M731">
        <f t="shared" si="89"/>
        <v>129085.59262146012</v>
      </c>
      <c r="N731">
        <f t="shared" si="90"/>
        <v>154248.71706936866</v>
      </c>
      <c r="O731">
        <f t="shared" si="91"/>
        <v>219.4513685750704</v>
      </c>
      <c r="P731">
        <f t="shared" si="92"/>
        <v>262.22982266569608</v>
      </c>
      <c r="Q731" s="9" cm="1">
        <f t="array" ref="Q731">IF(D731="",_xlfn.XLOOKUP(C731,ConfigSheet!$B$5:$H$5,_xlfn.XLOOKUP(G731,ConfigSheet!$A$6:$A$8,ConfigSheet!$B$6:$H$8)),_xlfn.XLOOKUP(D731,ConfigSheet!$B$5:$H$5,_xlfn.XLOOKUP(H731,ConfigSheet!$A$6:$A$8,ConfigSheet!$B$6:$H$8)))</f>
        <v>369.42666666666668</v>
      </c>
      <c r="R731">
        <f t="shared" si="93"/>
        <v>-42.778454090625672</v>
      </c>
      <c r="S731" s="9">
        <f t="shared" si="94"/>
        <v>1829.9961343837683</v>
      </c>
      <c r="W731">
        <f t="shared" si="95"/>
        <v>107.1968440009706</v>
      </c>
      <c r="X731">
        <f t="shared" si="88"/>
        <v>11491.163363768426</v>
      </c>
    </row>
    <row r="732" spans="1:24" x14ac:dyDescent="0.3">
      <c r="A732" s="3">
        <v>730</v>
      </c>
      <c r="B732">
        <v>329</v>
      </c>
      <c r="C732" t="s">
        <v>8</v>
      </c>
      <c r="D732" t="s">
        <v>8</v>
      </c>
      <c r="E732">
        <v>13449</v>
      </c>
      <c r="F732">
        <v>11901</v>
      </c>
      <c r="G732">
        <v>1</v>
      </c>
      <c r="H732">
        <v>1</v>
      </c>
      <c r="I732">
        <v>86.712825298309326</v>
      </c>
      <c r="J732">
        <f>ConfigSheet!$I$2</f>
        <v>3349.0920000000001</v>
      </c>
      <c r="K732">
        <f>IF(D732="",_xlfn.XLOOKUP(C732,ConfigSheet!$A$1:$H$1,ConfigSheet!$A$2:$H$2),_xlfn.XLOOKUP(D732,ConfigSheet!$A$1:$H$1,ConfigSheet!$A$2:$H$2))</f>
        <v>0</v>
      </c>
      <c r="L732">
        <f>_xlfn.XLOOKUP(B732,CoinPixels_Config3!A:A,CoinPixels_Config3!I:I)</f>
        <v>1.1300731031005797</v>
      </c>
      <c r="M732">
        <f t="shared" si="89"/>
        <v>15198.353163599697</v>
      </c>
      <c r="N732">
        <f t="shared" si="90"/>
        <v>13449</v>
      </c>
      <c r="O732">
        <f t="shared" si="91"/>
        <v>0</v>
      </c>
      <c r="P732">
        <f t="shared" si="92"/>
        <v>0</v>
      </c>
      <c r="Q732" s="9" cm="1">
        <f t="array" ref="Q732">IF(D732="",_xlfn.XLOOKUP(C732,ConfigSheet!$B$5:$H$5,_xlfn.XLOOKUP(G732,ConfigSheet!$A$6:$A$8,ConfigSheet!$B$6:$H$8)),_xlfn.XLOOKUP(D732,ConfigSheet!$B$5:$H$5,_xlfn.XLOOKUP(H732,ConfigSheet!$A$6:$A$8,ConfigSheet!$B$6:$H$8)))</f>
        <v>0</v>
      </c>
      <c r="R732">
        <f t="shared" si="93"/>
        <v>0</v>
      </c>
      <c r="S732" s="9">
        <f t="shared" si="94"/>
        <v>0</v>
      </c>
      <c r="W732">
        <f t="shared" si="95"/>
        <v>0</v>
      </c>
      <c r="X732">
        <f t="shared" si="88"/>
        <v>0</v>
      </c>
    </row>
    <row r="733" spans="1:24" x14ac:dyDescent="0.3">
      <c r="A733" s="3">
        <v>731</v>
      </c>
      <c r="B733">
        <v>329</v>
      </c>
      <c r="C733" t="s">
        <v>11</v>
      </c>
      <c r="D733" t="s">
        <v>11</v>
      </c>
      <c r="E733">
        <v>331189</v>
      </c>
      <c r="F733">
        <v>366654</v>
      </c>
      <c r="G733">
        <v>2</v>
      </c>
      <c r="H733">
        <v>2</v>
      </c>
      <c r="I733">
        <v>85.500803589820862</v>
      </c>
      <c r="J733">
        <f>ConfigSheet!$I$2</f>
        <v>3349.0920000000001</v>
      </c>
      <c r="K733">
        <f>IF(D733="",_xlfn.XLOOKUP(C733,ConfigSheet!$A$1:$H$1,ConfigSheet!$A$2:$H$2),_xlfn.XLOOKUP(D733,ConfigSheet!$A$1:$H$1,ConfigSheet!$A$2:$H$2))</f>
        <v>5.6936084651916001</v>
      </c>
      <c r="L733">
        <f>_xlfn.XLOOKUP(B733,CoinPixels_Config3!A:A,CoinPixels_Config3!I:I)</f>
        <v>1.1300731031005797</v>
      </c>
      <c r="M733">
        <f t="shared" si="89"/>
        <v>374267.78094277793</v>
      </c>
      <c r="N733">
        <f t="shared" si="90"/>
        <v>414345.82354423997</v>
      </c>
      <c r="O733">
        <f t="shared" si="91"/>
        <v>636.27222119436431</v>
      </c>
      <c r="P733">
        <f t="shared" si="92"/>
        <v>704.40671335641707</v>
      </c>
      <c r="Q733" s="9" cm="1">
        <f t="array" ref="Q733">IF(D733="",_xlfn.XLOOKUP(C733,ConfigSheet!$B$5:$H$5,_xlfn.XLOOKUP(G733,ConfigSheet!$A$6:$A$8,ConfigSheet!$B$6:$H$8)),_xlfn.XLOOKUP(D733,ConfigSheet!$B$5:$H$5,_xlfn.XLOOKUP(H733,ConfigSheet!$A$6:$A$8,ConfigSheet!$B$6:$H$8)))</f>
        <v>738.85333333333335</v>
      </c>
      <c r="R733">
        <f t="shared" si="93"/>
        <v>-68.134492162052766</v>
      </c>
      <c r="S733" s="9">
        <f t="shared" si="94"/>
        <v>4642.3090221808297</v>
      </c>
      <c r="W733">
        <f t="shared" si="95"/>
        <v>34.446619976916281</v>
      </c>
      <c r="X733">
        <f t="shared" si="88"/>
        <v>1186.5696278340879</v>
      </c>
    </row>
    <row r="734" spans="1:24" x14ac:dyDescent="0.3">
      <c r="A734" s="3">
        <v>732</v>
      </c>
      <c r="B734">
        <v>330</v>
      </c>
      <c r="C734" t="s">
        <v>8</v>
      </c>
      <c r="D734" t="s">
        <v>8</v>
      </c>
      <c r="E734">
        <v>13440</v>
      </c>
      <c r="F734">
        <v>13375</v>
      </c>
      <c r="G734">
        <v>1</v>
      </c>
      <c r="H734">
        <v>1</v>
      </c>
      <c r="I734">
        <v>91.645222902297974</v>
      </c>
      <c r="J73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_xlfn.XLOOKUP(B734,CoinPixels_Config3!A:A,CoinPixels_Config3!I:I)</f>
        <v>1.0048598130841122</v>
      </c>
      <c r="M734">
        <f t="shared" si="89"/>
        <v>13505.315887850467</v>
      </c>
      <c r="N734">
        <f t="shared" si="90"/>
        <v>13440</v>
      </c>
      <c r="O734">
        <f t="shared" si="91"/>
        <v>0</v>
      </c>
      <c r="P734">
        <f t="shared" si="92"/>
        <v>0</v>
      </c>
      <c r="Q734" s="9" cm="1">
        <f t="array" ref="Q734">IF(D734="",_xlfn.XLOOKUP(C734,ConfigSheet!$B$5:$H$5,_xlfn.XLOOKUP(G734,ConfigSheet!$A$6:$A$8,ConfigSheet!$B$6:$H$8)),_xlfn.XLOOKUP(D734,ConfigSheet!$B$5:$H$5,_xlfn.XLOOKUP(H734,ConfigSheet!$A$6:$A$8,ConfigSheet!$B$6:$H$8)))</f>
        <v>0</v>
      </c>
      <c r="R734">
        <f t="shared" si="93"/>
        <v>0</v>
      </c>
      <c r="S734" s="9">
        <f t="shared" si="94"/>
        <v>0</v>
      </c>
      <c r="W734">
        <f t="shared" si="95"/>
        <v>0</v>
      </c>
      <c r="X734">
        <f t="shared" si="88"/>
        <v>0</v>
      </c>
    </row>
    <row r="735" spans="1:24" x14ac:dyDescent="0.3">
      <c r="A735" s="3">
        <v>733</v>
      </c>
      <c r="B735">
        <v>330</v>
      </c>
      <c r="C735" t="s">
        <v>11</v>
      </c>
      <c r="D735" t="s">
        <v>11</v>
      </c>
      <c r="E735">
        <v>355429</v>
      </c>
      <c r="F735">
        <v>416689</v>
      </c>
      <c r="G735">
        <v>2</v>
      </c>
      <c r="H735">
        <v>2</v>
      </c>
      <c r="I735">
        <v>78.299990296363831</v>
      </c>
      <c r="J735">
        <f>ConfigSheet!$I$2</f>
        <v>3349.0920000000001</v>
      </c>
      <c r="K735">
        <f>IF(D735="",_xlfn.XLOOKUP(C735,ConfigSheet!$A$1:$H$1,ConfigSheet!$A$2:$H$2),_xlfn.XLOOKUP(D735,ConfigSheet!$A$1:$H$1,ConfigSheet!$A$2:$H$2))</f>
        <v>5.6936084651916001</v>
      </c>
      <c r="L735">
        <f>_xlfn.XLOOKUP(B735,CoinPixels_Config3!A:A,CoinPixels_Config3!I:I)</f>
        <v>1.0048598130841122</v>
      </c>
      <c r="M735">
        <f t="shared" si="89"/>
        <v>357156.3185046729</v>
      </c>
      <c r="N735">
        <f t="shared" si="90"/>
        <v>418714.03065420565</v>
      </c>
      <c r="O735">
        <f t="shared" si="91"/>
        <v>607.18195810532313</v>
      </c>
      <c r="P735">
        <f t="shared" si="92"/>
        <v>711.83286378137132</v>
      </c>
      <c r="Q735" s="9" cm="1">
        <f t="array" ref="Q735">IF(D735="",_xlfn.XLOOKUP(C735,ConfigSheet!$B$5:$H$5,_xlfn.XLOOKUP(G735,ConfigSheet!$A$6:$A$8,ConfigSheet!$B$6:$H$8)),_xlfn.XLOOKUP(D735,ConfigSheet!$B$5:$H$5,_xlfn.XLOOKUP(H735,ConfigSheet!$A$6:$A$8,ConfigSheet!$B$6:$H$8)))</f>
        <v>738.85333333333335</v>
      </c>
      <c r="R735">
        <f t="shared" si="93"/>
        <v>-104.65090567604818</v>
      </c>
      <c r="S735" s="9">
        <f t="shared" si="94"/>
        <v>10951.812058817133</v>
      </c>
      <c r="W735">
        <f t="shared" si="95"/>
        <v>27.020469551962037</v>
      </c>
      <c r="X735">
        <f t="shared" si="88"/>
        <v>730.10577480850759</v>
      </c>
    </row>
    <row r="736" spans="1:24" x14ac:dyDescent="0.3">
      <c r="A736" s="3">
        <v>734</v>
      </c>
      <c r="B736">
        <v>331</v>
      </c>
      <c r="C736" t="s">
        <v>8</v>
      </c>
      <c r="D736" t="s">
        <v>8</v>
      </c>
      <c r="E736">
        <v>13373</v>
      </c>
      <c r="F736">
        <v>13190</v>
      </c>
      <c r="G736">
        <v>1</v>
      </c>
      <c r="H736">
        <v>1</v>
      </c>
      <c r="I736">
        <v>92.792856693267822</v>
      </c>
      <c r="J736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_xlfn.XLOOKUP(B736,CoinPixels_Config3!A:A,CoinPixels_Config3!I:I)</f>
        <v>1.0138741470811221</v>
      </c>
      <c r="M736">
        <f t="shared" si="89"/>
        <v>13558.538968915846</v>
      </c>
      <c r="N736">
        <f t="shared" si="90"/>
        <v>13373</v>
      </c>
      <c r="O736">
        <f t="shared" si="91"/>
        <v>0</v>
      </c>
      <c r="P736">
        <f t="shared" si="92"/>
        <v>0</v>
      </c>
      <c r="Q736" s="9" cm="1">
        <f t="array" ref="Q736">IF(D736="",_xlfn.XLOOKUP(C736,ConfigSheet!$B$5:$H$5,_xlfn.XLOOKUP(G736,ConfigSheet!$A$6:$A$8,ConfigSheet!$B$6:$H$8)),_xlfn.XLOOKUP(D736,ConfigSheet!$B$5:$H$5,_xlfn.XLOOKUP(H736,ConfigSheet!$A$6:$A$8,ConfigSheet!$B$6:$H$8)))</f>
        <v>0</v>
      </c>
      <c r="R736">
        <f t="shared" si="93"/>
        <v>0</v>
      </c>
      <c r="S736" s="9">
        <f t="shared" si="94"/>
        <v>0</v>
      </c>
      <c r="W736">
        <f t="shared" si="95"/>
        <v>0</v>
      </c>
      <c r="X736">
        <f t="shared" si="88"/>
        <v>0</v>
      </c>
    </row>
    <row r="737" spans="1:24" x14ac:dyDescent="0.3">
      <c r="A737" s="3">
        <v>735</v>
      </c>
      <c r="B737">
        <v>331</v>
      </c>
      <c r="C737" t="s">
        <v>12</v>
      </c>
      <c r="D737" t="s">
        <v>12</v>
      </c>
      <c r="E737">
        <v>341431</v>
      </c>
      <c r="F737">
        <v>363110</v>
      </c>
      <c r="G737">
        <v>2</v>
      </c>
      <c r="H737">
        <v>2</v>
      </c>
      <c r="I737">
        <v>82.513758540153503</v>
      </c>
      <c r="J737">
        <f>ConfigSheet!$I$2</f>
        <v>3349.0920000000001</v>
      </c>
      <c r="K737">
        <f>IF(D737="",_xlfn.XLOOKUP(C737,ConfigSheet!$A$1:$H$1,ConfigSheet!$A$2:$H$2),_xlfn.XLOOKUP(D737,ConfigSheet!$A$1:$H$1,ConfigSheet!$A$2:$H$2))</f>
        <v>4.4826302470744004</v>
      </c>
      <c r="L737">
        <f>_xlfn.XLOOKUP(B737,CoinPixels_Config3!A:A,CoinPixels_Config3!I:I)</f>
        <v>1.0138741470811221</v>
      </c>
      <c r="M737">
        <f t="shared" si="89"/>
        <v>346168.06391205458</v>
      </c>
      <c r="N737">
        <f t="shared" si="90"/>
        <v>368147.84154662624</v>
      </c>
      <c r="O737">
        <f t="shared" si="91"/>
        <v>463.33257905825224</v>
      </c>
      <c r="P737">
        <f t="shared" si="92"/>
        <v>492.75166221532891</v>
      </c>
      <c r="Q737" s="9" cm="1">
        <f t="array" ref="Q737">IF(D737="",_xlfn.XLOOKUP(C737,ConfigSheet!$B$5:$H$5,_xlfn.XLOOKUP(G737,ConfigSheet!$A$6:$A$8,ConfigSheet!$B$6:$H$8)),_xlfn.XLOOKUP(D737,ConfigSheet!$B$5:$H$5,_xlfn.XLOOKUP(H737,ConfigSheet!$A$6:$A$8,ConfigSheet!$B$6:$H$8)))</f>
        <v>472.59999999999997</v>
      </c>
      <c r="R737">
        <f t="shared" si="93"/>
        <v>-29.41908315707667</v>
      </c>
      <c r="S737" s="9">
        <f t="shared" si="94"/>
        <v>865.48245380299227</v>
      </c>
      <c r="W737">
        <f t="shared" si="95"/>
        <v>-20.15166221532894</v>
      </c>
      <c r="X737">
        <f t="shared" si="88"/>
        <v>406.0894900407161</v>
      </c>
    </row>
    <row r="738" spans="1:24" x14ac:dyDescent="0.3">
      <c r="A738" s="3">
        <v>736</v>
      </c>
      <c r="B738">
        <v>332</v>
      </c>
      <c r="C738" t="s">
        <v>8</v>
      </c>
      <c r="D738" t="s">
        <v>8</v>
      </c>
      <c r="E738">
        <v>14793</v>
      </c>
      <c r="F738">
        <v>15003</v>
      </c>
      <c r="G738">
        <v>1</v>
      </c>
      <c r="H738">
        <v>1</v>
      </c>
      <c r="I738">
        <v>92.91679859161377</v>
      </c>
      <c r="J738">
        <f>ConfigSheet!$I$2</f>
        <v>3349.0920000000001</v>
      </c>
      <c r="K738">
        <f>IF(D738="",_xlfn.XLOOKUP(C738,ConfigSheet!$A$1:$H$1,ConfigSheet!$A$2:$H$2),_xlfn.XLOOKUP(D738,ConfigSheet!$A$1:$H$1,ConfigSheet!$A$2:$H$2))</f>
        <v>0</v>
      </c>
      <c r="L738">
        <f>_xlfn.XLOOKUP(B738,CoinPixels_Config3!A:A,CoinPixels_Config3!I:I)</f>
        <v>0.98600279944011193</v>
      </c>
      <c r="M738">
        <f t="shared" si="89"/>
        <v>14585.939412117576</v>
      </c>
      <c r="N738">
        <f t="shared" si="90"/>
        <v>14793</v>
      </c>
      <c r="O738">
        <f t="shared" si="91"/>
        <v>0</v>
      </c>
      <c r="P738">
        <f t="shared" si="92"/>
        <v>0</v>
      </c>
      <c r="Q738" s="9" cm="1">
        <f t="array" ref="Q738">IF(D738="",_xlfn.XLOOKUP(C738,ConfigSheet!$B$5:$H$5,_xlfn.XLOOKUP(G738,ConfigSheet!$A$6:$A$8,ConfigSheet!$B$6:$H$8)),_xlfn.XLOOKUP(D738,ConfigSheet!$B$5:$H$5,_xlfn.XLOOKUP(H738,ConfigSheet!$A$6:$A$8,ConfigSheet!$B$6:$H$8)))</f>
        <v>0</v>
      </c>
      <c r="R738">
        <f t="shared" si="93"/>
        <v>0</v>
      </c>
      <c r="S738" s="9">
        <f t="shared" si="94"/>
        <v>0</v>
      </c>
      <c r="W738">
        <f t="shared" si="95"/>
        <v>0</v>
      </c>
      <c r="X738">
        <f t="shared" si="88"/>
        <v>0</v>
      </c>
    </row>
    <row r="739" spans="1:24" x14ac:dyDescent="0.3">
      <c r="A739" s="3">
        <v>737</v>
      </c>
      <c r="B739">
        <v>332</v>
      </c>
      <c r="C739" t="s">
        <v>12</v>
      </c>
      <c r="D739" t="s">
        <v>12</v>
      </c>
      <c r="E739">
        <v>377970</v>
      </c>
      <c r="F739">
        <v>364149</v>
      </c>
      <c r="G739">
        <v>2</v>
      </c>
      <c r="H739">
        <v>2</v>
      </c>
      <c r="I739">
        <v>86.257997155189514</v>
      </c>
      <c r="J739">
        <f>ConfigSheet!$I$2</f>
        <v>3349.0920000000001</v>
      </c>
      <c r="K739">
        <f>IF(D739="",_xlfn.XLOOKUP(C739,ConfigSheet!$A$1:$H$1,ConfigSheet!$A$2:$H$2),_xlfn.XLOOKUP(D739,ConfigSheet!$A$1:$H$1,ConfigSheet!$A$2:$H$2))</f>
        <v>4.4826302470744004</v>
      </c>
      <c r="L739">
        <f>_xlfn.XLOOKUP(B739,CoinPixels_Config3!A:A,CoinPixels_Config3!I:I)</f>
        <v>0.98600279944011193</v>
      </c>
      <c r="M739">
        <f t="shared" si="89"/>
        <v>372679.47810437909</v>
      </c>
      <c r="N739">
        <f t="shared" si="90"/>
        <v>359051.93341331731</v>
      </c>
      <c r="O739">
        <f t="shared" si="91"/>
        <v>498.81708266437334</v>
      </c>
      <c r="P739">
        <f t="shared" si="92"/>
        <v>480.57714060679126</v>
      </c>
      <c r="Q739" s="9" cm="1">
        <f t="array" ref="Q739">IF(D739="",_xlfn.XLOOKUP(C739,ConfigSheet!$B$5:$H$5,_xlfn.XLOOKUP(G739,ConfigSheet!$A$6:$A$8,ConfigSheet!$B$6:$H$8)),_xlfn.XLOOKUP(D739,ConfigSheet!$B$5:$H$5,_xlfn.XLOOKUP(H739,ConfigSheet!$A$6:$A$8,ConfigSheet!$B$6:$H$8)))</f>
        <v>472.59999999999997</v>
      </c>
      <c r="R739">
        <f t="shared" si="93"/>
        <v>18.239942057582084</v>
      </c>
      <c r="S739" s="9">
        <f t="shared" si="94"/>
        <v>332.69548626395175</v>
      </c>
      <c r="W739">
        <f t="shared" si="95"/>
        <v>-7.9771406067912949</v>
      </c>
      <c r="X739">
        <f t="shared" si="88"/>
        <v>63.634772260518588</v>
      </c>
    </row>
    <row r="740" spans="1:24" x14ac:dyDescent="0.3">
      <c r="A740" s="3">
        <v>738</v>
      </c>
      <c r="B740">
        <v>333</v>
      </c>
      <c r="C740" t="s">
        <v>8</v>
      </c>
      <c r="D740" t="s">
        <v>8</v>
      </c>
      <c r="E740">
        <v>18610</v>
      </c>
      <c r="F740">
        <v>17012</v>
      </c>
      <c r="G740">
        <v>1</v>
      </c>
      <c r="H740">
        <v>1</v>
      </c>
      <c r="I740">
        <v>91.300147771835327</v>
      </c>
      <c r="J740">
        <f>ConfigSheet!$I$2</f>
        <v>3349.0920000000001</v>
      </c>
      <c r="K740">
        <f>IF(D740="",_xlfn.XLOOKUP(C740,ConfigSheet!$A$1:$H$1,ConfigSheet!$A$2:$H$2),_xlfn.XLOOKUP(D740,ConfigSheet!$A$1:$H$1,ConfigSheet!$A$2:$H$2))</f>
        <v>0</v>
      </c>
      <c r="L740">
        <f>_xlfn.XLOOKUP(B740,CoinPixels_Config3!A:A,CoinPixels_Config3!I:I)</f>
        <v>1.0939336938631554</v>
      </c>
      <c r="M740">
        <f t="shared" si="89"/>
        <v>20358.106042793323</v>
      </c>
      <c r="N740">
        <f t="shared" si="90"/>
        <v>18610</v>
      </c>
      <c r="O740">
        <f t="shared" si="91"/>
        <v>0</v>
      </c>
      <c r="P740">
        <f t="shared" si="92"/>
        <v>0</v>
      </c>
      <c r="Q740" s="9" cm="1">
        <f t="array" ref="Q740">IF(D740="",_xlfn.XLOOKUP(C740,ConfigSheet!$B$5:$H$5,_xlfn.XLOOKUP(G740,ConfigSheet!$A$6:$A$8,ConfigSheet!$B$6:$H$8)),_xlfn.XLOOKUP(D740,ConfigSheet!$B$5:$H$5,_xlfn.XLOOKUP(H740,ConfigSheet!$A$6:$A$8,ConfigSheet!$B$6:$H$8)))</f>
        <v>0</v>
      </c>
      <c r="R740">
        <f t="shared" si="93"/>
        <v>0</v>
      </c>
      <c r="S740" s="9">
        <f t="shared" si="94"/>
        <v>0</v>
      </c>
      <c r="W740">
        <f t="shared" si="95"/>
        <v>0</v>
      </c>
      <c r="X740">
        <f t="shared" si="88"/>
        <v>0</v>
      </c>
    </row>
    <row r="741" spans="1:24" x14ac:dyDescent="0.3">
      <c r="A741" s="3">
        <v>739</v>
      </c>
      <c r="B741">
        <v>333</v>
      </c>
      <c r="C741" t="s">
        <v>14</v>
      </c>
      <c r="D741" t="s">
        <v>14</v>
      </c>
      <c r="E741">
        <v>204330</v>
      </c>
      <c r="F741">
        <v>194140</v>
      </c>
      <c r="G741">
        <v>2</v>
      </c>
      <c r="H741">
        <v>2</v>
      </c>
      <c r="I741">
        <v>93.640047311782837</v>
      </c>
      <c r="J741">
        <f>ConfigSheet!$I$2</f>
        <v>3349.0920000000001</v>
      </c>
      <c r="K741">
        <f>IF(D741="",_xlfn.XLOOKUP(C741,ConfigSheet!$A$1:$H$1,ConfigSheet!$A$2:$H$2),_xlfn.XLOOKUP(D741,ConfigSheet!$A$1:$H$1,ConfigSheet!$A$2:$H$2))</f>
        <v>8.5265588246234003</v>
      </c>
      <c r="L741">
        <f>_xlfn.XLOOKUP(B741,CoinPixels_Config3!A:A,CoinPixels_Config3!I:I)</f>
        <v>1.0939336938631554</v>
      </c>
      <c r="M741">
        <f t="shared" si="89"/>
        <v>223523.47166705853</v>
      </c>
      <c r="N741">
        <f t="shared" si="90"/>
        <v>212376.28732659298</v>
      </c>
      <c r="O741">
        <f t="shared" si="91"/>
        <v>569.07544786862127</v>
      </c>
      <c r="P741">
        <f t="shared" si="92"/>
        <v>540.69548010186531</v>
      </c>
      <c r="Q741" s="9" cm="1">
        <f t="array" ref="Q741">IF(D741="",_xlfn.XLOOKUP(C741,ConfigSheet!$B$5:$H$5,_xlfn.XLOOKUP(G741,ConfigSheet!$A$6:$A$8,ConfigSheet!$B$6:$H$8)),_xlfn.XLOOKUP(D741,ConfigSheet!$B$5:$H$5,_xlfn.XLOOKUP(H741,ConfigSheet!$A$6:$A$8,ConfigSheet!$B$6:$H$8)))</f>
        <v>320.88</v>
      </c>
      <c r="R741">
        <f t="shared" si="93"/>
        <v>28.379967766755954</v>
      </c>
      <c r="S741" s="9">
        <f t="shared" si="94"/>
        <v>805.42257044210692</v>
      </c>
      <c r="W741">
        <f t="shared" si="95"/>
        <v>-219.81548010186532</v>
      </c>
      <c r="X741">
        <f t="shared" si="88"/>
        <v>48318.845292413549</v>
      </c>
    </row>
    <row r="742" spans="1:24" x14ac:dyDescent="0.3">
      <c r="A742" s="3">
        <v>740</v>
      </c>
      <c r="B742">
        <v>334</v>
      </c>
      <c r="C742" t="s">
        <v>8</v>
      </c>
      <c r="D742" t="s">
        <v>8</v>
      </c>
      <c r="E742">
        <v>16696</v>
      </c>
      <c r="F742">
        <v>16084</v>
      </c>
      <c r="G742">
        <v>1</v>
      </c>
      <c r="H742">
        <v>1</v>
      </c>
      <c r="I742">
        <v>88.564199209213257</v>
      </c>
      <c r="J742">
        <f>ConfigSheet!$I$2</f>
        <v>3349.0920000000001</v>
      </c>
      <c r="K742">
        <f>IF(D742="",_xlfn.XLOOKUP(C742,ConfigSheet!$A$1:$H$1,ConfigSheet!$A$2:$H$2),_xlfn.XLOOKUP(D742,ConfigSheet!$A$1:$H$1,ConfigSheet!$A$2:$H$2))</f>
        <v>0</v>
      </c>
      <c r="L742">
        <f>_xlfn.XLOOKUP(B742,CoinPixels_Config3!A:A,CoinPixels_Config3!I:I)</f>
        <v>1.0380502362596369</v>
      </c>
      <c r="M742">
        <f t="shared" si="89"/>
        <v>17331.286744590896</v>
      </c>
      <c r="N742">
        <f t="shared" si="90"/>
        <v>16696</v>
      </c>
      <c r="O742">
        <f t="shared" si="91"/>
        <v>0</v>
      </c>
      <c r="P742">
        <f t="shared" si="92"/>
        <v>0</v>
      </c>
      <c r="Q742" s="9" cm="1">
        <f t="array" ref="Q742">IF(D742="",_xlfn.XLOOKUP(C742,ConfigSheet!$B$5:$H$5,_xlfn.XLOOKUP(G742,ConfigSheet!$A$6:$A$8,ConfigSheet!$B$6:$H$8)),_xlfn.XLOOKUP(D742,ConfigSheet!$B$5:$H$5,_xlfn.XLOOKUP(H742,ConfigSheet!$A$6:$A$8,ConfigSheet!$B$6:$H$8)))</f>
        <v>0</v>
      </c>
      <c r="R742">
        <f t="shared" si="93"/>
        <v>0</v>
      </c>
      <c r="S742" s="9">
        <f t="shared" si="94"/>
        <v>0</v>
      </c>
      <c r="W742">
        <f t="shared" si="95"/>
        <v>0</v>
      </c>
      <c r="X742">
        <f t="shared" si="88"/>
        <v>0</v>
      </c>
    </row>
    <row r="743" spans="1:24" x14ac:dyDescent="0.3">
      <c r="A743" s="3">
        <v>741</v>
      </c>
      <c r="B743">
        <v>334</v>
      </c>
      <c r="C743" t="s">
        <v>13</v>
      </c>
      <c r="D743" t="s">
        <v>13</v>
      </c>
      <c r="E743">
        <v>150683</v>
      </c>
      <c r="F743">
        <v>113515</v>
      </c>
      <c r="G743">
        <v>1</v>
      </c>
      <c r="H743">
        <v>1</v>
      </c>
      <c r="I743">
        <v>55.779880285263062</v>
      </c>
      <c r="J743">
        <f>ConfigSheet!$I$2</f>
        <v>3349.0920000000001</v>
      </c>
      <c r="K743">
        <f>IF(D743="",_xlfn.XLOOKUP(C743,ConfigSheet!$A$1:$H$1,ConfigSheet!$A$2:$H$2),_xlfn.XLOOKUP(D743,ConfigSheet!$A$1:$H$1,ConfigSheet!$A$2:$H$2))</f>
        <v>6.6983512218829002</v>
      </c>
      <c r="L743">
        <f>_xlfn.XLOOKUP(B743,CoinPixels_Config3!A:A,CoinPixels_Config3!I:I)</f>
        <v>1.0380502362596369</v>
      </c>
      <c r="M743">
        <f t="shared" si="89"/>
        <v>156416.52375031085</v>
      </c>
      <c r="N743">
        <f t="shared" si="90"/>
        <v>117834.27256901268</v>
      </c>
      <c r="O743">
        <f t="shared" si="91"/>
        <v>312.84085745795289</v>
      </c>
      <c r="P743">
        <f t="shared" si="92"/>
        <v>235.6744286637479</v>
      </c>
      <c r="Q743" s="9" cm="1">
        <f t="array" ref="Q743">IF(D743="",_xlfn.XLOOKUP(C743,ConfigSheet!$B$5:$H$5,_xlfn.XLOOKUP(G743,ConfigSheet!$A$6:$A$8,ConfigSheet!$B$6:$H$8)),_xlfn.XLOOKUP(D743,ConfigSheet!$B$5:$H$5,_xlfn.XLOOKUP(H743,ConfigSheet!$A$6:$A$8,ConfigSheet!$B$6:$H$8)))</f>
        <v>207.95500000000001</v>
      </c>
      <c r="R743">
        <f t="shared" si="93"/>
        <v>77.16642879420499</v>
      </c>
      <c r="S743" s="9">
        <f t="shared" si="94"/>
        <v>5954.6577328511094</v>
      </c>
      <c r="W743">
        <f t="shared" si="95"/>
        <v>-27.719428663747891</v>
      </c>
      <c r="X743">
        <f t="shared" si="88"/>
        <v>768.36672544460816</v>
      </c>
    </row>
    <row r="744" spans="1:24" x14ac:dyDescent="0.3">
      <c r="A744" s="3">
        <v>742</v>
      </c>
      <c r="B744">
        <v>335</v>
      </c>
      <c r="C744" t="s">
        <v>8</v>
      </c>
      <c r="D744" t="s">
        <v>8</v>
      </c>
      <c r="E744">
        <v>20540</v>
      </c>
      <c r="F744">
        <v>18897</v>
      </c>
      <c r="G744">
        <v>1</v>
      </c>
      <c r="H744">
        <v>1</v>
      </c>
      <c r="I744">
        <v>91.78621768951416</v>
      </c>
      <c r="J74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_xlfn.XLOOKUP(B744,CoinPixels_Config3!A:A,CoinPixels_Config3!I:I)</f>
        <v>1.0869450177276816</v>
      </c>
      <c r="M744">
        <f t="shared" si="89"/>
        <v>22325.850664126581</v>
      </c>
      <c r="N744">
        <f t="shared" si="90"/>
        <v>20540</v>
      </c>
      <c r="O744">
        <f t="shared" si="91"/>
        <v>0</v>
      </c>
      <c r="P744">
        <f t="shared" si="92"/>
        <v>0</v>
      </c>
      <c r="Q744" s="9" cm="1">
        <f t="array" ref="Q744">IF(D744="",_xlfn.XLOOKUP(C744,ConfigSheet!$B$5:$H$5,_xlfn.XLOOKUP(G744,ConfigSheet!$A$6:$A$8,ConfigSheet!$B$6:$H$8)),_xlfn.XLOOKUP(D744,ConfigSheet!$B$5:$H$5,_xlfn.XLOOKUP(H744,ConfigSheet!$A$6:$A$8,ConfigSheet!$B$6:$H$8)))</f>
        <v>0</v>
      </c>
      <c r="R744">
        <f t="shared" si="93"/>
        <v>0</v>
      </c>
      <c r="S744" s="9">
        <f t="shared" si="94"/>
        <v>0</v>
      </c>
      <c r="W744">
        <f t="shared" si="95"/>
        <v>0</v>
      </c>
      <c r="X744">
        <f t="shared" si="88"/>
        <v>0</v>
      </c>
    </row>
    <row r="745" spans="1:24" x14ac:dyDescent="0.3">
      <c r="A745" s="3">
        <v>743</v>
      </c>
      <c r="B745">
        <v>335</v>
      </c>
      <c r="C745" t="s">
        <v>13</v>
      </c>
      <c r="D745" t="s">
        <v>13</v>
      </c>
      <c r="E745">
        <v>310433</v>
      </c>
      <c r="F745">
        <v>205771</v>
      </c>
      <c r="G745">
        <v>2</v>
      </c>
      <c r="H745">
        <v>2</v>
      </c>
      <c r="I745">
        <v>54.902715981006622</v>
      </c>
      <c r="J745">
        <f>ConfigSheet!$I$2</f>
        <v>3349.0920000000001</v>
      </c>
      <c r="K745">
        <f>IF(D745="",_xlfn.XLOOKUP(C745,ConfigSheet!$A$1:$H$1,ConfigSheet!$A$2:$H$2),_xlfn.XLOOKUP(D745,ConfigSheet!$A$1:$H$1,ConfigSheet!$A$2:$H$2))</f>
        <v>6.6983512218829002</v>
      </c>
      <c r="L745">
        <f>_xlfn.XLOOKUP(B745,CoinPixels_Config3!A:A,CoinPixels_Config3!I:I)</f>
        <v>1.0869450177276816</v>
      </c>
      <c r="M745">
        <f t="shared" si="89"/>
        <v>337423.60268825741</v>
      </c>
      <c r="N745">
        <f t="shared" si="90"/>
        <v>223661.76324284278</v>
      </c>
      <c r="O745">
        <f t="shared" si="91"/>
        <v>674.86405311022179</v>
      </c>
      <c r="P745">
        <f t="shared" si="92"/>
        <v>447.33469403234665</v>
      </c>
      <c r="Q745" s="9" cm="1">
        <f t="array" ref="Q745">IF(D745="",_xlfn.XLOOKUP(C745,ConfigSheet!$B$5:$H$5,_xlfn.XLOOKUP(G745,ConfigSheet!$A$6:$A$8,ConfigSheet!$B$6:$H$8)),_xlfn.XLOOKUP(D745,ConfigSheet!$B$5:$H$5,_xlfn.XLOOKUP(H745,ConfigSheet!$A$6:$A$8,ConfigSheet!$B$6:$H$8)))</f>
        <v>415.91</v>
      </c>
      <c r="R745">
        <f t="shared" si="93"/>
        <v>227.52935907787514</v>
      </c>
      <c r="S745" s="9">
        <f t="shared" si="94"/>
        <v>51769.609242388644</v>
      </c>
      <c r="W745">
        <f t="shared" si="95"/>
        <v>-31.424694032346622</v>
      </c>
      <c r="X745">
        <f t="shared" si="88"/>
        <v>987.51139502660135</v>
      </c>
    </row>
    <row r="746" spans="1:24" x14ac:dyDescent="0.3">
      <c r="A746" s="3">
        <v>744</v>
      </c>
      <c r="B746">
        <v>336</v>
      </c>
      <c r="C746" t="s">
        <v>8</v>
      </c>
      <c r="D746" t="s">
        <v>8</v>
      </c>
      <c r="E746">
        <v>16689</v>
      </c>
      <c r="F746">
        <v>16132</v>
      </c>
      <c r="G746">
        <v>1</v>
      </c>
      <c r="H746">
        <v>1</v>
      </c>
      <c r="I746">
        <v>92.611503601074219</v>
      </c>
      <c r="J746">
        <f>ConfigSheet!$I$2</f>
        <v>3349.0920000000001</v>
      </c>
      <c r="K746">
        <f>IF(D746="",_xlfn.XLOOKUP(C746,ConfigSheet!$A$1:$H$1,ConfigSheet!$A$2:$H$2),_xlfn.XLOOKUP(D746,ConfigSheet!$A$1:$H$1,ConfigSheet!$A$2:$H$2))</f>
        <v>0</v>
      </c>
      <c r="L746">
        <f>_xlfn.XLOOKUP(B746,CoinPixels_Config3!A:A,CoinPixels_Config3!I:I)</f>
        <v>1.0345276469129681</v>
      </c>
      <c r="M746">
        <f t="shared" si="89"/>
        <v>17265.231899330523</v>
      </c>
      <c r="N746">
        <f t="shared" si="90"/>
        <v>16689</v>
      </c>
      <c r="O746">
        <f t="shared" si="91"/>
        <v>0</v>
      </c>
      <c r="P746">
        <f t="shared" si="92"/>
        <v>0</v>
      </c>
      <c r="Q746" s="9" cm="1">
        <f t="array" ref="Q746">IF(D746="",_xlfn.XLOOKUP(C746,ConfigSheet!$B$5:$H$5,_xlfn.XLOOKUP(G746,ConfigSheet!$A$6:$A$8,ConfigSheet!$B$6:$H$8)),_xlfn.XLOOKUP(D746,ConfigSheet!$B$5:$H$5,_xlfn.XLOOKUP(H746,ConfigSheet!$A$6:$A$8,ConfigSheet!$B$6:$H$8)))</f>
        <v>0</v>
      </c>
      <c r="R746">
        <f t="shared" si="93"/>
        <v>0</v>
      </c>
      <c r="S746" s="9">
        <f t="shared" si="94"/>
        <v>0</v>
      </c>
      <c r="W746">
        <f t="shared" si="95"/>
        <v>0</v>
      </c>
      <c r="X746">
        <f t="shared" si="88"/>
        <v>0</v>
      </c>
    </row>
    <row r="747" spans="1:24" x14ac:dyDescent="0.3">
      <c r="A747" s="3">
        <v>745</v>
      </c>
      <c r="B747">
        <v>336</v>
      </c>
      <c r="C747" t="s">
        <v>13</v>
      </c>
      <c r="D747" t="s">
        <v>13</v>
      </c>
      <c r="E747">
        <v>286236</v>
      </c>
      <c r="F747">
        <v>192453</v>
      </c>
      <c r="G747">
        <v>2</v>
      </c>
      <c r="H747">
        <v>2</v>
      </c>
      <c r="I747">
        <v>47.11347222328186</v>
      </c>
      <c r="J747">
        <f>ConfigSheet!$I$2</f>
        <v>3349.0920000000001</v>
      </c>
      <c r="K747">
        <f>IF(D747="",_xlfn.XLOOKUP(C747,ConfigSheet!$A$1:$H$1,ConfigSheet!$A$2:$H$2),_xlfn.XLOOKUP(D747,ConfigSheet!$A$1:$H$1,ConfigSheet!$A$2:$H$2))</f>
        <v>6.6983512218829002</v>
      </c>
      <c r="L747">
        <f>_xlfn.XLOOKUP(B747,CoinPixels_Config3!A:A,CoinPixels_Config3!I:I)</f>
        <v>1.0345276469129681</v>
      </c>
      <c r="M747">
        <f t="shared" si="89"/>
        <v>296119.05554178031</v>
      </c>
      <c r="N747">
        <f t="shared" si="90"/>
        <v>199097.94923134145</v>
      </c>
      <c r="O747">
        <f t="shared" si="91"/>
        <v>592.25289646002398</v>
      </c>
      <c r="P747">
        <f t="shared" si="92"/>
        <v>398.20583952549993</v>
      </c>
      <c r="Q747" s="9" cm="1">
        <f t="array" ref="Q747">IF(D747="",_xlfn.XLOOKUP(C747,ConfigSheet!$B$5:$H$5,_xlfn.XLOOKUP(G747,ConfigSheet!$A$6:$A$8,ConfigSheet!$B$6:$H$8)),_xlfn.XLOOKUP(D747,ConfigSheet!$B$5:$H$5,_xlfn.XLOOKUP(H747,ConfigSheet!$A$6:$A$8,ConfigSheet!$B$6:$H$8)))</f>
        <v>415.91</v>
      </c>
      <c r="R747">
        <f t="shared" si="93"/>
        <v>194.04705693452405</v>
      </c>
      <c r="S747" s="9">
        <f t="shared" si="94"/>
        <v>37654.260304950418</v>
      </c>
      <c r="W747">
        <f t="shared" si="95"/>
        <v>17.7041604745001</v>
      </c>
      <c r="X747">
        <f t="shared" si="88"/>
        <v>313.43729810685159</v>
      </c>
    </row>
    <row r="748" spans="1:24" x14ac:dyDescent="0.3">
      <c r="A748" s="3">
        <v>746</v>
      </c>
      <c r="B748">
        <v>337</v>
      </c>
      <c r="C748" t="s">
        <v>8</v>
      </c>
      <c r="D748" t="s">
        <v>8</v>
      </c>
      <c r="E748">
        <v>18642</v>
      </c>
      <c r="F748">
        <v>16790</v>
      </c>
      <c r="G748">
        <v>1</v>
      </c>
      <c r="H748">
        <v>1</v>
      </c>
      <c r="I748">
        <v>90.065443515777588</v>
      </c>
      <c r="J748">
        <f>ConfigSheet!$I$2</f>
        <v>3349.0920000000001</v>
      </c>
      <c r="K748">
        <f>IF(D748="",_xlfn.XLOOKUP(C748,ConfigSheet!$A$1:$H$1,ConfigSheet!$A$2:$H$2),_xlfn.XLOOKUP(D748,ConfigSheet!$A$1:$H$1,ConfigSheet!$A$2:$H$2))</f>
        <v>0</v>
      </c>
      <c r="L748">
        <f>_xlfn.XLOOKUP(B748,CoinPixels_Config3!A:A,CoinPixels_Config3!I:I)</f>
        <v>1.1103037522334722</v>
      </c>
      <c r="M748">
        <f t="shared" si="89"/>
        <v>20698.282549136387</v>
      </c>
      <c r="N748">
        <f t="shared" si="90"/>
        <v>18642</v>
      </c>
      <c r="O748">
        <f t="shared" si="91"/>
        <v>0</v>
      </c>
      <c r="P748">
        <f t="shared" si="92"/>
        <v>0</v>
      </c>
      <c r="Q748" s="9" cm="1">
        <f t="array" ref="Q748">IF(D748="",_xlfn.XLOOKUP(C748,ConfigSheet!$B$5:$H$5,_xlfn.XLOOKUP(G748,ConfigSheet!$A$6:$A$8,ConfigSheet!$B$6:$H$8)),_xlfn.XLOOKUP(D748,ConfigSheet!$B$5:$H$5,_xlfn.XLOOKUP(H748,ConfigSheet!$A$6:$A$8,ConfigSheet!$B$6:$H$8)))</f>
        <v>0</v>
      </c>
      <c r="R748">
        <f t="shared" si="93"/>
        <v>0</v>
      </c>
      <c r="S748" s="9">
        <f t="shared" si="94"/>
        <v>0</v>
      </c>
      <c r="W748">
        <f t="shared" si="95"/>
        <v>0</v>
      </c>
      <c r="X748">
        <f t="shared" si="88"/>
        <v>0</v>
      </c>
    </row>
    <row r="749" spans="1:24" x14ac:dyDescent="0.3">
      <c r="A749" s="3">
        <v>747</v>
      </c>
      <c r="B749">
        <v>337</v>
      </c>
      <c r="C749" t="s">
        <v>13</v>
      </c>
      <c r="D749" t="s">
        <v>13</v>
      </c>
      <c r="E749">
        <v>130688</v>
      </c>
      <c r="F749">
        <v>105088</v>
      </c>
      <c r="G749">
        <v>1</v>
      </c>
      <c r="H749">
        <v>1</v>
      </c>
      <c r="I749">
        <v>60.616916418075562</v>
      </c>
      <c r="J749">
        <f>ConfigSheet!$I$2</f>
        <v>3349.0920000000001</v>
      </c>
      <c r="K749">
        <f>IF(D749="",_xlfn.XLOOKUP(C749,ConfigSheet!$A$1:$H$1,ConfigSheet!$A$2:$H$2),_xlfn.XLOOKUP(D749,ConfigSheet!$A$1:$H$1,ConfigSheet!$A$2:$H$2))</f>
        <v>6.6983512218829002</v>
      </c>
      <c r="L749">
        <f>_xlfn.XLOOKUP(B749,CoinPixels_Config3!A:A,CoinPixels_Config3!I:I)</f>
        <v>1.1103037522334722</v>
      </c>
      <c r="M749">
        <f t="shared" si="89"/>
        <v>145103.37677188803</v>
      </c>
      <c r="N749">
        <f t="shared" si="90"/>
        <v>116679.60071471112</v>
      </c>
      <c r="O749">
        <f t="shared" si="91"/>
        <v>290.21399862987073</v>
      </c>
      <c r="P749">
        <f t="shared" si="92"/>
        <v>233.36502730178634</v>
      </c>
      <c r="Q749" s="9" cm="1">
        <f t="array" ref="Q749">IF(D749="",_xlfn.XLOOKUP(C749,ConfigSheet!$B$5:$H$5,_xlfn.XLOOKUP(G749,ConfigSheet!$A$6:$A$8,ConfigSheet!$B$6:$H$8)),_xlfn.XLOOKUP(D749,ConfigSheet!$B$5:$H$5,_xlfn.XLOOKUP(H749,ConfigSheet!$A$6:$A$8,ConfigSheet!$B$6:$H$8)))</f>
        <v>207.95500000000001</v>
      </c>
      <c r="R749">
        <f t="shared" si="93"/>
        <v>56.848971328084389</v>
      </c>
      <c r="S749" s="9">
        <f t="shared" si="94"/>
        <v>3231.8055410613611</v>
      </c>
      <c r="W749">
        <f t="shared" si="95"/>
        <v>-25.410027301786329</v>
      </c>
      <c r="X749">
        <f t="shared" si="88"/>
        <v>645.66948747752656</v>
      </c>
    </row>
    <row r="750" spans="1:24" x14ac:dyDescent="0.3">
      <c r="A750" s="3">
        <v>748</v>
      </c>
      <c r="B750">
        <v>338</v>
      </c>
      <c r="C750" t="s">
        <v>8</v>
      </c>
      <c r="D750" t="s">
        <v>8</v>
      </c>
      <c r="E750">
        <v>15414</v>
      </c>
      <c r="F750">
        <v>15927</v>
      </c>
      <c r="G750">
        <v>1</v>
      </c>
      <c r="H750">
        <v>1</v>
      </c>
      <c r="I750">
        <v>93.391335010528564</v>
      </c>
      <c r="J750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_xlfn.XLOOKUP(B750,CoinPixels_Config3!A:A,CoinPixels_Config3!I:I)</f>
        <v>0.96779054435863632</v>
      </c>
      <c r="M750">
        <f t="shared" si="89"/>
        <v>14917.52345074402</v>
      </c>
      <c r="N750">
        <f t="shared" si="90"/>
        <v>15414</v>
      </c>
      <c r="O750">
        <f t="shared" si="91"/>
        <v>0</v>
      </c>
      <c r="P750">
        <f t="shared" si="92"/>
        <v>0</v>
      </c>
      <c r="Q750" s="9" cm="1">
        <f t="array" ref="Q750">IF(D750="",_xlfn.XLOOKUP(C750,ConfigSheet!$B$5:$H$5,_xlfn.XLOOKUP(G750,ConfigSheet!$A$6:$A$8,ConfigSheet!$B$6:$H$8)),_xlfn.XLOOKUP(D750,ConfigSheet!$B$5:$H$5,_xlfn.XLOOKUP(H750,ConfigSheet!$A$6:$A$8,ConfigSheet!$B$6:$H$8)))</f>
        <v>0</v>
      </c>
      <c r="R750">
        <f t="shared" si="93"/>
        <v>0</v>
      </c>
      <c r="S750" s="9">
        <f t="shared" si="94"/>
        <v>0</v>
      </c>
      <c r="W750">
        <f t="shared" si="95"/>
        <v>0</v>
      </c>
      <c r="X750">
        <f t="shared" si="88"/>
        <v>0</v>
      </c>
    </row>
    <row r="751" spans="1:24" x14ac:dyDescent="0.3">
      <c r="A751" s="3">
        <v>749</v>
      </c>
      <c r="B751">
        <v>338</v>
      </c>
      <c r="C751" t="s">
        <v>12</v>
      </c>
      <c r="D751" t="s">
        <v>12</v>
      </c>
      <c r="E751">
        <v>204917</v>
      </c>
      <c r="F751">
        <v>191502</v>
      </c>
      <c r="G751">
        <v>1</v>
      </c>
      <c r="H751">
        <v>1</v>
      </c>
      <c r="I751">
        <v>87.79442310333252</v>
      </c>
      <c r="J751">
        <f>ConfigSheet!$I$2</f>
        <v>3349.0920000000001</v>
      </c>
      <c r="K751">
        <f>IF(D751="",_xlfn.XLOOKUP(C751,ConfigSheet!$A$1:$H$1,ConfigSheet!$A$2:$H$2),_xlfn.XLOOKUP(D751,ConfigSheet!$A$1:$H$1,ConfigSheet!$A$2:$H$2))</f>
        <v>4.4826302470744004</v>
      </c>
      <c r="L751">
        <f>_xlfn.XLOOKUP(B751,CoinPixels_Config3!A:A,CoinPixels_Config3!I:I)</f>
        <v>0.96779054435863632</v>
      </c>
      <c r="M751">
        <f t="shared" si="89"/>
        <v>198316.73497833867</v>
      </c>
      <c r="N751">
        <f t="shared" si="90"/>
        <v>185333.82482576757</v>
      </c>
      <c r="O751">
        <f t="shared" si="91"/>
        <v>265.43928763824306</v>
      </c>
      <c r="P751">
        <f t="shared" si="92"/>
        <v>248.06216400444484</v>
      </c>
      <c r="Q751" s="9" cm="1">
        <f t="array" ref="Q751">IF(D751="",_xlfn.XLOOKUP(C751,ConfigSheet!$B$5:$H$5,_xlfn.XLOOKUP(G751,ConfigSheet!$A$6:$A$8,ConfigSheet!$B$6:$H$8)),_xlfn.XLOOKUP(D751,ConfigSheet!$B$5:$H$5,_xlfn.XLOOKUP(H751,ConfigSheet!$A$6:$A$8,ConfigSheet!$B$6:$H$8)))</f>
        <v>236.29999999999998</v>
      </c>
      <c r="R751">
        <f t="shared" si="93"/>
        <v>17.37712363379822</v>
      </c>
      <c r="S751" s="9">
        <f t="shared" si="94"/>
        <v>301.96442578430867</v>
      </c>
      <c r="W751">
        <f t="shared" si="95"/>
        <v>-11.762164004444855</v>
      </c>
      <c r="X751">
        <f t="shared" si="88"/>
        <v>138.34850206745824</v>
      </c>
    </row>
    <row r="752" spans="1:24" x14ac:dyDescent="0.3">
      <c r="A752" s="3">
        <v>750</v>
      </c>
      <c r="B752">
        <v>338</v>
      </c>
      <c r="C752" t="s">
        <v>13</v>
      </c>
      <c r="D752" t="s">
        <v>13</v>
      </c>
      <c r="E752">
        <v>128140</v>
      </c>
      <c r="F752">
        <v>157480</v>
      </c>
      <c r="G752">
        <v>1</v>
      </c>
      <c r="H752">
        <v>1</v>
      </c>
      <c r="I752">
        <v>51.152884960174561</v>
      </c>
      <c r="J752">
        <f>ConfigSheet!$I$2</f>
        <v>3349.0920000000001</v>
      </c>
      <c r="K752">
        <f>IF(D752="",_xlfn.XLOOKUP(C752,ConfigSheet!$A$1:$H$1,ConfigSheet!$A$2:$H$2),_xlfn.XLOOKUP(D752,ConfigSheet!$A$1:$H$1,ConfigSheet!$A$2:$H$2))</f>
        <v>6.6983512218829002</v>
      </c>
      <c r="L752">
        <f>_xlfn.XLOOKUP(B752,CoinPixels_Config3!A:A,CoinPixels_Config3!I:I)</f>
        <v>0.96779054435863632</v>
      </c>
      <c r="M752">
        <f t="shared" si="89"/>
        <v>124012.68035411566</v>
      </c>
      <c r="N752">
        <f t="shared" si="90"/>
        <v>152407.65492559804</v>
      </c>
      <c r="O752">
        <f t="shared" si="91"/>
        <v>248.03155272502639</v>
      </c>
      <c r="P752">
        <f t="shared" si="92"/>
        <v>304.82291964364873</v>
      </c>
      <c r="Q752" s="9" cm="1">
        <f t="array" ref="Q752">IF(D752="",_xlfn.XLOOKUP(C752,ConfigSheet!$B$5:$H$5,_xlfn.XLOOKUP(G752,ConfigSheet!$A$6:$A$8,ConfigSheet!$B$6:$H$8)),_xlfn.XLOOKUP(D752,ConfigSheet!$B$5:$H$5,_xlfn.XLOOKUP(H752,ConfigSheet!$A$6:$A$8,ConfigSheet!$B$6:$H$8)))</f>
        <v>207.95500000000001</v>
      </c>
      <c r="R752">
        <f t="shared" si="93"/>
        <v>-56.791366918622344</v>
      </c>
      <c r="S752" s="9">
        <f t="shared" si="94"/>
        <v>3225.2593564855924</v>
      </c>
      <c r="W752">
        <f t="shared" si="95"/>
        <v>-96.867919643648719</v>
      </c>
      <c r="X752">
        <f t="shared" si="88"/>
        <v>9383.3938560883853</v>
      </c>
    </row>
    <row r="753" spans="1:24" x14ac:dyDescent="0.3">
      <c r="A753" s="3">
        <v>751</v>
      </c>
      <c r="B753">
        <v>339</v>
      </c>
      <c r="C753" t="s">
        <v>8</v>
      </c>
      <c r="D753" t="s">
        <v>8</v>
      </c>
      <c r="E753">
        <v>14572</v>
      </c>
      <c r="F753">
        <v>14077</v>
      </c>
      <c r="G753">
        <v>1</v>
      </c>
      <c r="H753">
        <v>1</v>
      </c>
      <c r="I753">
        <v>95.476257801055908</v>
      </c>
      <c r="J753">
        <f>ConfigSheet!$I$2</f>
        <v>3349.0920000000001</v>
      </c>
      <c r="K753">
        <f>IF(D753="",_xlfn.XLOOKUP(C753,ConfigSheet!$A$1:$H$1,ConfigSheet!$A$2:$H$2),_xlfn.XLOOKUP(D753,ConfigSheet!$A$1:$H$1,ConfigSheet!$A$2:$H$2))</f>
        <v>0</v>
      </c>
      <c r="L753">
        <f>_xlfn.XLOOKUP(B753,CoinPixels_Config3!A:A,CoinPixels_Config3!I:I)</f>
        <v>1.0351637422746325</v>
      </c>
      <c r="M753">
        <f t="shared" si="89"/>
        <v>15084.406052425944</v>
      </c>
      <c r="N753">
        <f t="shared" si="90"/>
        <v>14572.000000000002</v>
      </c>
      <c r="O753">
        <f t="shared" si="91"/>
        <v>0</v>
      </c>
      <c r="P753">
        <f t="shared" si="92"/>
        <v>0</v>
      </c>
      <c r="Q753" s="9" cm="1">
        <f t="array" ref="Q753">IF(D753="",_xlfn.XLOOKUP(C753,ConfigSheet!$B$5:$H$5,_xlfn.XLOOKUP(G753,ConfigSheet!$A$6:$A$8,ConfigSheet!$B$6:$H$8)),_xlfn.XLOOKUP(D753,ConfigSheet!$B$5:$H$5,_xlfn.XLOOKUP(H753,ConfigSheet!$A$6:$A$8,ConfigSheet!$B$6:$H$8)))</f>
        <v>0</v>
      </c>
      <c r="R753">
        <f t="shared" si="93"/>
        <v>0</v>
      </c>
      <c r="S753" s="9">
        <f t="shared" si="94"/>
        <v>0</v>
      </c>
      <c r="W753">
        <f t="shared" si="95"/>
        <v>0</v>
      </c>
      <c r="X753">
        <f t="shared" si="88"/>
        <v>0</v>
      </c>
    </row>
    <row r="754" spans="1:24" x14ac:dyDescent="0.3">
      <c r="A754" s="3">
        <v>752</v>
      </c>
      <c r="B754">
        <v>339</v>
      </c>
      <c r="C754" t="s">
        <v>14</v>
      </c>
      <c r="D754" t="s">
        <v>14</v>
      </c>
      <c r="E754">
        <v>90685</v>
      </c>
      <c r="F754">
        <v>90938</v>
      </c>
      <c r="G754">
        <v>1</v>
      </c>
      <c r="H754">
        <v>1</v>
      </c>
      <c r="I754">
        <v>95.697569847106934</v>
      </c>
      <c r="J754">
        <f>ConfigSheet!$I$2</f>
        <v>3349.0920000000001</v>
      </c>
      <c r="K754">
        <f>IF(D754="",_xlfn.XLOOKUP(C754,ConfigSheet!$A$1:$H$1,ConfigSheet!$A$2:$H$2),_xlfn.XLOOKUP(D754,ConfigSheet!$A$1:$H$1,ConfigSheet!$A$2:$H$2))</f>
        <v>8.5265588246234003</v>
      </c>
      <c r="L754">
        <f>_xlfn.XLOOKUP(B754,CoinPixels_Config3!A:A,CoinPixels_Config3!I:I)</f>
        <v>1.0351637422746325</v>
      </c>
      <c r="M754">
        <f t="shared" si="89"/>
        <v>93873.823968175042</v>
      </c>
      <c r="N754">
        <f t="shared" si="90"/>
        <v>94135.720394970529</v>
      </c>
      <c r="O754">
        <f t="shared" si="91"/>
        <v>238.99632561810381</v>
      </c>
      <c r="P754">
        <f t="shared" si="92"/>
        <v>239.66309598124417</v>
      </c>
      <c r="Q754" s="9" cm="1">
        <f t="array" ref="Q754">IF(D754="",_xlfn.XLOOKUP(C754,ConfigSheet!$B$5:$H$5,_xlfn.XLOOKUP(G754,ConfigSheet!$A$6:$A$8,ConfigSheet!$B$6:$H$8)),_xlfn.XLOOKUP(D754,ConfigSheet!$B$5:$H$5,_xlfn.XLOOKUP(H754,ConfigSheet!$A$6:$A$8,ConfigSheet!$B$6:$H$8)))</f>
        <v>160.44</v>
      </c>
      <c r="R754">
        <f t="shared" si="93"/>
        <v>-0.66677036314035831</v>
      </c>
      <c r="S754" s="9">
        <f t="shared" si="94"/>
        <v>0.44458271716232528</v>
      </c>
      <c r="W754">
        <f t="shared" si="95"/>
        <v>-79.223095981244171</v>
      </c>
      <c r="X754">
        <f t="shared" si="88"/>
        <v>6276.2989368534263</v>
      </c>
    </row>
    <row r="755" spans="1:24" x14ac:dyDescent="0.3">
      <c r="A755" s="3">
        <v>753</v>
      </c>
      <c r="B755">
        <v>339</v>
      </c>
      <c r="C755" t="s">
        <v>9</v>
      </c>
      <c r="D755" t="s">
        <v>9</v>
      </c>
      <c r="E755">
        <v>451616</v>
      </c>
      <c r="F755">
        <v>406540</v>
      </c>
      <c r="G755">
        <v>1</v>
      </c>
      <c r="H755">
        <v>1</v>
      </c>
      <c r="I755">
        <v>87.44315505027771</v>
      </c>
      <c r="J755">
        <f>ConfigSheet!$I$2</f>
        <v>3349.0920000000001</v>
      </c>
      <c r="K755">
        <f>IF(D755="",_xlfn.XLOOKUP(C755,ConfigSheet!$A$1:$H$1,ConfigSheet!$A$2:$H$2),_xlfn.XLOOKUP(D755,ConfigSheet!$A$1:$H$1,ConfigSheet!$A$2:$H$2))</f>
        <v>2.6304883652667002</v>
      </c>
      <c r="L755">
        <f>_xlfn.XLOOKUP(B755,CoinPixels_Config3!A:A,CoinPixels_Config3!I:I)</f>
        <v>1.0351637422746325</v>
      </c>
      <c r="M755">
        <f t="shared" si="89"/>
        <v>467496.50863110041</v>
      </c>
      <c r="N755">
        <f t="shared" si="90"/>
        <v>420835.46778432908</v>
      </c>
      <c r="O755">
        <f t="shared" si="91"/>
        <v>367.1873232377352</v>
      </c>
      <c r="P755">
        <f t="shared" si="92"/>
        <v>330.53818817107646</v>
      </c>
      <c r="Q755" s="9" cm="1">
        <f t="array" ref="Q755">IF(D755="",_xlfn.XLOOKUP(C755,ConfigSheet!$B$5:$H$5,_xlfn.XLOOKUP(G755,ConfigSheet!$A$6:$A$8,ConfigSheet!$B$6:$H$8)),_xlfn.XLOOKUP(D755,ConfigSheet!$B$5:$H$5,_xlfn.XLOOKUP(H755,ConfigSheet!$A$6:$A$8,ConfigSheet!$B$6:$H$8)))</f>
        <v>468.8</v>
      </c>
      <c r="R755">
        <f t="shared" si="93"/>
        <v>36.649135066658744</v>
      </c>
      <c r="S755" s="9">
        <f t="shared" si="94"/>
        <v>1343.1591011341957</v>
      </c>
      <c r="W755">
        <f t="shared" si="95"/>
        <v>138.26181182892356</v>
      </c>
      <c r="X755">
        <f t="shared" si="88"/>
        <v>19116.328610216664</v>
      </c>
    </row>
    <row r="756" spans="1:24" x14ac:dyDescent="0.3">
      <c r="A756" s="3">
        <v>754</v>
      </c>
      <c r="B756">
        <v>340</v>
      </c>
      <c r="C756" t="s">
        <v>8</v>
      </c>
      <c r="D756" t="s">
        <v>8</v>
      </c>
      <c r="E756">
        <v>17235</v>
      </c>
      <c r="F756">
        <v>16555</v>
      </c>
      <c r="G756">
        <v>1</v>
      </c>
      <c r="H756">
        <v>1</v>
      </c>
      <c r="I756">
        <v>87.12964653968811</v>
      </c>
      <c r="J756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_xlfn.XLOOKUP(B756,CoinPixels_Config3!A:A,CoinPixels_Config3!I:I)</f>
        <v>1.0410752038659015</v>
      </c>
      <c r="M756">
        <f t="shared" si="89"/>
        <v>17942.93113862881</v>
      </c>
      <c r="N756">
        <f t="shared" si="90"/>
        <v>17235</v>
      </c>
      <c r="O756">
        <f t="shared" si="91"/>
        <v>0</v>
      </c>
      <c r="P756">
        <f t="shared" si="92"/>
        <v>0</v>
      </c>
      <c r="Q756" s="9" cm="1">
        <f t="array" ref="Q756">IF(D756="",_xlfn.XLOOKUP(C756,ConfigSheet!$B$5:$H$5,_xlfn.XLOOKUP(G756,ConfigSheet!$A$6:$A$8,ConfigSheet!$B$6:$H$8)),_xlfn.XLOOKUP(D756,ConfigSheet!$B$5:$H$5,_xlfn.XLOOKUP(H756,ConfigSheet!$A$6:$A$8,ConfigSheet!$B$6:$H$8)))</f>
        <v>0</v>
      </c>
      <c r="R756">
        <f t="shared" si="93"/>
        <v>0</v>
      </c>
      <c r="S756" s="9">
        <f t="shared" si="94"/>
        <v>0</v>
      </c>
      <c r="W756">
        <f t="shared" si="95"/>
        <v>0</v>
      </c>
      <c r="X756">
        <f t="shared" si="88"/>
        <v>0</v>
      </c>
    </row>
    <row r="757" spans="1:24" x14ac:dyDescent="0.3">
      <c r="A757" s="3">
        <v>755</v>
      </c>
      <c r="B757">
        <v>340</v>
      </c>
      <c r="C757" t="s">
        <v>14</v>
      </c>
      <c r="D757" t="s">
        <v>14</v>
      </c>
      <c r="E757">
        <v>105877</v>
      </c>
      <c r="F757">
        <v>93439</v>
      </c>
      <c r="G757">
        <v>1</v>
      </c>
      <c r="H757">
        <v>1</v>
      </c>
      <c r="I757">
        <v>88.097846508026123</v>
      </c>
      <c r="J757">
        <f>ConfigSheet!$I$2</f>
        <v>3349.0920000000001</v>
      </c>
      <c r="K757">
        <f>IF(D757="",_xlfn.XLOOKUP(C757,ConfigSheet!$A$1:$H$1,ConfigSheet!$A$2:$H$2),_xlfn.XLOOKUP(D757,ConfigSheet!$A$1:$H$1,ConfigSheet!$A$2:$H$2))</f>
        <v>8.5265588246234003</v>
      </c>
      <c r="L757">
        <f>_xlfn.XLOOKUP(B757,CoinPixels_Config3!A:A,CoinPixels_Config3!I:I)</f>
        <v>1.0410752038659015</v>
      </c>
      <c r="M757">
        <f t="shared" si="89"/>
        <v>110225.91935971005</v>
      </c>
      <c r="N757">
        <f t="shared" si="90"/>
        <v>97277.025974025964</v>
      </c>
      <c r="O757">
        <f t="shared" si="91"/>
        <v>280.62764039290738</v>
      </c>
      <c r="P757">
        <f t="shared" si="92"/>
        <v>247.66064481117593</v>
      </c>
      <c r="Q757" s="9" cm="1">
        <f t="array" ref="Q757">IF(D757="",_xlfn.XLOOKUP(C757,ConfigSheet!$B$5:$H$5,_xlfn.XLOOKUP(G757,ConfigSheet!$A$6:$A$8,ConfigSheet!$B$6:$H$8)),_xlfn.XLOOKUP(D757,ConfigSheet!$B$5:$H$5,_xlfn.XLOOKUP(H757,ConfigSheet!$A$6:$A$8,ConfigSheet!$B$6:$H$8)))</f>
        <v>160.44</v>
      </c>
      <c r="R757">
        <f t="shared" si="93"/>
        <v>32.966995581731453</v>
      </c>
      <c r="S757" s="9">
        <f t="shared" si="94"/>
        <v>1086.8227976859012</v>
      </c>
      <c r="W757">
        <f t="shared" si="95"/>
        <v>-87.22064481117593</v>
      </c>
      <c r="X757">
        <f t="shared" si="88"/>
        <v>7607.4408812773108</v>
      </c>
    </row>
    <row r="758" spans="1:24" x14ac:dyDescent="0.3">
      <c r="A758" s="3">
        <v>756</v>
      </c>
      <c r="B758">
        <v>340</v>
      </c>
      <c r="C758" t="s">
        <v>9</v>
      </c>
      <c r="D758" t="s">
        <v>9</v>
      </c>
      <c r="E758">
        <v>494473</v>
      </c>
      <c r="F758">
        <v>472017</v>
      </c>
      <c r="G758">
        <v>1</v>
      </c>
      <c r="H758">
        <v>1</v>
      </c>
      <c r="I758">
        <v>92.037081718444824</v>
      </c>
      <c r="J758">
        <f>ConfigSheet!$I$2</f>
        <v>3349.0920000000001</v>
      </c>
      <c r="K758">
        <f>IF(D758="",_xlfn.XLOOKUP(C758,ConfigSheet!$A$1:$H$1,ConfigSheet!$A$2:$H$2),_xlfn.XLOOKUP(D758,ConfigSheet!$A$1:$H$1,ConfigSheet!$A$2:$H$2))</f>
        <v>2.6304883652667002</v>
      </c>
      <c r="L758">
        <f>_xlfn.XLOOKUP(B758,CoinPixels_Config3!A:A,CoinPixels_Config3!I:I)</f>
        <v>1.0410752038659015</v>
      </c>
      <c r="M758">
        <f t="shared" si="89"/>
        <v>514783.57928118389</v>
      </c>
      <c r="N758">
        <f t="shared" si="90"/>
        <v>491405.19450317119</v>
      </c>
      <c r="O758">
        <f t="shared" si="91"/>
        <v>404.32816295566147</v>
      </c>
      <c r="P758">
        <f t="shared" si="92"/>
        <v>385.96600116455795</v>
      </c>
      <c r="Q758" s="9" cm="1">
        <f t="array" ref="Q758">IF(D758="",_xlfn.XLOOKUP(C758,ConfigSheet!$B$5:$H$5,_xlfn.XLOOKUP(G758,ConfigSheet!$A$6:$A$8,ConfigSheet!$B$6:$H$8)),_xlfn.XLOOKUP(D758,ConfigSheet!$B$5:$H$5,_xlfn.XLOOKUP(H758,ConfigSheet!$A$6:$A$8,ConfigSheet!$B$6:$H$8)))</f>
        <v>468.8</v>
      </c>
      <c r="R758">
        <f t="shared" si="93"/>
        <v>18.362161791103517</v>
      </c>
      <c r="S758" s="9">
        <f t="shared" si="94"/>
        <v>337.16898564266194</v>
      </c>
      <c r="W758">
        <f t="shared" si="95"/>
        <v>82.83399883544206</v>
      </c>
      <c r="X758">
        <f t="shared" si="88"/>
        <v>6861.4713630700162</v>
      </c>
    </row>
    <row r="759" spans="1:24" x14ac:dyDescent="0.3">
      <c r="A759" s="3">
        <v>757</v>
      </c>
      <c r="B759">
        <v>341</v>
      </c>
      <c r="C759" t="s">
        <v>8</v>
      </c>
      <c r="D759" t="s">
        <v>8</v>
      </c>
      <c r="E759">
        <v>15663</v>
      </c>
      <c r="F759">
        <v>15551</v>
      </c>
      <c r="G759">
        <v>1</v>
      </c>
      <c r="H759">
        <v>1</v>
      </c>
      <c r="I759">
        <v>90.364092588424683</v>
      </c>
      <c r="J759">
        <f>ConfigSheet!$I$2</f>
        <v>3349.0920000000001</v>
      </c>
      <c r="K759">
        <f>IF(D759="",_xlfn.XLOOKUP(C759,ConfigSheet!$A$1:$H$1,ConfigSheet!$A$2:$H$2),_xlfn.XLOOKUP(D759,ConfigSheet!$A$1:$H$1,ConfigSheet!$A$2:$H$2))</f>
        <v>0</v>
      </c>
      <c r="L759">
        <f>_xlfn.XLOOKUP(B759,CoinPixels_Config3!A:A,CoinPixels_Config3!I:I)</f>
        <v>1.0072021091891197</v>
      </c>
      <c r="M759">
        <f t="shared" si="89"/>
        <v>15775.806636229181</v>
      </c>
      <c r="N759">
        <f t="shared" si="90"/>
        <v>15663</v>
      </c>
      <c r="O759">
        <f t="shared" si="91"/>
        <v>0</v>
      </c>
      <c r="P759">
        <f t="shared" si="92"/>
        <v>0</v>
      </c>
      <c r="Q759" s="9" cm="1">
        <f t="array" ref="Q759">IF(D759="",_xlfn.XLOOKUP(C759,ConfigSheet!$B$5:$H$5,_xlfn.XLOOKUP(G759,ConfigSheet!$A$6:$A$8,ConfigSheet!$B$6:$H$8)),_xlfn.XLOOKUP(D759,ConfigSheet!$B$5:$H$5,_xlfn.XLOOKUP(H759,ConfigSheet!$A$6:$A$8,ConfigSheet!$B$6:$H$8)))</f>
        <v>0</v>
      </c>
      <c r="R759">
        <f t="shared" si="93"/>
        <v>0</v>
      </c>
      <c r="S759" s="9">
        <f t="shared" si="94"/>
        <v>0</v>
      </c>
      <c r="W759">
        <f t="shared" si="95"/>
        <v>0</v>
      </c>
      <c r="X759">
        <f t="shared" si="88"/>
        <v>0</v>
      </c>
    </row>
    <row r="760" spans="1:24" x14ac:dyDescent="0.3">
      <c r="A760" s="3">
        <v>758</v>
      </c>
      <c r="B760">
        <v>341</v>
      </c>
      <c r="C760" t="s">
        <v>12</v>
      </c>
      <c r="D760" t="s">
        <v>12</v>
      </c>
      <c r="E760">
        <v>199556</v>
      </c>
      <c r="F760">
        <v>352175</v>
      </c>
      <c r="G760">
        <v>1</v>
      </c>
      <c r="H760">
        <v>2</v>
      </c>
      <c r="I760">
        <v>43.866845965385437</v>
      </c>
      <c r="J760">
        <f>ConfigSheet!$I$2</f>
        <v>3349.0920000000001</v>
      </c>
      <c r="K760">
        <f>IF(D760="",_xlfn.XLOOKUP(C760,ConfigSheet!$A$1:$H$1,ConfigSheet!$A$2:$H$2),_xlfn.XLOOKUP(D760,ConfigSheet!$A$1:$H$1,ConfigSheet!$A$2:$H$2))</f>
        <v>4.4826302470744004</v>
      </c>
      <c r="L760">
        <f>_xlfn.XLOOKUP(B760,CoinPixels_Config3!A:A,CoinPixels_Config3!I:I)</f>
        <v>1.0072021091891197</v>
      </c>
      <c r="M760">
        <f t="shared" si="89"/>
        <v>200993.22410134398</v>
      </c>
      <c r="N760">
        <f t="shared" si="90"/>
        <v>354711.40280367824</v>
      </c>
      <c r="O760">
        <f t="shared" si="91"/>
        <v>269.02166492102572</v>
      </c>
      <c r="P760">
        <f t="shared" si="92"/>
        <v>474.76750808576151</v>
      </c>
      <c r="Q760" s="9" cm="1">
        <f t="array" ref="Q760">IF(D760="",_xlfn.XLOOKUP(C760,ConfigSheet!$B$5:$H$5,_xlfn.XLOOKUP(G760,ConfigSheet!$A$6:$A$8,ConfigSheet!$B$6:$H$8)),_xlfn.XLOOKUP(D760,ConfigSheet!$B$5:$H$5,_xlfn.XLOOKUP(H760,ConfigSheet!$A$6:$A$8,ConfigSheet!$B$6:$H$8)))</f>
        <v>472.59999999999997</v>
      </c>
      <c r="R760">
        <f t="shared" si="93"/>
        <v>-205.74584316473579</v>
      </c>
      <c r="S760" s="9">
        <f t="shared" si="94"/>
        <v>42331.351979568055</v>
      </c>
      <c r="W760">
        <f t="shared" si="95"/>
        <v>-2.1675080857615399</v>
      </c>
      <c r="X760">
        <f t="shared" si="88"/>
        <v>4.6980913018416546</v>
      </c>
    </row>
    <row r="761" spans="1:24" x14ac:dyDescent="0.3">
      <c r="A761" s="3">
        <v>759</v>
      </c>
      <c r="B761">
        <v>341</v>
      </c>
      <c r="C761" t="s">
        <v>11</v>
      </c>
      <c r="D761" t="s">
        <v>11</v>
      </c>
      <c r="E761">
        <v>232368</v>
      </c>
      <c r="F761">
        <v>217581</v>
      </c>
      <c r="G761">
        <v>1</v>
      </c>
      <c r="H761">
        <v>1</v>
      </c>
      <c r="I761">
        <v>90.882015228271484</v>
      </c>
      <c r="J761">
        <f>ConfigSheet!$I$2</f>
        <v>3349.0920000000001</v>
      </c>
      <c r="K761">
        <f>IF(D761="",_xlfn.XLOOKUP(C761,ConfigSheet!$A$1:$H$1,ConfigSheet!$A$2:$H$2),_xlfn.XLOOKUP(D761,ConfigSheet!$A$1:$H$1,ConfigSheet!$A$2:$H$2))</f>
        <v>5.6936084651916001</v>
      </c>
      <c r="L761">
        <f>_xlfn.XLOOKUP(B761,CoinPixels_Config3!A:A,CoinPixels_Config3!I:I)</f>
        <v>1.0072021091891197</v>
      </c>
      <c r="M761">
        <f t="shared" si="89"/>
        <v>234041.53970805736</v>
      </c>
      <c r="N761">
        <f t="shared" si="90"/>
        <v>219148.04211947785</v>
      </c>
      <c r="O761">
        <f t="shared" si="91"/>
        <v>397.88124413670073</v>
      </c>
      <c r="P761">
        <f t="shared" si="92"/>
        <v>372.56162199832801</v>
      </c>
      <c r="Q761" s="9" cm="1">
        <f t="array" ref="Q761">IF(D761="",_xlfn.XLOOKUP(C761,ConfigSheet!$B$5:$H$5,_xlfn.XLOOKUP(G761,ConfigSheet!$A$6:$A$8,ConfigSheet!$B$6:$H$8)),_xlfn.XLOOKUP(D761,ConfigSheet!$B$5:$H$5,_xlfn.XLOOKUP(H761,ConfigSheet!$A$6:$A$8,ConfigSheet!$B$6:$H$8)))</f>
        <v>369.42666666666668</v>
      </c>
      <c r="R761">
        <f t="shared" si="93"/>
        <v>25.319622138372722</v>
      </c>
      <c r="S761" s="9">
        <f t="shared" si="94"/>
        <v>641.08326522997402</v>
      </c>
      <c r="W761">
        <f t="shared" si="95"/>
        <v>-3.134955331661331</v>
      </c>
      <c r="X761">
        <f t="shared" si="88"/>
        <v>9.827944931511805</v>
      </c>
    </row>
    <row r="762" spans="1:24" x14ac:dyDescent="0.3">
      <c r="A762" s="3">
        <v>760</v>
      </c>
      <c r="B762">
        <v>342</v>
      </c>
      <c r="C762" t="s">
        <v>8</v>
      </c>
      <c r="D762" t="s">
        <v>8</v>
      </c>
      <c r="E762">
        <v>20339</v>
      </c>
      <c r="F762">
        <v>18860</v>
      </c>
      <c r="G762">
        <v>1</v>
      </c>
      <c r="H762">
        <v>1</v>
      </c>
      <c r="I762">
        <v>91.345310211181641</v>
      </c>
      <c r="J762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_xlfn.XLOOKUP(B762,CoinPixels_Config3!A:A,CoinPixels_Config3!I:I)</f>
        <v>1.0784199363732767</v>
      </c>
      <c r="M762">
        <f t="shared" si="89"/>
        <v>21933.983085896074</v>
      </c>
      <c r="N762">
        <f t="shared" si="90"/>
        <v>20339</v>
      </c>
      <c r="O762">
        <f t="shared" si="91"/>
        <v>0</v>
      </c>
      <c r="P762">
        <f t="shared" si="92"/>
        <v>0</v>
      </c>
      <c r="Q762" s="9" cm="1">
        <f t="array" ref="Q762">IF(D762="",_xlfn.XLOOKUP(C762,ConfigSheet!$B$5:$H$5,_xlfn.XLOOKUP(G762,ConfigSheet!$A$6:$A$8,ConfigSheet!$B$6:$H$8)),_xlfn.XLOOKUP(D762,ConfigSheet!$B$5:$H$5,_xlfn.XLOOKUP(H762,ConfigSheet!$A$6:$A$8,ConfigSheet!$B$6:$H$8)))</f>
        <v>0</v>
      </c>
      <c r="R762">
        <f t="shared" si="93"/>
        <v>0</v>
      </c>
      <c r="S762" s="9">
        <f t="shared" si="94"/>
        <v>0</v>
      </c>
      <c r="W762">
        <f t="shared" si="95"/>
        <v>0</v>
      </c>
      <c r="X762">
        <f t="shared" si="88"/>
        <v>0</v>
      </c>
    </row>
    <row r="763" spans="1:24" x14ac:dyDescent="0.3">
      <c r="A763" s="3">
        <v>761</v>
      </c>
      <c r="B763">
        <v>342</v>
      </c>
      <c r="C763" t="s">
        <v>9</v>
      </c>
      <c r="D763" t="s">
        <v>9</v>
      </c>
      <c r="E763">
        <v>606509</v>
      </c>
      <c r="F763">
        <v>515554</v>
      </c>
      <c r="G763">
        <v>1</v>
      </c>
      <c r="H763">
        <v>1</v>
      </c>
      <c r="I763">
        <v>84.142178297042847</v>
      </c>
      <c r="J763">
        <f>ConfigSheet!$I$2</f>
        <v>3349.0920000000001</v>
      </c>
      <c r="K763">
        <f>IF(D763="",_xlfn.XLOOKUP(C763,ConfigSheet!$A$1:$H$1,ConfigSheet!$A$2:$H$2),_xlfn.XLOOKUP(D763,ConfigSheet!$A$1:$H$1,ConfigSheet!$A$2:$H$2))</f>
        <v>2.6304883652667002</v>
      </c>
      <c r="L763">
        <f>_xlfn.XLOOKUP(B763,CoinPixels_Config3!A:A,CoinPixels_Config3!I:I)</f>
        <v>1.0784199363732767</v>
      </c>
      <c r="M763">
        <f t="shared" si="89"/>
        <v>654071.39718981972</v>
      </c>
      <c r="N763">
        <f t="shared" si="90"/>
        <v>555983.71187698829</v>
      </c>
      <c r="O763">
        <f t="shared" si="91"/>
        <v>513.72945274765675</v>
      </c>
      <c r="P763">
        <f t="shared" si="92"/>
        <v>436.68811886033916</v>
      </c>
      <c r="Q763" s="9" cm="1">
        <f t="array" ref="Q763">IF(D763="",_xlfn.XLOOKUP(C763,ConfigSheet!$B$5:$H$5,_xlfn.XLOOKUP(G763,ConfigSheet!$A$6:$A$8,ConfigSheet!$B$6:$H$8)),_xlfn.XLOOKUP(D763,ConfigSheet!$B$5:$H$5,_xlfn.XLOOKUP(H763,ConfigSheet!$A$6:$A$8,ConfigSheet!$B$6:$H$8)))</f>
        <v>468.8</v>
      </c>
      <c r="R763">
        <f t="shared" si="93"/>
        <v>77.041333887317592</v>
      </c>
      <c r="S763" s="9">
        <f t="shared" si="94"/>
        <v>5935.3671271371495</v>
      </c>
      <c r="W763">
        <f t="shared" si="95"/>
        <v>32.111881139660852</v>
      </c>
      <c r="X763">
        <f t="shared" si="88"/>
        <v>1031.1729103277064</v>
      </c>
    </row>
    <row r="764" spans="1:24" x14ac:dyDescent="0.3">
      <c r="A764" s="3">
        <v>762</v>
      </c>
      <c r="B764">
        <v>343</v>
      </c>
      <c r="C764" t="s">
        <v>8</v>
      </c>
      <c r="D764" t="s">
        <v>8</v>
      </c>
      <c r="E764">
        <v>19184</v>
      </c>
      <c r="F764">
        <v>18791</v>
      </c>
      <c r="G764">
        <v>1</v>
      </c>
      <c r="H764">
        <v>1</v>
      </c>
      <c r="I764">
        <v>93.661075830459595</v>
      </c>
      <c r="J76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_xlfn.XLOOKUP(B764,CoinPixels_Config3!A:A,CoinPixels_Config3!I:I)</f>
        <v>1.020914267468469</v>
      </c>
      <c r="M764">
        <f t="shared" si="89"/>
        <v>19585.219307115109</v>
      </c>
      <c r="N764">
        <f t="shared" si="90"/>
        <v>19184</v>
      </c>
      <c r="O764">
        <f t="shared" si="91"/>
        <v>0</v>
      </c>
      <c r="P764">
        <f t="shared" si="92"/>
        <v>0</v>
      </c>
      <c r="Q764" s="9" cm="1">
        <f t="array" ref="Q764">IF(D764="",_xlfn.XLOOKUP(C764,ConfigSheet!$B$5:$H$5,_xlfn.XLOOKUP(G764,ConfigSheet!$A$6:$A$8,ConfigSheet!$B$6:$H$8)),_xlfn.XLOOKUP(D764,ConfigSheet!$B$5:$H$5,_xlfn.XLOOKUP(H764,ConfigSheet!$A$6:$A$8,ConfigSheet!$B$6:$H$8)))</f>
        <v>0</v>
      </c>
      <c r="R764">
        <f t="shared" si="93"/>
        <v>0</v>
      </c>
      <c r="S764" s="9">
        <f t="shared" si="94"/>
        <v>0</v>
      </c>
      <c r="W764">
        <f t="shared" si="95"/>
        <v>0</v>
      </c>
      <c r="X764">
        <f t="shared" si="88"/>
        <v>0</v>
      </c>
    </row>
    <row r="765" spans="1:24" x14ac:dyDescent="0.3">
      <c r="A765" s="3">
        <v>763</v>
      </c>
      <c r="B765">
        <v>343</v>
      </c>
      <c r="C765" t="s">
        <v>9</v>
      </c>
      <c r="D765" t="s">
        <v>9</v>
      </c>
      <c r="E765">
        <v>596789</v>
      </c>
      <c r="F765">
        <v>531499</v>
      </c>
      <c r="G765">
        <v>1</v>
      </c>
      <c r="H765">
        <v>1</v>
      </c>
      <c r="I765">
        <v>87.209922075271606</v>
      </c>
      <c r="J765">
        <f>ConfigSheet!$I$2</f>
        <v>3349.0920000000001</v>
      </c>
      <c r="K765">
        <f>IF(D765="",_xlfn.XLOOKUP(C765,ConfigSheet!$A$1:$H$1,ConfigSheet!$A$2:$H$2),_xlfn.XLOOKUP(D765,ConfigSheet!$A$1:$H$1,ConfigSheet!$A$2:$H$2))</f>
        <v>2.6304883652667002</v>
      </c>
      <c r="L765">
        <f>_xlfn.XLOOKUP(B765,CoinPixels_Config3!A:A,CoinPixels_Config3!I:I)</f>
        <v>1.020914267468469</v>
      </c>
      <c r="M765">
        <f t="shared" si="89"/>
        <v>609270.40476824017</v>
      </c>
      <c r="N765">
        <f t="shared" si="90"/>
        <v>542614.91224522376</v>
      </c>
      <c r="O765">
        <f t="shared" si="91"/>
        <v>478.54126164470517</v>
      </c>
      <c r="P765">
        <f t="shared" si="92"/>
        <v>426.18781851357699</v>
      </c>
      <c r="Q765" s="9" cm="1">
        <f t="array" ref="Q765">IF(D765="",_xlfn.XLOOKUP(C765,ConfigSheet!$B$5:$H$5,_xlfn.XLOOKUP(G765,ConfigSheet!$A$6:$A$8,ConfigSheet!$B$6:$H$8)),_xlfn.XLOOKUP(D765,ConfigSheet!$B$5:$H$5,_xlfn.XLOOKUP(H765,ConfigSheet!$A$6:$A$8,ConfigSheet!$B$6:$H$8)))</f>
        <v>468.8</v>
      </c>
      <c r="R765">
        <f t="shared" si="93"/>
        <v>52.353443131128188</v>
      </c>
      <c r="S765" s="9">
        <f t="shared" si="94"/>
        <v>2740.8830076842733</v>
      </c>
      <c r="W765">
        <f t="shared" si="95"/>
        <v>42.612181486423026</v>
      </c>
      <c r="X765">
        <f t="shared" si="88"/>
        <v>1815.7980110318533</v>
      </c>
    </row>
    <row r="766" spans="1:24" x14ac:dyDescent="0.3">
      <c r="A766" s="3">
        <v>764</v>
      </c>
      <c r="B766">
        <v>344</v>
      </c>
      <c r="C766" t="s">
        <v>8</v>
      </c>
      <c r="D766" t="s">
        <v>8</v>
      </c>
      <c r="E766">
        <v>14754</v>
      </c>
      <c r="F766">
        <v>14131</v>
      </c>
      <c r="G766">
        <v>1</v>
      </c>
      <c r="H766">
        <v>1</v>
      </c>
      <c r="I766">
        <v>86.595606803894043</v>
      </c>
      <c r="J766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_xlfn.XLOOKUP(B766,CoinPixels_Config3!A:A,CoinPixels_Config3!I:I)</f>
        <v>1.04408746727054</v>
      </c>
      <c r="M766">
        <f t="shared" si="89"/>
        <v>15404.466492109548</v>
      </c>
      <c r="N766">
        <f t="shared" si="90"/>
        <v>14754.000000000002</v>
      </c>
      <c r="O766">
        <f t="shared" si="91"/>
        <v>0</v>
      </c>
      <c r="P766">
        <f t="shared" si="92"/>
        <v>0</v>
      </c>
      <c r="Q766" s="9" cm="1">
        <f t="array" ref="Q766">IF(D766="",_xlfn.XLOOKUP(C766,ConfigSheet!$B$5:$H$5,_xlfn.XLOOKUP(G766,ConfigSheet!$A$6:$A$8,ConfigSheet!$B$6:$H$8)),_xlfn.XLOOKUP(D766,ConfigSheet!$B$5:$H$5,_xlfn.XLOOKUP(H766,ConfigSheet!$A$6:$A$8,ConfigSheet!$B$6:$H$8)))</f>
        <v>0</v>
      </c>
      <c r="R766">
        <f t="shared" si="93"/>
        <v>0</v>
      </c>
      <c r="S766" s="9">
        <f t="shared" si="94"/>
        <v>0</v>
      </c>
      <c r="W766">
        <f t="shared" si="95"/>
        <v>0</v>
      </c>
      <c r="X766">
        <f t="shared" si="88"/>
        <v>0</v>
      </c>
    </row>
    <row r="767" spans="1:24" x14ac:dyDescent="0.3">
      <c r="A767" s="3">
        <v>765</v>
      </c>
      <c r="B767">
        <v>344</v>
      </c>
      <c r="C767" t="s">
        <v>10</v>
      </c>
      <c r="D767" t="s">
        <v>10</v>
      </c>
      <c r="E767">
        <v>88374</v>
      </c>
      <c r="F767">
        <v>87663</v>
      </c>
      <c r="G767">
        <v>1</v>
      </c>
      <c r="H767">
        <v>1</v>
      </c>
      <c r="I767">
        <v>93.508923053741455</v>
      </c>
      <c r="J767">
        <f>ConfigSheet!$I$2</f>
        <v>3349.0920000000001</v>
      </c>
      <c r="K767">
        <f>IF(D767="",_xlfn.XLOOKUP(C767,ConfigSheet!$A$1:$H$1,ConfigSheet!$A$2:$H$2),_xlfn.XLOOKUP(D767,ConfigSheet!$A$1:$H$1,ConfigSheet!$A$2:$H$2))</f>
        <v>3.5680999999999998</v>
      </c>
      <c r="L767">
        <f>_xlfn.XLOOKUP(B767,CoinPixels_Config3!A:A,CoinPixels_Config3!I:I)</f>
        <v>1.04408746727054</v>
      </c>
      <c r="M767">
        <f t="shared" si="89"/>
        <v>92270.185832566698</v>
      </c>
      <c r="N767">
        <f t="shared" si="90"/>
        <v>91527.839643337356</v>
      </c>
      <c r="O767">
        <f t="shared" si="91"/>
        <v>98.304032874934819</v>
      </c>
      <c r="P767">
        <f t="shared" si="92"/>
        <v>97.513142258078304</v>
      </c>
      <c r="Q767" s="9" cm="1">
        <f t="array" ref="Q767">IF(D767="",_xlfn.XLOOKUP(C767,ConfigSheet!$B$5:$H$5,_xlfn.XLOOKUP(G767,ConfigSheet!$A$6:$A$8,ConfigSheet!$B$6:$H$8)),_xlfn.XLOOKUP(D767,ConfigSheet!$B$5:$H$5,_xlfn.XLOOKUP(H767,ConfigSheet!$A$6:$A$8,ConfigSheet!$B$6:$H$8)))</f>
        <v>96.64</v>
      </c>
      <c r="R767">
        <f t="shared" si="93"/>
        <v>0.79089061685651529</v>
      </c>
      <c r="S767" s="9">
        <f t="shared" si="94"/>
        <v>0.62550796783167928</v>
      </c>
      <c r="W767">
        <f t="shared" si="95"/>
        <v>-0.87314225807830326</v>
      </c>
      <c r="X767">
        <f t="shared" si="88"/>
        <v>0.76237740284207833</v>
      </c>
    </row>
    <row r="768" spans="1:24" x14ac:dyDescent="0.3">
      <c r="A768" s="3">
        <v>766</v>
      </c>
      <c r="B768">
        <v>345</v>
      </c>
      <c r="C768" t="s">
        <v>8</v>
      </c>
      <c r="D768" t="s">
        <v>8</v>
      </c>
      <c r="E768">
        <v>14093</v>
      </c>
      <c r="F768">
        <v>13032</v>
      </c>
      <c r="G768">
        <v>1</v>
      </c>
      <c r="H768">
        <v>1</v>
      </c>
      <c r="I768">
        <v>87.107676267623901</v>
      </c>
      <c r="J768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_xlfn.XLOOKUP(B768,CoinPixels_Config3!A:A,CoinPixels_Config3!I:I)</f>
        <v>1.081414978514426</v>
      </c>
      <c r="M768">
        <f t="shared" si="89"/>
        <v>15240.381292203807</v>
      </c>
      <c r="N768">
        <f t="shared" si="90"/>
        <v>14093</v>
      </c>
      <c r="O768">
        <f t="shared" si="91"/>
        <v>0</v>
      </c>
      <c r="P768">
        <f t="shared" si="92"/>
        <v>0</v>
      </c>
      <c r="Q768" s="9" cm="1">
        <f t="array" ref="Q768">IF(D768="",_xlfn.XLOOKUP(C768,ConfigSheet!$B$5:$H$5,_xlfn.XLOOKUP(G768,ConfigSheet!$A$6:$A$8,ConfigSheet!$B$6:$H$8)),_xlfn.XLOOKUP(D768,ConfigSheet!$B$5:$H$5,_xlfn.XLOOKUP(H768,ConfigSheet!$A$6:$A$8,ConfigSheet!$B$6:$H$8)))</f>
        <v>0</v>
      </c>
      <c r="R768">
        <f t="shared" si="93"/>
        <v>0</v>
      </c>
      <c r="S768" s="9">
        <f t="shared" si="94"/>
        <v>0</v>
      </c>
      <c r="W768">
        <f t="shared" si="95"/>
        <v>0</v>
      </c>
      <c r="X768">
        <f t="shared" si="88"/>
        <v>0</v>
      </c>
    </row>
    <row r="769" spans="1:24" x14ac:dyDescent="0.3">
      <c r="A769" s="3">
        <v>767</v>
      </c>
      <c r="B769">
        <v>345</v>
      </c>
      <c r="C769" t="s">
        <v>10</v>
      </c>
      <c r="D769" t="s">
        <v>10</v>
      </c>
      <c r="E769">
        <v>261931</v>
      </c>
      <c r="F769">
        <v>251922</v>
      </c>
      <c r="G769">
        <v>3</v>
      </c>
      <c r="H769">
        <v>3</v>
      </c>
      <c r="I769">
        <v>91.447039445241288</v>
      </c>
      <c r="J769">
        <f>ConfigSheet!$I$2</f>
        <v>3349.0920000000001</v>
      </c>
      <c r="K769">
        <f>IF(D769="",_xlfn.XLOOKUP(C769,ConfigSheet!$A$1:$H$1,ConfigSheet!$A$2:$H$2),_xlfn.XLOOKUP(D769,ConfigSheet!$A$1:$H$1,ConfigSheet!$A$2:$H$2))</f>
        <v>3.5680999999999998</v>
      </c>
      <c r="L769">
        <f>_xlfn.XLOOKUP(B769,CoinPixels_Config3!A:A,CoinPixels_Config3!I:I)</f>
        <v>1.081414978514426</v>
      </c>
      <c r="M769">
        <f t="shared" si="89"/>
        <v>283256.1067372621</v>
      </c>
      <c r="N769">
        <f t="shared" si="90"/>
        <v>272432.22421731125</v>
      </c>
      <c r="O769">
        <f t="shared" si="91"/>
        <v>301.77914325710515</v>
      </c>
      <c r="P769">
        <f t="shared" si="92"/>
        <v>290.24745191526188</v>
      </c>
      <c r="Q769" s="9" cm="1">
        <f t="array" ref="Q769">IF(D769="",_xlfn.XLOOKUP(C769,ConfigSheet!$B$5:$H$5,_xlfn.XLOOKUP(G769,ConfigSheet!$A$6:$A$8,ConfigSheet!$B$6:$H$8)),_xlfn.XLOOKUP(D769,ConfigSheet!$B$5:$H$5,_xlfn.XLOOKUP(H769,ConfigSheet!$A$6:$A$8,ConfigSheet!$B$6:$H$8)))</f>
        <v>289.92</v>
      </c>
      <c r="R769">
        <f t="shared" si="93"/>
        <v>11.53169134184327</v>
      </c>
      <c r="S769" s="9">
        <f t="shared" si="94"/>
        <v>132.97990520354304</v>
      </c>
      <c r="W769">
        <f t="shared" si="95"/>
        <v>-0.3274519152618609</v>
      </c>
      <c r="X769">
        <f t="shared" si="88"/>
        <v>0.10722475680866093</v>
      </c>
    </row>
    <row r="770" spans="1:24" x14ac:dyDescent="0.3">
      <c r="A770" s="3">
        <v>768</v>
      </c>
      <c r="B770">
        <v>346</v>
      </c>
      <c r="C770" t="s">
        <v>8</v>
      </c>
      <c r="D770" t="s">
        <v>8</v>
      </c>
      <c r="E770">
        <v>10310</v>
      </c>
      <c r="F770">
        <v>11072</v>
      </c>
      <c r="G770">
        <v>1</v>
      </c>
      <c r="H770">
        <v>1</v>
      </c>
      <c r="I770">
        <v>89.944034814834595</v>
      </c>
      <c r="J770">
        <f>ConfigSheet!$I$2</f>
        <v>3349.0920000000001</v>
      </c>
      <c r="K770">
        <f>IF(D770="",_xlfn.XLOOKUP(C770,ConfigSheet!$A$1:$H$1,ConfigSheet!$A$2:$H$2),_xlfn.XLOOKUP(D770,ConfigSheet!$A$1:$H$1,ConfigSheet!$A$2:$H$2))</f>
        <v>0</v>
      </c>
      <c r="L770">
        <f>_xlfn.XLOOKUP(B770,CoinPixels_Config3!A:A,CoinPixels_Config3!I:I)</f>
        <v>0.93117774566473988</v>
      </c>
      <c r="M770">
        <f t="shared" si="89"/>
        <v>9600.4425578034679</v>
      </c>
      <c r="N770">
        <f t="shared" si="90"/>
        <v>10310</v>
      </c>
      <c r="O770">
        <f t="shared" si="91"/>
        <v>0</v>
      </c>
      <c r="P770">
        <f t="shared" si="92"/>
        <v>0</v>
      </c>
      <c r="Q770" s="9" cm="1">
        <f t="array" ref="Q770">IF(D770="",_xlfn.XLOOKUP(C770,ConfigSheet!$B$5:$H$5,_xlfn.XLOOKUP(G770,ConfigSheet!$A$6:$A$8,ConfigSheet!$B$6:$H$8)),_xlfn.XLOOKUP(D770,ConfigSheet!$B$5:$H$5,_xlfn.XLOOKUP(H770,ConfigSheet!$A$6:$A$8,ConfigSheet!$B$6:$H$8)))</f>
        <v>0</v>
      </c>
      <c r="R770">
        <f t="shared" si="93"/>
        <v>0</v>
      </c>
      <c r="S770" s="9">
        <f t="shared" si="94"/>
        <v>0</v>
      </c>
      <c r="W770">
        <f t="shared" si="95"/>
        <v>0</v>
      </c>
      <c r="X770">
        <f t="shared" ref="X770:X833" si="96">W770*W770</f>
        <v>0</v>
      </c>
    </row>
    <row r="771" spans="1:24" x14ac:dyDescent="0.3">
      <c r="A771" s="3">
        <v>769</v>
      </c>
      <c r="B771">
        <v>346</v>
      </c>
      <c r="C771" t="s">
        <v>11</v>
      </c>
      <c r="D771" t="s">
        <v>11</v>
      </c>
      <c r="E771">
        <v>145381</v>
      </c>
      <c r="F771">
        <v>174263</v>
      </c>
      <c r="G771">
        <v>1</v>
      </c>
      <c r="H771">
        <v>1</v>
      </c>
      <c r="I771">
        <v>82.77277946472168</v>
      </c>
      <c r="J771">
        <f>ConfigSheet!$I$2</f>
        <v>3349.0920000000001</v>
      </c>
      <c r="K771">
        <f>IF(D771="",_xlfn.XLOOKUP(C771,ConfigSheet!$A$1:$H$1,ConfigSheet!$A$2:$H$2),_xlfn.XLOOKUP(D771,ConfigSheet!$A$1:$H$1,ConfigSheet!$A$2:$H$2))</f>
        <v>5.6936084651916001</v>
      </c>
      <c r="L771">
        <f>_xlfn.XLOOKUP(B771,CoinPixels_Config3!A:A,CoinPixels_Config3!I:I)</f>
        <v>0.93117774566473988</v>
      </c>
      <c r="M771">
        <f t="shared" ref="M771:M834" si="97">E771*L771</f>
        <v>135375.55184248555</v>
      </c>
      <c r="N771">
        <f t="shared" ref="N771:N834" si="98">L771*F771</f>
        <v>162269.82749277455</v>
      </c>
      <c r="O771">
        <f t="shared" ref="O771:O834" si="99">(M771/J771)*K771</f>
        <v>230.14458484579103</v>
      </c>
      <c r="P771">
        <f t="shared" ref="P771:P834" si="100">(N771/J771)*K771</f>
        <v>275.86607458321294</v>
      </c>
      <c r="Q771" s="9" cm="1">
        <f t="array" ref="Q771">IF(D771="",_xlfn.XLOOKUP(C771,ConfigSheet!$B$5:$H$5,_xlfn.XLOOKUP(G771,ConfigSheet!$A$6:$A$8,ConfigSheet!$B$6:$H$8)),_xlfn.XLOOKUP(D771,ConfigSheet!$B$5:$H$5,_xlfn.XLOOKUP(H771,ConfigSheet!$A$6:$A$8,ConfigSheet!$B$6:$H$8)))</f>
        <v>369.42666666666668</v>
      </c>
      <c r="R771">
        <f t="shared" ref="R771:R834" si="101">O771-P771</f>
        <v>-45.721489737421905</v>
      </c>
      <c r="S771" s="9">
        <f t="shared" ref="S771:S834" si="102">R771*R771</f>
        <v>2090.4546238091766</v>
      </c>
      <c r="W771">
        <f t="shared" ref="W771:W834" si="103">Q771-P771</f>
        <v>93.560592083453741</v>
      </c>
      <c r="X771">
        <f t="shared" si="96"/>
        <v>8753.5843910064268</v>
      </c>
    </row>
    <row r="772" spans="1:24" x14ac:dyDescent="0.3">
      <c r="A772" s="3">
        <v>770</v>
      </c>
      <c r="B772">
        <v>347</v>
      </c>
      <c r="C772" t="s">
        <v>8</v>
      </c>
      <c r="D772" t="s">
        <v>8</v>
      </c>
      <c r="E772">
        <v>13493</v>
      </c>
      <c r="F772">
        <v>11426</v>
      </c>
      <c r="G772">
        <v>1</v>
      </c>
      <c r="H772">
        <v>1</v>
      </c>
      <c r="I772">
        <v>83.484280109405518</v>
      </c>
      <c r="J772">
        <f>ConfigSheet!$I$2</f>
        <v>3349.0920000000001</v>
      </c>
      <c r="K772">
        <f>IF(D772="",_xlfn.XLOOKUP(C772,ConfigSheet!$A$1:$H$1,ConfigSheet!$A$2:$H$2),_xlfn.XLOOKUP(D772,ConfigSheet!$A$1:$H$1,ConfigSheet!$A$2:$H$2))</f>
        <v>0</v>
      </c>
      <c r="L772">
        <f>_xlfn.XLOOKUP(B772,CoinPixels_Config3!A:A,CoinPixels_Config3!I:I)</f>
        <v>1.1809032032207247</v>
      </c>
      <c r="M772">
        <f t="shared" si="97"/>
        <v>15933.926921057238</v>
      </c>
      <c r="N772">
        <f t="shared" si="98"/>
        <v>13493</v>
      </c>
      <c r="O772">
        <f t="shared" si="99"/>
        <v>0</v>
      </c>
      <c r="P772">
        <f t="shared" si="100"/>
        <v>0</v>
      </c>
      <c r="Q772" s="9" cm="1">
        <f t="array" ref="Q772">IF(D772="",_xlfn.XLOOKUP(C772,ConfigSheet!$B$5:$H$5,_xlfn.XLOOKUP(G772,ConfigSheet!$A$6:$A$8,ConfigSheet!$B$6:$H$8)),_xlfn.XLOOKUP(D772,ConfigSheet!$B$5:$H$5,_xlfn.XLOOKUP(H772,ConfigSheet!$A$6:$A$8,ConfigSheet!$B$6:$H$8)))</f>
        <v>0</v>
      </c>
      <c r="R772">
        <f t="shared" si="101"/>
        <v>0</v>
      </c>
      <c r="S772" s="9">
        <f t="shared" si="102"/>
        <v>0</v>
      </c>
      <c r="W772">
        <f t="shared" si="103"/>
        <v>0</v>
      </c>
      <c r="X772">
        <f t="shared" si="96"/>
        <v>0</v>
      </c>
    </row>
    <row r="773" spans="1:24" x14ac:dyDescent="0.3">
      <c r="A773" s="3">
        <v>771</v>
      </c>
      <c r="B773">
        <v>347</v>
      </c>
      <c r="C773" t="s">
        <v>11</v>
      </c>
      <c r="D773" t="s">
        <v>11</v>
      </c>
      <c r="E773">
        <v>331072</v>
      </c>
      <c r="F773">
        <v>380095</v>
      </c>
      <c r="G773">
        <v>2</v>
      </c>
      <c r="H773">
        <v>2</v>
      </c>
      <c r="I773">
        <v>83.775949478149414</v>
      </c>
      <c r="J773">
        <f>ConfigSheet!$I$2</f>
        <v>3349.0920000000001</v>
      </c>
      <c r="K773">
        <f>IF(D773="",_xlfn.XLOOKUP(C773,ConfigSheet!$A$1:$H$1,ConfigSheet!$A$2:$H$2),_xlfn.XLOOKUP(D773,ConfigSheet!$A$1:$H$1,ConfigSheet!$A$2:$H$2))</f>
        <v>5.6936084651916001</v>
      </c>
      <c r="L773">
        <f>_xlfn.XLOOKUP(B773,CoinPixels_Config3!A:A,CoinPixels_Config3!I:I)</f>
        <v>1.1809032032207247</v>
      </c>
      <c r="M773">
        <f t="shared" si="97"/>
        <v>390963.98529669177</v>
      </c>
      <c r="N773">
        <f t="shared" si="98"/>
        <v>448855.40302818135</v>
      </c>
      <c r="O773">
        <f t="shared" si="99"/>
        <v>664.65652668552798</v>
      </c>
      <c r="P773">
        <f t="shared" si="100"/>
        <v>763.07456538316671</v>
      </c>
      <c r="Q773" s="9" cm="1">
        <f t="array" ref="Q773">IF(D773="",_xlfn.XLOOKUP(C773,ConfigSheet!$B$5:$H$5,_xlfn.XLOOKUP(G773,ConfigSheet!$A$6:$A$8,ConfigSheet!$B$6:$H$8)),_xlfn.XLOOKUP(D773,ConfigSheet!$B$5:$H$5,_xlfn.XLOOKUP(H773,ConfigSheet!$A$6:$A$8,ConfigSheet!$B$6:$H$8)))</f>
        <v>738.85333333333335</v>
      </c>
      <c r="R773">
        <f t="shared" si="101"/>
        <v>-98.418038697638735</v>
      </c>
      <c r="S773" s="9">
        <f t="shared" si="102"/>
        <v>9686.1103410899159</v>
      </c>
      <c r="W773">
        <f t="shared" si="103"/>
        <v>-24.221232049833361</v>
      </c>
      <c r="X773">
        <f t="shared" si="96"/>
        <v>586.66808201187484</v>
      </c>
    </row>
    <row r="774" spans="1:24" x14ac:dyDescent="0.3">
      <c r="A774" s="3">
        <v>772</v>
      </c>
      <c r="B774">
        <v>348</v>
      </c>
      <c r="C774" t="s">
        <v>8</v>
      </c>
      <c r="D774" t="s">
        <v>8</v>
      </c>
      <c r="E774">
        <v>13415</v>
      </c>
      <c r="F774">
        <v>13137</v>
      </c>
      <c r="G774">
        <v>1</v>
      </c>
      <c r="H774">
        <v>1</v>
      </c>
      <c r="I774">
        <v>93.245995044708252</v>
      </c>
      <c r="J77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_xlfn.XLOOKUP(B774,CoinPixels_Config3!A:A,CoinPixels_Config3!I:I)</f>
        <v>1.0211616046281495</v>
      </c>
      <c r="M774">
        <f t="shared" si="97"/>
        <v>13698.882926086626</v>
      </c>
      <c r="N774">
        <f t="shared" si="98"/>
        <v>13415</v>
      </c>
      <c r="O774">
        <f t="shared" si="99"/>
        <v>0</v>
      </c>
      <c r="P774">
        <f t="shared" si="100"/>
        <v>0</v>
      </c>
      <c r="Q774" s="9" cm="1">
        <f t="array" ref="Q774">IF(D774="",_xlfn.XLOOKUP(C774,ConfigSheet!$B$5:$H$5,_xlfn.XLOOKUP(G774,ConfigSheet!$A$6:$A$8,ConfigSheet!$B$6:$H$8)),_xlfn.XLOOKUP(D774,ConfigSheet!$B$5:$H$5,_xlfn.XLOOKUP(H774,ConfigSheet!$A$6:$A$8,ConfigSheet!$B$6:$H$8)))</f>
        <v>0</v>
      </c>
      <c r="R774">
        <f t="shared" si="101"/>
        <v>0</v>
      </c>
      <c r="S774" s="9">
        <f t="shared" si="102"/>
        <v>0</v>
      </c>
      <c r="W774">
        <f t="shared" si="103"/>
        <v>0</v>
      </c>
      <c r="X774">
        <f t="shared" si="96"/>
        <v>0</v>
      </c>
    </row>
    <row r="775" spans="1:24" x14ac:dyDescent="0.3">
      <c r="A775" s="3">
        <v>773</v>
      </c>
      <c r="B775">
        <v>348</v>
      </c>
      <c r="C775" t="s">
        <v>11</v>
      </c>
      <c r="D775" t="s">
        <v>11</v>
      </c>
      <c r="E775">
        <v>355513</v>
      </c>
      <c r="F775">
        <v>384551</v>
      </c>
      <c r="G775">
        <v>2</v>
      </c>
      <c r="H775">
        <v>2</v>
      </c>
      <c r="I775">
        <v>82.75475800037384</v>
      </c>
      <c r="J775">
        <f>ConfigSheet!$I$2</f>
        <v>3349.0920000000001</v>
      </c>
      <c r="K775">
        <f>IF(D775="",_xlfn.XLOOKUP(C775,ConfigSheet!$A$1:$H$1,ConfigSheet!$A$2:$H$2),_xlfn.XLOOKUP(D775,ConfigSheet!$A$1:$H$1,ConfigSheet!$A$2:$H$2))</f>
        <v>5.6936084651916001</v>
      </c>
      <c r="L775">
        <f>_xlfn.XLOOKUP(B775,CoinPixels_Config3!A:A,CoinPixels_Config3!I:I)</f>
        <v>1.0211616046281495</v>
      </c>
      <c r="M775">
        <f t="shared" si="97"/>
        <v>363036.22554616735</v>
      </c>
      <c r="N775">
        <f t="shared" si="98"/>
        <v>392688.71622135956</v>
      </c>
      <c r="O775">
        <f t="shared" si="99"/>
        <v>617.17806705246244</v>
      </c>
      <c r="P775">
        <f t="shared" si="100"/>
        <v>667.58864756870071</v>
      </c>
      <c r="Q775" s="9" cm="1">
        <f t="array" ref="Q775">IF(D775="",_xlfn.XLOOKUP(C775,ConfigSheet!$B$5:$H$5,_xlfn.XLOOKUP(G775,ConfigSheet!$A$6:$A$8,ConfigSheet!$B$6:$H$8)),_xlfn.XLOOKUP(D775,ConfigSheet!$B$5:$H$5,_xlfn.XLOOKUP(H775,ConfigSheet!$A$6:$A$8,ConfigSheet!$B$6:$H$8)))</f>
        <v>738.85333333333335</v>
      </c>
      <c r="R775">
        <f t="shared" si="101"/>
        <v>-50.410580516238269</v>
      </c>
      <c r="S775" s="9">
        <f t="shared" si="102"/>
        <v>2541.2266279841415</v>
      </c>
      <c r="W775">
        <f t="shared" si="103"/>
        <v>71.264685764632645</v>
      </c>
      <c r="X775">
        <f t="shared" si="96"/>
        <v>5078.6554371318352</v>
      </c>
    </row>
    <row r="776" spans="1:24" x14ac:dyDescent="0.3">
      <c r="A776" s="3">
        <v>774</v>
      </c>
      <c r="B776">
        <v>349</v>
      </c>
      <c r="C776" t="s">
        <v>8</v>
      </c>
      <c r="D776" t="s">
        <v>8</v>
      </c>
      <c r="E776">
        <v>13403</v>
      </c>
      <c r="F776">
        <v>13299</v>
      </c>
      <c r="G776">
        <v>1</v>
      </c>
      <c r="H776">
        <v>1</v>
      </c>
      <c r="I776">
        <v>90.090411901473999</v>
      </c>
      <c r="J776">
        <f>ConfigSheet!$I$2</f>
        <v>3349.0920000000001</v>
      </c>
      <c r="K776">
        <f>IF(D776="",_xlfn.XLOOKUP(C776,ConfigSheet!$A$1:$H$1,ConfigSheet!$A$2:$H$2),_xlfn.XLOOKUP(D776,ConfigSheet!$A$1:$H$1,ConfigSheet!$A$2:$H$2))</f>
        <v>0</v>
      </c>
      <c r="L776">
        <f>_xlfn.XLOOKUP(B776,CoinPixels_Config3!A:A,CoinPixels_Config3!I:I)</f>
        <v>1.0078201368523949</v>
      </c>
      <c r="M776">
        <f t="shared" si="97"/>
        <v>13507.813294232648</v>
      </c>
      <c r="N776">
        <f t="shared" si="98"/>
        <v>13403</v>
      </c>
      <c r="O776">
        <f t="shared" si="99"/>
        <v>0</v>
      </c>
      <c r="P776">
        <f t="shared" si="100"/>
        <v>0</v>
      </c>
      <c r="Q776" s="9" cm="1">
        <f t="array" ref="Q776">IF(D776="",_xlfn.XLOOKUP(C776,ConfigSheet!$B$5:$H$5,_xlfn.XLOOKUP(G776,ConfigSheet!$A$6:$A$8,ConfigSheet!$B$6:$H$8)),_xlfn.XLOOKUP(D776,ConfigSheet!$B$5:$H$5,_xlfn.XLOOKUP(H776,ConfigSheet!$A$6:$A$8,ConfigSheet!$B$6:$H$8)))</f>
        <v>0</v>
      </c>
      <c r="R776">
        <f t="shared" si="101"/>
        <v>0</v>
      </c>
      <c r="S776" s="9">
        <f t="shared" si="102"/>
        <v>0</v>
      </c>
      <c r="W776">
        <f t="shared" si="103"/>
        <v>0</v>
      </c>
      <c r="X776">
        <f t="shared" si="96"/>
        <v>0</v>
      </c>
    </row>
    <row r="777" spans="1:24" x14ac:dyDescent="0.3">
      <c r="A777" s="3">
        <v>775</v>
      </c>
      <c r="B777">
        <v>349</v>
      </c>
      <c r="C777" t="s">
        <v>12</v>
      </c>
      <c r="D777" t="s">
        <v>12</v>
      </c>
      <c r="E777">
        <v>341321</v>
      </c>
      <c r="F777">
        <v>309765</v>
      </c>
      <c r="G777">
        <v>2</v>
      </c>
      <c r="H777">
        <v>2</v>
      </c>
      <c r="I777">
        <v>87.050026655197144</v>
      </c>
      <c r="J777">
        <f>ConfigSheet!$I$2</f>
        <v>3349.0920000000001</v>
      </c>
      <c r="K777">
        <f>IF(D777="",_xlfn.XLOOKUP(C777,ConfigSheet!$A$1:$H$1,ConfigSheet!$A$2:$H$2),_xlfn.XLOOKUP(D777,ConfigSheet!$A$1:$H$1,ConfigSheet!$A$2:$H$2))</f>
        <v>4.4826302470744004</v>
      </c>
      <c r="L777">
        <f>_xlfn.XLOOKUP(B777,CoinPixels_Config3!A:A,CoinPixels_Config3!I:I)</f>
        <v>1.0078201368523949</v>
      </c>
      <c r="M777">
        <f t="shared" si="97"/>
        <v>343990.1769305963</v>
      </c>
      <c r="N777">
        <f t="shared" si="98"/>
        <v>312187.40469208208</v>
      </c>
      <c r="O777">
        <f t="shared" si="99"/>
        <v>460.41756147802619</v>
      </c>
      <c r="P777">
        <f t="shared" si="100"/>
        <v>417.85077956305281</v>
      </c>
      <c r="Q777" s="9" cm="1">
        <f t="array" ref="Q777">IF(D777="",_xlfn.XLOOKUP(C777,ConfigSheet!$B$5:$H$5,_xlfn.XLOOKUP(G777,ConfigSheet!$A$6:$A$8,ConfigSheet!$B$6:$H$8)),_xlfn.XLOOKUP(D777,ConfigSheet!$B$5:$H$5,_xlfn.XLOOKUP(H777,ConfigSheet!$A$6:$A$8,ConfigSheet!$B$6:$H$8)))</f>
        <v>472.59999999999997</v>
      </c>
      <c r="R777">
        <f t="shared" si="101"/>
        <v>42.566781914973376</v>
      </c>
      <c r="S777" s="9">
        <f t="shared" si="102"/>
        <v>1811.9309225969046</v>
      </c>
      <c r="W777">
        <f t="shared" si="103"/>
        <v>54.749220436947155</v>
      </c>
      <c r="X777">
        <f t="shared" si="96"/>
        <v>2997.477138453432</v>
      </c>
    </row>
    <row r="778" spans="1:24" x14ac:dyDescent="0.3">
      <c r="A778" s="3">
        <v>776</v>
      </c>
      <c r="B778">
        <v>350</v>
      </c>
      <c r="C778" t="s">
        <v>8</v>
      </c>
      <c r="D778" t="s">
        <v>8</v>
      </c>
      <c r="E778">
        <v>14690</v>
      </c>
      <c r="F778">
        <v>15211</v>
      </c>
      <c r="G778">
        <v>1</v>
      </c>
      <c r="H778">
        <v>1</v>
      </c>
      <c r="I778">
        <v>91.660791635513306</v>
      </c>
      <c r="J778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_xlfn.XLOOKUP(B778,CoinPixels_Config3!A:A,CoinPixels_Config3!I:I)</f>
        <v>0.9657484715008875</v>
      </c>
      <c r="M778">
        <f t="shared" si="97"/>
        <v>14186.845046348037</v>
      </c>
      <c r="N778">
        <f t="shared" si="98"/>
        <v>14690</v>
      </c>
      <c r="O778">
        <f t="shared" si="99"/>
        <v>0</v>
      </c>
      <c r="P778">
        <f t="shared" si="100"/>
        <v>0</v>
      </c>
      <c r="Q778" s="9" cm="1">
        <f t="array" ref="Q778">IF(D778="",_xlfn.XLOOKUP(C778,ConfigSheet!$B$5:$H$5,_xlfn.XLOOKUP(G778,ConfigSheet!$A$6:$A$8,ConfigSheet!$B$6:$H$8)),_xlfn.XLOOKUP(D778,ConfigSheet!$B$5:$H$5,_xlfn.XLOOKUP(H778,ConfigSheet!$A$6:$A$8,ConfigSheet!$B$6:$H$8)))</f>
        <v>0</v>
      </c>
      <c r="R778">
        <f t="shared" si="101"/>
        <v>0</v>
      </c>
      <c r="S778" s="9">
        <f t="shared" si="102"/>
        <v>0</v>
      </c>
      <c r="W778">
        <f t="shared" si="103"/>
        <v>0</v>
      </c>
      <c r="X778">
        <f t="shared" si="96"/>
        <v>0</v>
      </c>
    </row>
    <row r="779" spans="1:24" x14ac:dyDescent="0.3">
      <c r="A779" s="3">
        <v>777</v>
      </c>
      <c r="B779">
        <v>350</v>
      </c>
      <c r="C779" t="s">
        <v>12</v>
      </c>
      <c r="D779" t="s">
        <v>12</v>
      </c>
      <c r="E779">
        <v>377708</v>
      </c>
      <c r="F779">
        <v>341920</v>
      </c>
      <c r="G779">
        <v>2</v>
      </c>
      <c r="H779">
        <v>2</v>
      </c>
      <c r="I779">
        <v>88.221412897109985</v>
      </c>
      <c r="J779">
        <f>ConfigSheet!$I$2</f>
        <v>3349.0920000000001</v>
      </c>
      <c r="K779">
        <f>IF(D779="",_xlfn.XLOOKUP(C779,ConfigSheet!$A$1:$H$1,ConfigSheet!$A$2:$H$2),_xlfn.XLOOKUP(D779,ConfigSheet!$A$1:$H$1,ConfigSheet!$A$2:$H$2))</f>
        <v>4.4826302470744004</v>
      </c>
      <c r="L779">
        <f>_xlfn.XLOOKUP(B779,CoinPixels_Config3!A:A,CoinPixels_Config3!I:I)</f>
        <v>0.9657484715008875</v>
      </c>
      <c r="M779">
        <f t="shared" si="97"/>
        <v>364770.92367365723</v>
      </c>
      <c r="N779">
        <f t="shared" si="98"/>
        <v>330208.71737558348</v>
      </c>
      <c r="O779">
        <f t="shared" si="99"/>
        <v>488.23178811236102</v>
      </c>
      <c r="P779">
        <f t="shared" si="100"/>
        <v>441.97161032167304</v>
      </c>
      <c r="Q779" s="9" cm="1">
        <f t="array" ref="Q779">IF(D779="",_xlfn.XLOOKUP(C779,ConfigSheet!$B$5:$H$5,_xlfn.XLOOKUP(G779,ConfigSheet!$A$6:$A$8,ConfigSheet!$B$6:$H$8)),_xlfn.XLOOKUP(D779,ConfigSheet!$B$5:$H$5,_xlfn.XLOOKUP(H779,ConfigSheet!$A$6:$A$8,ConfigSheet!$B$6:$H$8)))</f>
        <v>472.59999999999997</v>
      </c>
      <c r="R779">
        <f t="shared" si="101"/>
        <v>46.260177790687976</v>
      </c>
      <c r="S779" s="9">
        <f t="shared" si="102"/>
        <v>2140.0040492260609</v>
      </c>
      <c r="W779">
        <f t="shared" si="103"/>
        <v>30.628389678326926</v>
      </c>
      <c r="X779">
        <f t="shared" si="96"/>
        <v>938.0982542874433</v>
      </c>
    </row>
    <row r="780" spans="1:24" x14ac:dyDescent="0.3">
      <c r="A780" s="3">
        <v>778</v>
      </c>
      <c r="B780">
        <v>351</v>
      </c>
      <c r="C780" t="s">
        <v>8</v>
      </c>
      <c r="D780" t="s">
        <v>8</v>
      </c>
      <c r="E780">
        <v>18581</v>
      </c>
      <c r="F780">
        <v>16871</v>
      </c>
      <c r="G780">
        <v>1</v>
      </c>
      <c r="H780">
        <v>1</v>
      </c>
      <c r="I780">
        <v>89.928209781646729</v>
      </c>
      <c r="J780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_xlfn.XLOOKUP(B780,CoinPixels_Config3!A:A,CoinPixels_Config3!I:I)</f>
        <v>1.1013573587813408</v>
      </c>
      <c r="M780">
        <f t="shared" si="97"/>
        <v>20464.321083516093</v>
      </c>
      <c r="N780">
        <f t="shared" si="98"/>
        <v>18581</v>
      </c>
      <c r="O780">
        <f t="shared" si="99"/>
        <v>0</v>
      </c>
      <c r="P780">
        <f t="shared" si="100"/>
        <v>0</v>
      </c>
      <c r="Q780" s="9" cm="1">
        <f t="array" ref="Q780">IF(D780="",_xlfn.XLOOKUP(C780,ConfigSheet!$B$5:$H$5,_xlfn.XLOOKUP(G780,ConfigSheet!$A$6:$A$8,ConfigSheet!$B$6:$H$8)),_xlfn.XLOOKUP(D780,ConfigSheet!$B$5:$H$5,_xlfn.XLOOKUP(H780,ConfigSheet!$A$6:$A$8,ConfigSheet!$B$6:$H$8)))</f>
        <v>0</v>
      </c>
      <c r="R780">
        <f t="shared" si="101"/>
        <v>0</v>
      </c>
      <c r="S780" s="9">
        <f t="shared" si="102"/>
        <v>0</v>
      </c>
      <c r="W780">
        <f t="shared" si="103"/>
        <v>0</v>
      </c>
      <c r="X780">
        <f t="shared" si="96"/>
        <v>0</v>
      </c>
    </row>
    <row r="781" spans="1:24" x14ac:dyDescent="0.3">
      <c r="A781" s="3">
        <v>779</v>
      </c>
      <c r="B781">
        <v>351</v>
      </c>
      <c r="C781" t="s">
        <v>14</v>
      </c>
      <c r="D781" t="s">
        <v>14</v>
      </c>
      <c r="E781">
        <v>204270</v>
      </c>
      <c r="F781">
        <v>192155</v>
      </c>
      <c r="G781">
        <v>2</v>
      </c>
      <c r="H781">
        <v>2</v>
      </c>
      <c r="I781">
        <v>92.645379900932312</v>
      </c>
      <c r="J781">
        <f>ConfigSheet!$I$2</f>
        <v>3349.0920000000001</v>
      </c>
      <c r="K781">
        <f>IF(D781="",_xlfn.XLOOKUP(C781,ConfigSheet!$A$1:$H$1,ConfigSheet!$A$2:$H$2),_xlfn.XLOOKUP(D781,ConfigSheet!$A$1:$H$1,ConfigSheet!$A$2:$H$2))</f>
        <v>8.5265588246234003</v>
      </c>
      <c r="L781">
        <f>_xlfn.XLOOKUP(B781,CoinPixels_Config3!A:A,CoinPixels_Config3!I:I)</f>
        <v>1.1013573587813408</v>
      </c>
      <c r="M781">
        <f t="shared" si="97"/>
        <v>224974.26767826447</v>
      </c>
      <c r="N781">
        <f t="shared" si="98"/>
        <v>211631.32327662854</v>
      </c>
      <c r="O781">
        <f t="shared" si="99"/>
        <v>572.76907513597507</v>
      </c>
      <c r="P781">
        <f t="shared" si="100"/>
        <v>538.79885265948644</v>
      </c>
      <c r="Q781" s="9" cm="1">
        <f t="array" ref="Q781">IF(D781="",_xlfn.XLOOKUP(C781,ConfigSheet!$B$5:$H$5,_xlfn.XLOOKUP(G781,ConfigSheet!$A$6:$A$8,ConfigSheet!$B$6:$H$8)),_xlfn.XLOOKUP(D781,ConfigSheet!$B$5:$H$5,_xlfn.XLOOKUP(H781,ConfigSheet!$A$6:$A$8,ConfigSheet!$B$6:$H$8)))</f>
        <v>320.88</v>
      </c>
      <c r="R781">
        <f t="shared" si="101"/>
        <v>33.97022247648863</v>
      </c>
      <c r="S781" s="9">
        <f t="shared" si="102"/>
        <v>1153.9760151021333</v>
      </c>
      <c r="W781">
        <f t="shared" si="103"/>
        <v>-217.91885265948645</v>
      </c>
      <c r="X781">
        <f t="shared" si="96"/>
        <v>47488.626344426964</v>
      </c>
    </row>
    <row r="782" spans="1:24" x14ac:dyDescent="0.3">
      <c r="A782" s="3">
        <v>780</v>
      </c>
      <c r="B782">
        <v>352</v>
      </c>
      <c r="C782" t="s">
        <v>8</v>
      </c>
      <c r="D782" t="s">
        <v>8</v>
      </c>
      <c r="E782">
        <v>16747</v>
      </c>
      <c r="F782">
        <v>15823</v>
      </c>
      <c r="G782">
        <v>1</v>
      </c>
      <c r="H782">
        <v>1</v>
      </c>
      <c r="I782">
        <v>87.636822462081909</v>
      </c>
      <c r="J782">
        <f>ConfigSheet!$I$2</f>
        <v>3349.0920000000001</v>
      </c>
      <c r="K782">
        <f>IF(D782="",_xlfn.XLOOKUP(C782,ConfigSheet!$A$1:$H$1,ConfigSheet!$A$2:$H$2),_xlfn.XLOOKUP(D782,ConfigSheet!$A$1:$H$1,ConfigSheet!$A$2:$H$2))</f>
        <v>0</v>
      </c>
      <c r="L782">
        <f>_xlfn.XLOOKUP(B782,CoinPixels_Config3!A:A,CoinPixels_Config3!I:I)</f>
        <v>1.0583960058143209</v>
      </c>
      <c r="M782">
        <f t="shared" si="97"/>
        <v>17724.957909372431</v>
      </c>
      <c r="N782">
        <f t="shared" si="98"/>
        <v>16747</v>
      </c>
      <c r="O782">
        <f t="shared" si="99"/>
        <v>0</v>
      </c>
      <c r="P782">
        <f t="shared" si="100"/>
        <v>0</v>
      </c>
      <c r="Q782" s="9" cm="1">
        <f t="array" ref="Q782">IF(D782="",_xlfn.XLOOKUP(C782,ConfigSheet!$B$5:$H$5,_xlfn.XLOOKUP(G782,ConfigSheet!$A$6:$A$8,ConfigSheet!$B$6:$H$8)),_xlfn.XLOOKUP(D782,ConfigSheet!$B$5:$H$5,_xlfn.XLOOKUP(H782,ConfigSheet!$A$6:$A$8,ConfigSheet!$B$6:$H$8)))</f>
        <v>0</v>
      </c>
      <c r="R782">
        <f t="shared" si="101"/>
        <v>0</v>
      </c>
      <c r="S782" s="9">
        <f t="shared" si="102"/>
        <v>0</v>
      </c>
      <c r="W782">
        <f t="shared" si="103"/>
        <v>0</v>
      </c>
      <c r="X782">
        <f t="shared" si="96"/>
        <v>0</v>
      </c>
    </row>
    <row r="783" spans="1:24" x14ac:dyDescent="0.3">
      <c r="A783" s="3">
        <v>781</v>
      </c>
      <c r="B783">
        <v>352</v>
      </c>
      <c r="C783" t="s">
        <v>13</v>
      </c>
      <c r="D783" t="s">
        <v>13</v>
      </c>
      <c r="E783">
        <v>150695</v>
      </c>
      <c r="F783">
        <v>130816</v>
      </c>
      <c r="G783">
        <v>1</v>
      </c>
      <c r="H783">
        <v>1</v>
      </c>
      <c r="I783">
        <v>68.812066316604614</v>
      </c>
      <c r="J783">
        <f>ConfigSheet!$I$2</f>
        <v>3349.0920000000001</v>
      </c>
      <c r="K783">
        <f>IF(D783="",_xlfn.XLOOKUP(C783,ConfigSheet!$A$1:$H$1,ConfigSheet!$A$2:$H$2),_xlfn.XLOOKUP(D783,ConfigSheet!$A$1:$H$1,ConfigSheet!$A$2:$H$2))</f>
        <v>6.6983512218829002</v>
      </c>
      <c r="L783">
        <f>_xlfn.XLOOKUP(B783,CoinPixels_Config3!A:A,CoinPixels_Config3!I:I)</f>
        <v>1.0583960058143209</v>
      </c>
      <c r="M783">
        <f t="shared" si="97"/>
        <v>159494.9860961891</v>
      </c>
      <c r="N783">
        <f t="shared" si="98"/>
        <v>138455.13189660621</v>
      </c>
      <c r="O783">
        <f t="shared" si="99"/>
        <v>318.99793585891467</v>
      </c>
      <c r="P783">
        <f t="shared" si="100"/>
        <v>276.91717692902739</v>
      </c>
      <c r="Q783" s="9" cm="1">
        <f t="array" ref="Q783">IF(D783="",_xlfn.XLOOKUP(C783,ConfigSheet!$B$5:$H$5,_xlfn.XLOOKUP(G783,ConfigSheet!$A$6:$A$8,ConfigSheet!$B$6:$H$8)),_xlfn.XLOOKUP(D783,ConfigSheet!$B$5:$H$5,_xlfn.XLOOKUP(H783,ConfigSheet!$A$6:$A$8,ConfigSheet!$B$6:$H$8)))</f>
        <v>207.95500000000001</v>
      </c>
      <c r="R783">
        <f t="shared" si="101"/>
        <v>42.080758929887281</v>
      </c>
      <c r="S783" s="9">
        <f t="shared" si="102"/>
        <v>1770.7902721152882</v>
      </c>
      <c r="W783">
        <f t="shared" si="103"/>
        <v>-68.962176929027379</v>
      </c>
      <c r="X783">
        <f t="shared" si="96"/>
        <v>4755.7818467904763</v>
      </c>
    </row>
    <row r="784" spans="1:24" x14ac:dyDescent="0.3">
      <c r="A784" s="3">
        <v>782</v>
      </c>
      <c r="B784">
        <v>353</v>
      </c>
      <c r="C784" t="s">
        <v>8</v>
      </c>
      <c r="D784" t="s">
        <v>8</v>
      </c>
      <c r="E784">
        <v>20521</v>
      </c>
      <c r="F784">
        <v>18457</v>
      </c>
      <c r="G784">
        <v>1</v>
      </c>
      <c r="H784">
        <v>1</v>
      </c>
      <c r="I784">
        <v>89.812517166137695</v>
      </c>
      <c r="J784">
        <f>ConfigSheet!$I$2</f>
        <v>3349.0920000000001</v>
      </c>
      <c r="K784">
        <f>IF(D784="",_xlfn.XLOOKUP(C784,ConfigSheet!$A$1:$H$1,ConfigSheet!$A$2:$H$2),_xlfn.XLOOKUP(D784,ConfigSheet!$A$1:$H$1,ConfigSheet!$A$2:$H$2))</f>
        <v>0</v>
      </c>
      <c r="L784">
        <f>_xlfn.XLOOKUP(B784,CoinPixels_Config3!A:A,CoinPixels_Config3!I:I)</f>
        <v>1.1118274909248524</v>
      </c>
      <c r="M784">
        <f t="shared" si="97"/>
        <v>22815.811941268897</v>
      </c>
      <c r="N784">
        <f t="shared" si="98"/>
        <v>20521</v>
      </c>
      <c r="O784">
        <f t="shared" si="99"/>
        <v>0</v>
      </c>
      <c r="P784">
        <f t="shared" si="100"/>
        <v>0</v>
      </c>
      <c r="Q784" s="9" cm="1">
        <f t="array" ref="Q784">IF(D784="",_xlfn.XLOOKUP(C784,ConfigSheet!$B$5:$H$5,_xlfn.XLOOKUP(G784,ConfigSheet!$A$6:$A$8,ConfigSheet!$B$6:$H$8)),_xlfn.XLOOKUP(D784,ConfigSheet!$B$5:$H$5,_xlfn.XLOOKUP(H784,ConfigSheet!$A$6:$A$8,ConfigSheet!$B$6:$H$8)))</f>
        <v>0</v>
      </c>
      <c r="R784">
        <f t="shared" si="101"/>
        <v>0</v>
      </c>
      <c r="S784" s="9">
        <f t="shared" si="102"/>
        <v>0</v>
      </c>
      <c r="W784">
        <f t="shared" si="103"/>
        <v>0</v>
      </c>
      <c r="X784">
        <f t="shared" si="96"/>
        <v>0</v>
      </c>
    </row>
    <row r="785" spans="1:24" x14ac:dyDescent="0.3">
      <c r="A785" s="3">
        <v>783</v>
      </c>
      <c r="B785">
        <v>353</v>
      </c>
      <c r="C785" t="s">
        <v>13</v>
      </c>
      <c r="D785" t="s">
        <v>13</v>
      </c>
      <c r="E785">
        <v>310064</v>
      </c>
      <c r="F785">
        <v>229771</v>
      </c>
      <c r="G785">
        <v>2</v>
      </c>
      <c r="H785">
        <v>2</v>
      </c>
      <c r="I785">
        <v>53.62946093082428</v>
      </c>
      <c r="J785">
        <f>ConfigSheet!$I$2</f>
        <v>3349.0920000000001</v>
      </c>
      <c r="K785">
        <f>IF(D785="",_xlfn.XLOOKUP(C785,ConfigSheet!$A$1:$H$1,ConfigSheet!$A$2:$H$2),_xlfn.XLOOKUP(D785,ConfigSheet!$A$1:$H$1,ConfigSheet!$A$2:$H$2))</f>
        <v>6.6983512218829002</v>
      </c>
      <c r="L785">
        <f>_xlfn.XLOOKUP(B785,CoinPixels_Config3!A:A,CoinPixels_Config3!I:I)</f>
        <v>1.1118274909248524</v>
      </c>
      <c r="M785">
        <f t="shared" si="97"/>
        <v>344737.67914612347</v>
      </c>
      <c r="N785">
        <f t="shared" si="98"/>
        <v>255465.71441729428</v>
      </c>
      <c r="O785">
        <f t="shared" si="99"/>
        <v>689.49257122154643</v>
      </c>
      <c r="P785">
        <f t="shared" si="100"/>
        <v>510.94418436885911</v>
      </c>
      <c r="Q785" s="9" cm="1">
        <f t="array" ref="Q785">IF(D785="",_xlfn.XLOOKUP(C785,ConfigSheet!$B$5:$H$5,_xlfn.XLOOKUP(G785,ConfigSheet!$A$6:$A$8,ConfigSheet!$B$6:$H$8)),_xlfn.XLOOKUP(D785,ConfigSheet!$B$5:$H$5,_xlfn.XLOOKUP(H785,ConfigSheet!$A$6:$A$8,ConfigSheet!$B$6:$H$8)))</f>
        <v>415.91</v>
      </c>
      <c r="R785">
        <f t="shared" si="101"/>
        <v>178.54838685268732</v>
      </c>
      <c r="S785" s="9">
        <f t="shared" si="102"/>
        <v>31879.526447696884</v>
      </c>
      <c r="W785">
        <f t="shared" si="103"/>
        <v>-95.034184368859087</v>
      </c>
      <c r="X785">
        <f t="shared" si="96"/>
        <v>9031.4961986543003</v>
      </c>
    </row>
    <row r="786" spans="1:24" x14ac:dyDescent="0.3">
      <c r="A786" s="3">
        <v>784</v>
      </c>
      <c r="B786">
        <v>354</v>
      </c>
      <c r="C786" t="s">
        <v>8</v>
      </c>
      <c r="D786" t="s">
        <v>8</v>
      </c>
      <c r="E786">
        <v>16702</v>
      </c>
      <c r="F786">
        <v>16032</v>
      </c>
      <c r="G786">
        <v>1</v>
      </c>
      <c r="H786">
        <v>1</v>
      </c>
      <c r="I786">
        <v>92.984318733215332</v>
      </c>
      <c r="J786">
        <f>ConfigSheet!$I$2</f>
        <v>3349.0920000000001</v>
      </c>
      <c r="K786">
        <f>IF(D786="",_xlfn.XLOOKUP(C786,ConfigSheet!$A$1:$H$1,ConfigSheet!$A$2:$H$2),_xlfn.XLOOKUP(D786,ConfigSheet!$A$1:$H$1,ConfigSheet!$A$2:$H$2))</f>
        <v>0</v>
      </c>
      <c r="L786">
        <f>_xlfn.XLOOKUP(B786,CoinPixels_Config3!A:A,CoinPixels_Config3!I:I)</f>
        <v>1.0417914171656686</v>
      </c>
      <c r="M786">
        <f t="shared" si="97"/>
        <v>17400.000249500998</v>
      </c>
      <c r="N786">
        <f t="shared" si="98"/>
        <v>16702</v>
      </c>
      <c r="O786">
        <f t="shared" si="99"/>
        <v>0</v>
      </c>
      <c r="P786">
        <f t="shared" si="100"/>
        <v>0</v>
      </c>
      <c r="Q786" s="9" cm="1">
        <f t="array" ref="Q786">IF(D786="",_xlfn.XLOOKUP(C786,ConfigSheet!$B$5:$H$5,_xlfn.XLOOKUP(G786,ConfigSheet!$A$6:$A$8,ConfigSheet!$B$6:$H$8)),_xlfn.XLOOKUP(D786,ConfigSheet!$B$5:$H$5,_xlfn.XLOOKUP(H786,ConfigSheet!$A$6:$A$8,ConfigSheet!$B$6:$H$8)))</f>
        <v>0</v>
      </c>
      <c r="R786">
        <f t="shared" si="101"/>
        <v>0</v>
      </c>
      <c r="S786" s="9">
        <f t="shared" si="102"/>
        <v>0</v>
      </c>
      <c r="W786">
        <f t="shared" si="103"/>
        <v>0</v>
      </c>
      <c r="X786">
        <f t="shared" si="96"/>
        <v>0</v>
      </c>
    </row>
    <row r="787" spans="1:24" x14ac:dyDescent="0.3">
      <c r="A787" s="3">
        <v>785</v>
      </c>
      <c r="B787">
        <v>354</v>
      </c>
      <c r="C787" t="s">
        <v>13</v>
      </c>
      <c r="D787" t="s">
        <v>13</v>
      </c>
      <c r="E787">
        <v>286177</v>
      </c>
      <c r="F787">
        <v>169090</v>
      </c>
      <c r="G787">
        <v>2</v>
      </c>
      <c r="H787">
        <v>2</v>
      </c>
      <c r="I787">
        <v>42.620445787906647</v>
      </c>
      <c r="J787">
        <f>ConfigSheet!$I$2</f>
        <v>3349.0920000000001</v>
      </c>
      <c r="K787">
        <f>IF(D787="",_xlfn.XLOOKUP(C787,ConfigSheet!$A$1:$H$1,ConfigSheet!$A$2:$H$2),_xlfn.XLOOKUP(D787,ConfigSheet!$A$1:$H$1,ConfigSheet!$A$2:$H$2))</f>
        <v>6.6983512218829002</v>
      </c>
      <c r="L787">
        <f>_xlfn.XLOOKUP(B787,CoinPixels_Config3!A:A,CoinPixels_Config3!I:I)</f>
        <v>1.0417914171656686</v>
      </c>
      <c r="M787">
        <f t="shared" si="97"/>
        <v>298136.74239021953</v>
      </c>
      <c r="N787">
        <f t="shared" si="98"/>
        <v>176156.5107285429</v>
      </c>
      <c r="O787">
        <f t="shared" si="99"/>
        <v>596.28837090104253</v>
      </c>
      <c r="P787">
        <f t="shared" si="100"/>
        <v>352.3218170421008</v>
      </c>
      <c r="Q787" s="9" cm="1">
        <f t="array" ref="Q787">IF(D787="",_xlfn.XLOOKUP(C787,ConfigSheet!$B$5:$H$5,_xlfn.XLOOKUP(G787,ConfigSheet!$A$6:$A$8,ConfigSheet!$B$6:$H$8)),_xlfn.XLOOKUP(D787,ConfigSheet!$B$5:$H$5,_xlfn.XLOOKUP(H787,ConfigSheet!$A$6:$A$8,ConfigSheet!$B$6:$H$8)))</f>
        <v>415.91</v>
      </c>
      <c r="R787">
        <f t="shared" si="101"/>
        <v>243.96655385894172</v>
      </c>
      <c r="S787" s="9">
        <f t="shared" si="102"/>
        <v>59519.679401807909</v>
      </c>
      <c r="W787">
        <f t="shared" si="103"/>
        <v>63.588182957899221</v>
      </c>
      <c r="X787">
        <f t="shared" si="96"/>
        <v>4043.4570118872648</v>
      </c>
    </row>
    <row r="788" spans="1:24" x14ac:dyDescent="0.3">
      <c r="A788" s="3">
        <v>786</v>
      </c>
      <c r="B788">
        <v>355</v>
      </c>
      <c r="C788" t="s">
        <v>8</v>
      </c>
      <c r="D788" t="s">
        <v>8</v>
      </c>
      <c r="E788">
        <v>18670</v>
      </c>
      <c r="F788">
        <v>16701</v>
      </c>
      <c r="G788">
        <v>1</v>
      </c>
      <c r="H788">
        <v>1</v>
      </c>
      <c r="I788">
        <v>89.382660388946533</v>
      </c>
      <c r="J788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_xlfn.XLOOKUP(B788,CoinPixels_Config3!A:A,CoinPixels_Config3!I:I)</f>
        <v>1.1178971319082689</v>
      </c>
      <c r="M788">
        <f t="shared" si="97"/>
        <v>20871.139452727381</v>
      </c>
      <c r="N788">
        <f t="shared" si="98"/>
        <v>18670</v>
      </c>
      <c r="O788">
        <f t="shared" si="99"/>
        <v>0</v>
      </c>
      <c r="P788">
        <f t="shared" si="100"/>
        <v>0</v>
      </c>
      <c r="Q788" s="9" cm="1">
        <f t="array" ref="Q788">IF(D788="",_xlfn.XLOOKUP(C788,ConfigSheet!$B$5:$H$5,_xlfn.XLOOKUP(G788,ConfigSheet!$A$6:$A$8,ConfigSheet!$B$6:$H$8)),_xlfn.XLOOKUP(D788,ConfigSheet!$B$5:$H$5,_xlfn.XLOOKUP(H788,ConfigSheet!$A$6:$A$8,ConfigSheet!$B$6:$H$8)))</f>
        <v>0</v>
      </c>
      <c r="R788">
        <f t="shared" si="101"/>
        <v>0</v>
      </c>
      <c r="S788" s="9">
        <f t="shared" si="102"/>
        <v>0</v>
      </c>
      <c r="W788">
        <f t="shared" si="103"/>
        <v>0</v>
      </c>
      <c r="X788">
        <f t="shared" si="96"/>
        <v>0</v>
      </c>
    </row>
    <row r="789" spans="1:24" x14ac:dyDescent="0.3">
      <c r="A789" s="3">
        <v>787</v>
      </c>
      <c r="B789">
        <v>355</v>
      </c>
      <c r="C789" t="s">
        <v>13</v>
      </c>
      <c r="D789" t="s">
        <v>13</v>
      </c>
      <c r="E789">
        <v>130828</v>
      </c>
      <c r="F789">
        <v>91556</v>
      </c>
      <c r="G789">
        <v>1</v>
      </c>
      <c r="H789">
        <v>1</v>
      </c>
      <c r="I789">
        <v>58.663249015808113</v>
      </c>
      <c r="J789">
        <f>ConfigSheet!$I$2</f>
        <v>3349.0920000000001</v>
      </c>
      <c r="K789">
        <f>IF(D789="",_xlfn.XLOOKUP(C789,ConfigSheet!$A$1:$H$1,ConfigSheet!$A$2:$H$2),_xlfn.XLOOKUP(D789,ConfigSheet!$A$1:$H$1,ConfigSheet!$A$2:$H$2))</f>
        <v>6.6983512218829002</v>
      </c>
      <c r="L789">
        <f>_xlfn.XLOOKUP(B789,CoinPixels_Config3!A:A,CoinPixels_Config3!I:I)</f>
        <v>1.1178971319082689</v>
      </c>
      <c r="M789">
        <f t="shared" si="97"/>
        <v>146252.24597329501</v>
      </c>
      <c r="N789">
        <f t="shared" si="98"/>
        <v>102350.18980899347</v>
      </c>
      <c r="O789">
        <f t="shared" si="99"/>
        <v>292.51179439631369</v>
      </c>
      <c r="P789">
        <f t="shared" si="100"/>
        <v>204.70549001550813</v>
      </c>
      <c r="Q789" s="9" cm="1">
        <f t="array" ref="Q789">IF(D789="",_xlfn.XLOOKUP(C789,ConfigSheet!$B$5:$H$5,_xlfn.XLOOKUP(G789,ConfigSheet!$A$6:$A$8,ConfigSheet!$B$6:$H$8)),_xlfn.XLOOKUP(D789,ConfigSheet!$B$5:$H$5,_xlfn.XLOOKUP(H789,ConfigSheet!$A$6:$A$8,ConfigSheet!$B$6:$H$8)))</f>
        <v>207.95500000000001</v>
      </c>
      <c r="R789">
        <f t="shared" si="101"/>
        <v>87.806304380805557</v>
      </c>
      <c r="S789" s="9">
        <f t="shared" si="102"/>
        <v>7709.9470890146731</v>
      </c>
      <c r="W789">
        <f t="shared" si="103"/>
        <v>3.2495099844918798</v>
      </c>
      <c r="X789">
        <f t="shared" si="96"/>
        <v>10.559315139312417</v>
      </c>
    </row>
    <row r="790" spans="1:24" x14ac:dyDescent="0.3">
      <c r="A790" s="3">
        <v>788</v>
      </c>
      <c r="B790">
        <v>356</v>
      </c>
      <c r="C790" t="s">
        <v>8</v>
      </c>
      <c r="D790" t="s">
        <v>8</v>
      </c>
      <c r="E790">
        <v>15470</v>
      </c>
      <c r="F790">
        <v>15912</v>
      </c>
      <c r="G790">
        <v>1</v>
      </c>
      <c r="H790">
        <v>1</v>
      </c>
      <c r="I790">
        <v>93.16754937171936</v>
      </c>
      <c r="J790">
        <f>ConfigSheet!$I$2</f>
        <v>3349.0920000000001</v>
      </c>
      <c r="K790">
        <f>IF(D790="",_xlfn.XLOOKUP(C790,ConfigSheet!$A$1:$H$1,ConfigSheet!$A$2:$H$2),_xlfn.XLOOKUP(D790,ConfigSheet!$A$1:$H$1,ConfigSheet!$A$2:$H$2))</f>
        <v>0</v>
      </c>
      <c r="L790">
        <f>_xlfn.XLOOKUP(B790,CoinPixels_Config3!A:A,CoinPixels_Config3!I:I)</f>
        <v>0.97222222222222221</v>
      </c>
      <c r="M790">
        <f t="shared" si="97"/>
        <v>15040.277777777777</v>
      </c>
      <c r="N790">
        <f t="shared" si="98"/>
        <v>15470</v>
      </c>
      <c r="O790">
        <f t="shared" si="99"/>
        <v>0</v>
      </c>
      <c r="P790">
        <f t="shared" si="100"/>
        <v>0</v>
      </c>
      <c r="Q790" s="9" cm="1">
        <f t="array" ref="Q790">IF(D790="",_xlfn.XLOOKUP(C790,ConfigSheet!$B$5:$H$5,_xlfn.XLOOKUP(G790,ConfigSheet!$A$6:$A$8,ConfigSheet!$B$6:$H$8)),_xlfn.XLOOKUP(D790,ConfigSheet!$B$5:$H$5,_xlfn.XLOOKUP(H790,ConfigSheet!$A$6:$A$8,ConfigSheet!$B$6:$H$8)))</f>
        <v>0</v>
      </c>
      <c r="R790">
        <f t="shared" si="101"/>
        <v>0</v>
      </c>
      <c r="S790" s="9">
        <f t="shared" si="102"/>
        <v>0</v>
      </c>
      <c r="W790">
        <f t="shared" si="103"/>
        <v>0</v>
      </c>
      <c r="X790">
        <f t="shared" si="96"/>
        <v>0</v>
      </c>
    </row>
    <row r="791" spans="1:24" x14ac:dyDescent="0.3">
      <c r="A791" s="3">
        <v>789</v>
      </c>
      <c r="B791">
        <v>356</v>
      </c>
      <c r="C791" t="s">
        <v>12</v>
      </c>
      <c r="D791" t="s">
        <v>12</v>
      </c>
      <c r="E791">
        <v>204851</v>
      </c>
      <c r="F791">
        <v>194466</v>
      </c>
      <c r="G791">
        <v>1</v>
      </c>
      <c r="H791">
        <v>1</v>
      </c>
      <c r="I791">
        <v>86.286830902099609</v>
      </c>
      <c r="J791">
        <f>ConfigSheet!$I$2</f>
        <v>3349.0920000000001</v>
      </c>
      <c r="K791">
        <f>IF(D791="",_xlfn.XLOOKUP(C791,ConfigSheet!$A$1:$H$1,ConfigSheet!$A$2:$H$2),_xlfn.XLOOKUP(D791,ConfigSheet!$A$1:$H$1,ConfigSheet!$A$2:$H$2))</f>
        <v>4.4826302470744004</v>
      </c>
      <c r="L791">
        <f>_xlfn.XLOOKUP(B791,CoinPixels_Config3!A:A,CoinPixels_Config3!I:I)</f>
        <v>0.97222222222222221</v>
      </c>
      <c r="M791">
        <f t="shared" si="97"/>
        <v>199160.69444444444</v>
      </c>
      <c r="N791">
        <f t="shared" si="98"/>
        <v>189064.16666666666</v>
      </c>
      <c r="O791">
        <f t="shared" si="99"/>
        <v>266.5688947765571</v>
      </c>
      <c r="P791">
        <f t="shared" si="100"/>
        <v>253.05508243366128</v>
      </c>
      <c r="Q791" s="9" cm="1">
        <f t="array" ref="Q791">IF(D791="",_xlfn.XLOOKUP(C791,ConfigSheet!$B$5:$H$5,_xlfn.XLOOKUP(G791,ConfigSheet!$A$6:$A$8,ConfigSheet!$B$6:$H$8)),_xlfn.XLOOKUP(D791,ConfigSheet!$B$5:$H$5,_xlfn.XLOOKUP(H791,ConfigSheet!$A$6:$A$8,ConfigSheet!$B$6:$H$8)))</f>
        <v>236.29999999999998</v>
      </c>
      <c r="R791">
        <f t="shared" si="101"/>
        <v>13.513812342895818</v>
      </c>
      <c r="S791" s="9">
        <f t="shared" si="102"/>
        <v>182.62312403900336</v>
      </c>
      <c r="W791">
        <f t="shared" si="103"/>
        <v>-16.7550824336613</v>
      </c>
      <c r="X791">
        <f t="shared" si="96"/>
        <v>280.73278735878552</v>
      </c>
    </row>
    <row r="792" spans="1:24" x14ac:dyDescent="0.3">
      <c r="A792" s="3">
        <v>790</v>
      </c>
      <c r="B792">
        <v>356</v>
      </c>
      <c r="C792" t="s">
        <v>13</v>
      </c>
      <c r="D792" t="s">
        <v>13</v>
      </c>
      <c r="E792">
        <v>128047</v>
      </c>
      <c r="F792">
        <v>139405</v>
      </c>
      <c r="G792">
        <v>1</v>
      </c>
      <c r="H792">
        <v>1</v>
      </c>
      <c r="I792">
        <v>55.198484659194953</v>
      </c>
      <c r="J792">
        <f>ConfigSheet!$I$2</f>
        <v>3349.0920000000001</v>
      </c>
      <c r="K792">
        <f>IF(D792="",_xlfn.XLOOKUP(C792,ConfigSheet!$A$1:$H$1,ConfigSheet!$A$2:$H$2),_xlfn.XLOOKUP(D792,ConfigSheet!$A$1:$H$1,ConfigSheet!$A$2:$H$2))</f>
        <v>6.6983512218829002</v>
      </c>
      <c r="L792">
        <f>_xlfn.XLOOKUP(B792,CoinPixels_Config3!A:A,CoinPixels_Config3!I:I)</f>
        <v>0.97222222222222221</v>
      </c>
      <c r="M792">
        <f t="shared" si="97"/>
        <v>124490.13888888889</v>
      </c>
      <c r="N792">
        <f t="shared" si="98"/>
        <v>135532.63888888888</v>
      </c>
      <c r="O792">
        <f t="shared" si="99"/>
        <v>248.98649363432264</v>
      </c>
      <c r="P792">
        <f t="shared" si="100"/>
        <v>271.07204499201652</v>
      </c>
      <c r="Q792" s="9" cm="1">
        <f t="array" ref="Q792">IF(D792="",_xlfn.XLOOKUP(C792,ConfigSheet!$B$5:$H$5,_xlfn.XLOOKUP(G792,ConfigSheet!$A$6:$A$8,ConfigSheet!$B$6:$H$8)),_xlfn.XLOOKUP(D792,ConfigSheet!$B$5:$H$5,_xlfn.XLOOKUP(H792,ConfigSheet!$A$6:$A$8,ConfigSheet!$B$6:$H$8)))</f>
        <v>207.95500000000001</v>
      </c>
      <c r="R792">
        <f t="shared" si="101"/>
        <v>-22.085551357693873</v>
      </c>
      <c r="S792" s="9">
        <f t="shared" si="102"/>
        <v>487.77157877333372</v>
      </c>
      <c r="W792">
        <f t="shared" si="103"/>
        <v>-63.117044992016503</v>
      </c>
      <c r="X792">
        <f t="shared" si="96"/>
        <v>3983.7613685242354</v>
      </c>
    </row>
    <row r="793" spans="1:24" x14ac:dyDescent="0.3">
      <c r="A793" s="3">
        <v>791</v>
      </c>
      <c r="B793">
        <v>357</v>
      </c>
      <c r="C793" t="s">
        <v>8</v>
      </c>
      <c r="D793" t="s">
        <v>8</v>
      </c>
      <c r="E793">
        <v>14573</v>
      </c>
      <c r="F793">
        <v>14296</v>
      </c>
      <c r="G793">
        <v>1</v>
      </c>
      <c r="H793">
        <v>1</v>
      </c>
      <c r="I793">
        <v>95.695501565933228</v>
      </c>
      <c r="J793">
        <f>ConfigSheet!$I$2</f>
        <v>3349.0920000000001</v>
      </c>
      <c r="K793">
        <f>IF(D793="",_xlfn.XLOOKUP(C793,ConfigSheet!$A$1:$H$1,ConfigSheet!$A$2:$H$2),_xlfn.XLOOKUP(D793,ConfigSheet!$A$1:$H$1,ConfigSheet!$A$2:$H$2))</f>
        <v>0</v>
      </c>
      <c r="L793">
        <f>_xlfn.XLOOKUP(B793,CoinPixels_Config3!A:A,CoinPixels_Config3!I:I)</f>
        <v>1.0193760492445438</v>
      </c>
      <c r="M793">
        <f t="shared" si="97"/>
        <v>14855.367165640737</v>
      </c>
      <c r="N793">
        <f t="shared" si="98"/>
        <v>14572.999999999998</v>
      </c>
      <c r="O793">
        <f t="shared" si="99"/>
        <v>0</v>
      </c>
      <c r="P793">
        <f t="shared" si="100"/>
        <v>0</v>
      </c>
      <c r="Q793" s="9" cm="1">
        <f t="array" ref="Q793">IF(D793="",_xlfn.XLOOKUP(C793,ConfigSheet!$B$5:$H$5,_xlfn.XLOOKUP(G793,ConfigSheet!$A$6:$A$8,ConfigSheet!$B$6:$H$8)),_xlfn.XLOOKUP(D793,ConfigSheet!$B$5:$H$5,_xlfn.XLOOKUP(H793,ConfigSheet!$A$6:$A$8,ConfigSheet!$B$6:$H$8)))</f>
        <v>0</v>
      </c>
      <c r="R793">
        <f t="shared" si="101"/>
        <v>0</v>
      </c>
      <c r="S793" s="9">
        <f t="shared" si="102"/>
        <v>0</v>
      </c>
      <c r="W793">
        <f t="shared" si="103"/>
        <v>0</v>
      </c>
      <c r="X793">
        <f t="shared" si="96"/>
        <v>0</v>
      </c>
    </row>
    <row r="794" spans="1:24" x14ac:dyDescent="0.3">
      <c r="A794" s="3">
        <v>792</v>
      </c>
      <c r="B794">
        <v>357</v>
      </c>
      <c r="C794" t="s">
        <v>14</v>
      </c>
      <c r="D794" t="s">
        <v>14</v>
      </c>
      <c r="E794">
        <v>90714</v>
      </c>
      <c r="F794">
        <v>87130</v>
      </c>
      <c r="G794">
        <v>1</v>
      </c>
      <c r="H794">
        <v>1</v>
      </c>
      <c r="I794">
        <v>93.719297647476196</v>
      </c>
      <c r="J794">
        <f>ConfigSheet!$I$2</f>
        <v>3349.0920000000001</v>
      </c>
      <c r="K794">
        <f>IF(D794="",_xlfn.XLOOKUP(C794,ConfigSheet!$A$1:$H$1,ConfigSheet!$A$2:$H$2),_xlfn.XLOOKUP(D794,ConfigSheet!$A$1:$H$1,ConfigSheet!$A$2:$H$2))</f>
        <v>8.5265588246234003</v>
      </c>
      <c r="L794">
        <f>_xlfn.XLOOKUP(B794,CoinPixels_Config3!A:A,CoinPixels_Config3!I:I)</f>
        <v>1.0193760492445438</v>
      </c>
      <c r="M794">
        <f t="shared" si="97"/>
        <v>92471.678931169547</v>
      </c>
      <c r="N794">
        <f t="shared" si="98"/>
        <v>88818.235170677101</v>
      </c>
      <c r="O794">
        <f t="shared" si="99"/>
        <v>235.42656039855143</v>
      </c>
      <c r="P794">
        <f t="shared" si="100"/>
        <v>226.12514283931685</v>
      </c>
      <c r="Q794" s="9" cm="1">
        <f t="array" ref="Q794">IF(D794="",_xlfn.XLOOKUP(C794,ConfigSheet!$B$5:$H$5,_xlfn.XLOOKUP(G794,ConfigSheet!$A$6:$A$8,ConfigSheet!$B$6:$H$8)),_xlfn.XLOOKUP(D794,ConfigSheet!$B$5:$H$5,_xlfn.XLOOKUP(H794,ConfigSheet!$A$6:$A$8,ConfigSheet!$B$6:$H$8)))</f>
        <v>160.44</v>
      </c>
      <c r="R794">
        <f t="shared" si="101"/>
        <v>9.3014175592345794</v>
      </c>
      <c r="S794" s="9">
        <f t="shared" si="102"/>
        <v>86.516368611237354</v>
      </c>
      <c r="W794">
        <f t="shared" si="103"/>
        <v>-65.685142839316853</v>
      </c>
      <c r="X794">
        <f t="shared" si="96"/>
        <v>4314.5379898214578</v>
      </c>
    </row>
    <row r="795" spans="1:24" x14ac:dyDescent="0.3">
      <c r="A795" s="3">
        <v>793</v>
      </c>
      <c r="B795">
        <v>357</v>
      </c>
      <c r="C795" t="s">
        <v>9</v>
      </c>
      <c r="D795" t="s">
        <v>9</v>
      </c>
      <c r="E795">
        <v>451606</v>
      </c>
      <c r="F795">
        <v>418629</v>
      </c>
      <c r="G795">
        <v>1</v>
      </c>
      <c r="H795">
        <v>1</v>
      </c>
      <c r="I795">
        <v>90.735185146331787</v>
      </c>
      <c r="J795">
        <f>ConfigSheet!$I$2</f>
        <v>3349.0920000000001</v>
      </c>
      <c r="K795">
        <f>IF(D795="",_xlfn.XLOOKUP(C795,ConfigSheet!$A$1:$H$1,ConfigSheet!$A$2:$H$2),_xlfn.XLOOKUP(D795,ConfigSheet!$A$1:$H$1,ConfigSheet!$A$2:$H$2))</f>
        <v>2.6304883652667002</v>
      </c>
      <c r="L795">
        <f>_xlfn.XLOOKUP(B795,CoinPixels_Config3!A:A,CoinPixels_Config3!I:I)</f>
        <v>1.0193760492445438</v>
      </c>
      <c r="M795">
        <f t="shared" si="97"/>
        <v>460356.34009513148</v>
      </c>
      <c r="N795">
        <f t="shared" si="98"/>
        <v>426740.37611919414</v>
      </c>
      <c r="O795">
        <f t="shared" si="99"/>
        <v>361.57919713671748</v>
      </c>
      <c r="P795">
        <f t="shared" si="100"/>
        <v>335.1760997819934</v>
      </c>
      <c r="Q795" s="9" cm="1">
        <f t="array" ref="Q795">IF(D795="",_xlfn.XLOOKUP(C795,ConfigSheet!$B$5:$H$5,_xlfn.XLOOKUP(G795,ConfigSheet!$A$6:$A$8,ConfigSheet!$B$6:$H$8)),_xlfn.XLOOKUP(D795,ConfigSheet!$B$5:$H$5,_xlfn.XLOOKUP(H795,ConfigSheet!$A$6:$A$8,ConfigSheet!$B$6:$H$8)))</f>
        <v>468.8</v>
      </c>
      <c r="R795">
        <f t="shared" si="101"/>
        <v>26.403097354724082</v>
      </c>
      <c r="S795" s="9">
        <f t="shared" si="102"/>
        <v>697.12354992303779</v>
      </c>
      <c r="W795">
        <f t="shared" si="103"/>
        <v>133.62390021800661</v>
      </c>
      <c r="X795">
        <f t="shared" si="96"/>
        <v>17855.346709471789</v>
      </c>
    </row>
    <row r="796" spans="1:24" x14ac:dyDescent="0.3">
      <c r="A796" s="3">
        <v>794</v>
      </c>
      <c r="B796">
        <v>358</v>
      </c>
      <c r="C796" t="s">
        <v>8</v>
      </c>
      <c r="D796" t="s">
        <v>8</v>
      </c>
      <c r="E796">
        <v>17227</v>
      </c>
      <c r="F796">
        <v>16525</v>
      </c>
      <c r="G796">
        <v>1</v>
      </c>
      <c r="H796">
        <v>1</v>
      </c>
      <c r="I796">
        <v>86.970973014831543</v>
      </c>
      <c r="J796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_xlfn.XLOOKUP(B796,CoinPixels_Config3!A:A,CoinPixels_Config3!I:I)</f>
        <v>1.0424810892586989</v>
      </c>
      <c r="M796">
        <f t="shared" si="97"/>
        <v>17958.821724659607</v>
      </c>
      <c r="N796">
        <f t="shared" si="98"/>
        <v>17227</v>
      </c>
      <c r="O796">
        <f t="shared" si="99"/>
        <v>0</v>
      </c>
      <c r="P796">
        <f t="shared" si="100"/>
        <v>0</v>
      </c>
      <c r="Q796" s="9" cm="1">
        <f t="array" ref="Q796">IF(D796="",_xlfn.XLOOKUP(C796,ConfigSheet!$B$5:$H$5,_xlfn.XLOOKUP(G796,ConfigSheet!$A$6:$A$8,ConfigSheet!$B$6:$H$8)),_xlfn.XLOOKUP(D796,ConfigSheet!$B$5:$H$5,_xlfn.XLOOKUP(H796,ConfigSheet!$A$6:$A$8,ConfigSheet!$B$6:$H$8)))</f>
        <v>0</v>
      </c>
      <c r="R796">
        <f t="shared" si="101"/>
        <v>0</v>
      </c>
      <c r="S796" s="9">
        <f t="shared" si="102"/>
        <v>0</v>
      </c>
      <c r="W796">
        <f t="shared" si="103"/>
        <v>0</v>
      </c>
      <c r="X796">
        <f t="shared" si="96"/>
        <v>0</v>
      </c>
    </row>
    <row r="797" spans="1:24" x14ac:dyDescent="0.3">
      <c r="A797" s="3">
        <v>795</v>
      </c>
      <c r="B797">
        <v>358</v>
      </c>
      <c r="C797" t="s">
        <v>14</v>
      </c>
      <c r="D797" t="s">
        <v>14</v>
      </c>
      <c r="E797">
        <v>105864</v>
      </c>
      <c r="F797">
        <v>91947</v>
      </c>
      <c r="G797">
        <v>1</v>
      </c>
      <c r="H797">
        <v>1</v>
      </c>
      <c r="I797">
        <v>86.124259233474731</v>
      </c>
      <c r="J797">
        <f>ConfigSheet!$I$2</f>
        <v>3349.0920000000001</v>
      </c>
      <c r="K797">
        <f>IF(D797="",_xlfn.XLOOKUP(C797,ConfigSheet!$A$1:$H$1,ConfigSheet!$A$2:$H$2),_xlfn.XLOOKUP(D797,ConfigSheet!$A$1:$H$1,ConfigSheet!$A$2:$H$2))</f>
        <v>8.5265588246234003</v>
      </c>
      <c r="L797">
        <f>_xlfn.XLOOKUP(B797,CoinPixels_Config3!A:A,CoinPixels_Config3!I:I)</f>
        <v>1.0424810892586989</v>
      </c>
      <c r="M797">
        <f t="shared" si="97"/>
        <v>110361.2180332829</v>
      </c>
      <c r="N797">
        <f t="shared" si="98"/>
        <v>95853.008714069583</v>
      </c>
      <c r="O797">
        <f t="shared" si="99"/>
        <v>280.97210154808391</v>
      </c>
      <c r="P797">
        <f t="shared" si="100"/>
        <v>244.03519441020242</v>
      </c>
      <c r="Q797" s="9" cm="1">
        <f t="array" ref="Q797">IF(D797="",_xlfn.XLOOKUP(C797,ConfigSheet!$B$5:$H$5,_xlfn.XLOOKUP(G797,ConfigSheet!$A$6:$A$8,ConfigSheet!$B$6:$H$8)),_xlfn.XLOOKUP(D797,ConfigSheet!$B$5:$H$5,_xlfn.XLOOKUP(H797,ConfigSheet!$A$6:$A$8,ConfigSheet!$B$6:$H$8)))</f>
        <v>160.44</v>
      </c>
      <c r="R797">
        <f t="shared" si="101"/>
        <v>36.936907137881491</v>
      </c>
      <c r="S797" s="9">
        <f t="shared" si="102"/>
        <v>1364.3351089124806</v>
      </c>
      <c r="W797">
        <f t="shared" si="103"/>
        <v>-83.595194410202424</v>
      </c>
      <c r="X797">
        <f t="shared" si="96"/>
        <v>6988.1565284795388</v>
      </c>
    </row>
    <row r="798" spans="1:24" x14ac:dyDescent="0.3">
      <c r="A798" s="3">
        <v>796</v>
      </c>
      <c r="B798">
        <v>358</v>
      </c>
      <c r="C798" t="s">
        <v>9</v>
      </c>
      <c r="D798" t="s">
        <v>9</v>
      </c>
      <c r="E798">
        <v>494599</v>
      </c>
      <c r="F798">
        <v>457650</v>
      </c>
      <c r="G798">
        <v>1</v>
      </c>
      <c r="H798">
        <v>1</v>
      </c>
      <c r="I798">
        <v>90.82496166229248</v>
      </c>
      <c r="J798">
        <f>ConfigSheet!$I$2</f>
        <v>3349.0920000000001</v>
      </c>
      <c r="K798">
        <f>IF(D798="",_xlfn.XLOOKUP(C798,ConfigSheet!$A$1:$H$1,ConfigSheet!$A$2:$H$2),_xlfn.XLOOKUP(D798,ConfigSheet!$A$1:$H$1,ConfigSheet!$A$2:$H$2))</f>
        <v>2.6304883652667002</v>
      </c>
      <c r="L798">
        <f>_xlfn.XLOOKUP(B798,CoinPixels_Config3!A:A,CoinPixels_Config3!I:I)</f>
        <v>1.0424810892586989</v>
      </c>
      <c r="M798">
        <f t="shared" si="97"/>
        <v>515610.1042662632</v>
      </c>
      <c r="N798">
        <f t="shared" si="98"/>
        <v>477091.47049924353</v>
      </c>
      <c r="O798">
        <f t="shared" si="99"/>
        <v>404.97734319820285</v>
      </c>
      <c r="P798">
        <f t="shared" si="100"/>
        <v>374.72352575451526</v>
      </c>
      <c r="Q798" s="9" cm="1">
        <f t="array" ref="Q798">IF(D798="",_xlfn.XLOOKUP(C798,ConfigSheet!$B$5:$H$5,_xlfn.XLOOKUP(G798,ConfigSheet!$A$6:$A$8,ConfigSheet!$B$6:$H$8)),_xlfn.XLOOKUP(D798,ConfigSheet!$B$5:$H$5,_xlfn.XLOOKUP(H798,ConfigSheet!$A$6:$A$8,ConfigSheet!$B$6:$H$8)))</f>
        <v>468.8</v>
      </c>
      <c r="R798">
        <f t="shared" si="101"/>
        <v>30.253817443687581</v>
      </c>
      <c r="S798" s="9">
        <f t="shared" si="102"/>
        <v>915.29346991597492</v>
      </c>
      <c r="W798">
        <f t="shared" si="103"/>
        <v>94.076474245484746</v>
      </c>
      <c r="X798">
        <f t="shared" si="96"/>
        <v>8850.3830064613539</v>
      </c>
    </row>
    <row r="799" spans="1:24" x14ac:dyDescent="0.3">
      <c r="A799" s="3">
        <v>797</v>
      </c>
      <c r="B799">
        <v>359</v>
      </c>
      <c r="C799" t="s">
        <v>8</v>
      </c>
      <c r="D799" t="s">
        <v>8</v>
      </c>
      <c r="E799">
        <v>15653</v>
      </c>
      <c r="F799">
        <v>15588</v>
      </c>
      <c r="G799">
        <v>1</v>
      </c>
      <c r="H799">
        <v>1</v>
      </c>
      <c r="I799">
        <v>88.516777753829956</v>
      </c>
      <c r="J799">
        <f>ConfigSheet!$I$2</f>
        <v>3349.0920000000001</v>
      </c>
      <c r="K799">
        <f>IF(D799="",_xlfn.XLOOKUP(C799,ConfigSheet!$A$1:$H$1,ConfigSheet!$A$2:$H$2),_xlfn.XLOOKUP(D799,ConfigSheet!$A$1:$H$1,ConfigSheet!$A$2:$H$2))</f>
        <v>0</v>
      </c>
      <c r="L799">
        <f>_xlfn.XLOOKUP(B799,CoinPixels_Config3!A:A,CoinPixels_Config3!I:I)</f>
        <v>1.0041698742622531</v>
      </c>
      <c r="M799">
        <f t="shared" si="97"/>
        <v>15718.271041827049</v>
      </c>
      <c r="N799">
        <f t="shared" si="98"/>
        <v>15653.000000000002</v>
      </c>
      <c r="O799">
        <f t="shared" si="99"/>
        <v>0</v>
      </c>
      <c r="P799">
        <f t="shared" si="100"/>
        <v>0</v>
      </c>
      <c r="Q799" s="9" cm="1">
        <f t="array" ref="Q799">IF(D799="",_xlfn.XLOOKUP(C799,ConfigSheet!$B$5:$H$5,_xlfn.XLOOKUP(G799,ConfigSheet!$A$6:$A$8,ConfigSheet!$B$6:$H$8)),_xlfn.XLOOKUP(D799,ConfigSheet!$B$5:$H$5,_xlfn.XLOOKUP(H799,ConfigSheet!$A$6:$A$8,ConfigSheet!$B$6:$H$8)))</f>
        <v>0</v>
      </c>
      <c r="R799">
        <f t="shared" si="101"/>
        <v>0</v>
      </c>
      <c r="S799" s="9">
        <f t="shared" si="102"/>
        <v>0</v>
      </c>
      <c r="W799">
        <f t="shared" si="103"/>
        <v>0</v>
      </c>
      <c r="X799">
        <f t="shared" si="96"/>
        <v>0</v>
      </c>
    </row>
    <row r="800" spans="1:24" x14ac:dyDescent="0.3">
      <c r="A800" s="3">
        <v>798</v>
      </c>
      <c r="B800">
        <v>359</v>
      </c>
      <c r="C800" t="s">
        <v>12</v>
      </c>
      <c r="D800" t="s">
        <v>12</v>
      </c>
      <c r="E800">
        <v>199614</v>
      </c>
      <c r="F800">
        <v>351869</v>
      </c>
      <c r="G800">
        <v>1</v>
      </c>
      <c r="H800">
        <v>2</v>
      </c>
      <c r="I800">
        <v>44.438156485557563</v>
      </c>
      <c r="J800">
        <f>ConfigSheet!$I$2</f>
        <v>3349.0920000000001</v>
      </c>
      <c r="K800">
        <f>IF(D800="",_xlfn.XLOOKUP(C800,ConfigSheet!$A$1:$H$1,ConfigSheet!$A$2:$H$2),_xlfn.XLOOKUP(D800,ConfigSheet!$A$1:$H$1,ConfigSheet!$A$2:$H$2))</f>
        <v>4.4826302470744004</v>
      </c>
      <c r="L800">
        <f>_xlfn.XLOOKUP(B800,CoinPixels_Config3!A:A,CoinPixels_Config3!I:I)</f>
        <v>1.0041698742622531</v>
      </c>
      <c r="M800">
        <f t="shared" si="97"/>
        <v>200446.3652809854</v>
      </c>
      <c r="N800">
        <f t="shared" si="98"/>
        <v>353336.24948678474</v>
      </c>
      <c r="O800">
        <f t="shared" si="99"/>
        <v>268.28971551831631</v>
      </c>
      <c r="P800">
        <f t="shared" si="100"/>
        <v>472.92691850127972</v>
      </c>
      <c r="Q800" s="9" cm="1">
        <f t="array" ref="Q800">IF(D800="",_xlfn.XLOOKUP(C800,ConfigSheet!$B$5:$H$5,_xlfn.XLOOKUP(G800,ConfigSheet!$A$6:$A$8,ConfigSheet!$B$6:$H$8)),_xlfn.XLOOKUP(D800,ConfigSheet!$B$5:$H$5,_xlfn.XLOOKUP(H800,ConfigSheet!$A$6:$A$8,ConfigSheet!$B$6:$H$8)))</f>
        <v>472.59999999999997</v>
      </c>
      <c r="R800">
        <f t="shared" si="101"/>
        <v>-204.6372029829634</v>
      </c>
      <c r="S800" s="9">
        <f t="shared" si="102"/>
        <v>41876.384844690569</v>
      </c>
      <c r="W800">
        <f t="shared" si="103"/>
        <v>-0.32691850127974931</v>
      </c>
      <c r="X800">
        <f t="shared" si="96"/>
        <v>0.10687570647899745</v>
      </c>
    </row>
    <row r="801" spans="1:24" x14ac:dyDescent="0.3">
      <c r="A801" s="3">
        <v>799</v>
      </c>
      <c r="B801">
        <v>359</v>
      </c>
      <c r="C801" t="s">
        <v>11</v>
      </c>
      <c r="D801" t="s">
        <v>11</v>
      </c>
      <c r="E801">
        <v>232272</v>
      </c>
      <c r="F801">
        <v>217955</v>
      </c>
      <c r="G801">
        <v>1</v>
      </c>
      <c r="H801">
        <v>1</v>
      </c>
      <c r="I801">
        <v>89.437651634216309</v>
      </c>
      <c r="J801">
        <f>ConfigSheet!$I$2</f>
        <v>3349.0920000000001</v>
      </c>
      <c r="K801">
        <f>IF(D801="",_xlfn.XLOOKUP(C801,ConfigSheet!$A$1:$H$1,ConfigSheet!$A$2:$H$2),_xlfn.XLOOKUP(D801,ConfigSheet!$A$1:$H$1,ConfigSheet!$A$2:$H$2))</f>
        <v>5.6936084651916001</v>
      </c>
      <c r="L801">
        <f>_xlfn.XLOOKUP(B801,CoinPixels_Config3!A:A,CoinPixels_Config3!I:I)</f>
        <v>1.0041698742622531</v>
      </c>
      <c r="M801">
        <f t="shared" si="97"/>
        <v>233240.54503464207</v>
      </c>
      <c r="N801">
        <f t="shared" si="98"/>
        <v>218863.84494482938</v>
      </c>
      <c r="O801">
        <f t="shared" si="99"/>
        <v>396.51951682281066</v>
      </c>
      <c r="P801">
        <f t="shared" si="100"/>
        <v>372.07847389748099</v>
      </c>
      <c r="Q801" s="9" cm="1">
        <f t="array" ref="Q801">IF(D801="",_xlfn.XLOOKUP(C801,ConfigSheet!$B$5:$H$5,_xlfn.XLOOKUP(G801,ConfigSheet!$A$6:$A$8,ConfigSheet!$B$6:$H$8)),_xlfn.XLOOKUP(D801,ConfigSheet!$B$5:$H$5,_xlfn.XLOOKUP(H801,ConfigSheet!$A$6:$A$8,ConfigSheet!$B$6:$H$8)))</f>
        <v>369.42666666666668</v>
      </c>
      <c r="R801">
        <f t="shared" si="101"/>
        <v>24.441042925329668</v>
      </c>
      <c r="S801" s="9">
        <f t="shared" si="102"/>
        <v>597.36457927780748</v>
      </c>
      <c r="W801">
        <f t="shared" si="103"/>
        <v>-2.6518072308143132</v>
      </c>
      <c r="X801">
        <f t="shared" si="96"/>
        <v>7.032081589399076</v>
      </c>
    </row>
    <row r="802" spans="1:24" x14ac:dyDescent="0.3">
      <c r="A802" s="3">
        <v>800</v>
      </c>
      <c r="B802">
        <v>360</v>
      </c>
      <c r="C802" t="s">
        <v>8</v>
      </c>
      <c r="D802" t="s">
        <v>8</v>
      </c>
      <c r="E802">
        <v>20340</v>
      </c>
      <c r="F802">
        <v>18311</v>
      </c>
      <c r="G802">
        <v>1</v>
      </c>
      <c r="H802">
        <v>1</v>
      </c>
      <c r="I802">
        <v>88.339340686798096</v>
      </c>
      <c r="J802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_xlfn.XLOOKUP(B802,CoinPixels_Config3!A:A,CoinPixels_Config3!I:I)</f>
        <v>1.11080771121184</v>
      </c>
      <c r="M802">
        <f t="shared" si="97"/>
        <v>22593.828846048826</v>
      </c>
      <c r="N802">
        <f t="shared" si="98"/>
        <v>20340</v>
      </c>
      <c r="O802">
        <f t="shared" si="99"/>
        <v>0</v>
      </c>
      <c r="P802">
        <f t="shared" si="100"/>
        <v>0</v>
      </c>
      <c r="Q802" s="9" cm="1">
        <f t="array" ref="Q802">IF(D802="",_xlfn.XLOOKUP(C802,ConfigSheet!$B$5:$H$5,_xlfn.XLOOKUP(G802,ConfigSheet!$A$6:$A$8,ConfigSheet!$B$6:$H$8)),_xlfn.XLOOKUP(D802,ConfigSheet!$B$5:$H$5,_xlfn.XLOOKUP(H802,ConfigSheet!$A$6:$A$8,ConfigSheet!$B$6:$H$8)))</f>
        <v>0</v>
      </c>
      <c r="R802">
        <f t="shared" si="101"/>
        <v>0</v>
      </c>
      <c r="S802" s="9">
        <f t="shared" si="102"/>
        <v>0</v>
      </c>
      <c r="W802">
        <f t="shared" si="103"/>
        <v>0</v>
      </c>
      <c r="X802">
        <f t="shared" si="96"/>
        <v>0</v>
      </c>
    </row>
    <row r="803" spans="1:24" x14ac:dyDescent="0.3">
      <c r="A803" s="3">
        <v>801</v>
      </c>
      <c r="B803">
        <v>360</v>
      </c>
      <c r="C803" t="s">
        <v>9</v>
      </c>
      <c r="D803" t="s">
        <v>9</v>
      </c>
      <c r="E803">
        <v>606501</v>
      </c>
      <c r="F803">
        <v>533639</v>
      </c>
      <c r="G803">
        <v>1</v>
      </c>
      <c r="H803">
        <v>1</v>
      </c>
      <c r="I803">
        <v>86.562293767929077</v>
      </c>
      <c r="J803">
        <f>ConfigSheet!$I$2</f>
        <v>3349.0920000000001</v>
      </c>
      <c r="K803">
        <f>IF(D803="",_xlfn.XLOOKUP(C803,ConfigSheet!$A$1:$H$1,ConfigSheet!$A$2:$H$2),_xlfn.XLOOKUP(D803,ConfigSheet!$A$1:$H$1,ConfigSheet!$A$2:$H$2))</f>
        <v>2.6304883652667002</v>
      </c>
      <c r="L803">
        <f>_xlfn.XLOOKUP(B803,CoinPixels_Config3!A:A,CoinPixels_Config3!I:I)</f>
        <v>1.11080771121184</v>
      </c>
      <c r="M803">
        <f t="shared" si="97"/>
        <v>673705.98765769217</v>
      </c>
      <c r="N803">
        <f t="shared" si="98"/>
        <v>592770.31620337511</v>
      </c>
      <c r="O803">
        <f t="shared" si="99"/>
        <v>529.15111383744318</v>
      </c>
      <c r="P803">
        <f t="shared" si="100"/>
        <v>465.58154271320143</v>
      </c>
      <c r="Q803" s="9" cm="1">
        <f t="array" ref="Q803">IF(D803="",_xlfn.XLOOKUP(C803,ConfigSheet!$B$5:$H$5,_xlfn.XLOOKUP(G803,ConfigSheet!$A$6:$A$8,ConfigSheet!$B$6:$H$8)),_xlfn.XLOOKUP(D803,ConfigSheet!$B$5:$H$5,_xlfn.XLOOKUP(H803,ConfigSheet!$A$6:$A$8,ConfigSheet!$B$6:$H$8)))</f>
        <v>468.8</v>
      </c>
      <c r="R803">
        <f t="shared" si="101"/>
        <v>63.569571124241747</v>
      </c>
      <c r="S803" s="9">
        <f t="shared" si="102"/>
        <v>4041.0903729200304</v>
      </c>
      <c r="W803">
        <f t="shared" si="103"/>
        <v>3.2184572867985821</v>
      </c>
      <c r="X803">
        <f t="shared" si="96"/>
        <v>10.35846730694689</v>
      </c>
    </row>
    <row r="804" spans="1:24" x14ac:dyDescent="0.3">
      <c r="A804" s="3">
        <v>802</v>
      </c>
      <c r="B804">
        <v>361</v>
      </c>
      <c r="C804" t="s">
        <v>8</v>
      </c>
      <c r="D804" t="s">
        <v>8</v>
      </c>
      <c r="E804">
        <v>19185</v>
      </c>
      <c r="F804">
        <v>18708</v>
      </c>
      <c r="G804">
        <v>1</v>
      </c>
      <c r="H804">
        <v>1</v>
      </c>
      <c r="I804">
        <v>94.432759284973145</v>
      </c>
      <c r="J80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_xlfn.XLOOKUP(B804,CoinPixels_Config3!A:A,CoinPixels_Config3!I:I)</f>
        <v>1.0254971135343169</v>
      </c>
      <c r="M804">
        <f t="shared" si="97"/>
        <v>19674.162123155871</v>
      </c>
      <c r="N804">
        <f t="shared" si="98"/>
        <v>19185</v>
      </c>
      <c r="O804">
        <f t="shared" si="99"/>
        <v>0</v>
      </c>
      <c r="P804">
        <f t="shared" si="100"/>
        <v>0</v>
      </c>
      <c r="Q804" s="9" cm="1">
        <f t="array" ref="Q804">IF(D804="",_xlfn.XLOOKUP(C804,ConfigSheet!$B$5:$H$5,_xlfn.XLOOKUP(G804,ConfigSheet!$A$6:$A$8,ConfigSheet!$B$6:$H$8)),_xlfn.XLOOKUP(D804,ConfigSheet!$B$5:$H$5,_xlfn.XLOOKUP(H804,ConfigSheet!$A$6:$A$8,ConfigSheet!$B$6:$H$8)))</f>
        <v>0</v>
      </c>
      <c r="R804">
        <f t="shared" si="101"/>
        <v>0</v>
      </c>
      <c r="S804" s="9">
        <f t="shared" si="102"/>
        <v>0</v>
      </c>
      <c r="W804">
        <f t="shared" si="103"/>
        <v>0</v>
      </c>
      <c r="X804">
        <f t="shared" si="96"/>
        <v>0</v>
      </c>
    </row>
    <row r="805" spans="1:24" x14ac:dyDescent="0.3">
      <c r="A805" s="3">
        <v>803</v>
      </c>
      <c r="B805">
        <v>361</v>
      </c>
      <c r="C805" t="s">
        <v>9</v>
      </c>
      <c r="D805" t="s">
        <v>9</v>
      </c>
      <c r="E805">
        <v>596865</v>
      </c>
      <c r="F805">
        <v>544848</v>
      </c>
      <c r="G805">
        <v>1</v>
      </c>
      <c r="H805">
        <v>1</v>
      </c>
      <c r="I805">
        <v>89.832746982574463</v>
      </c>
      <c r="J805">
        <f>ConfigSheet!$I$2</f>
        <v>3349.0920000000001</v>
      </c>
      <c r="K805">
        <f>IF(D805="",_xlfn.XLOOKUP(C805,ConfigSheet!$A$1:$H$1,ConfigSheet!$A$2:$H$2),_xlfn.XLOOKUP(D805,ConfigSheet!$A$1:$H$1,ConfigSheet!$A$2:$H$2))</f>
        <v>2.6304883652667002</v>
      </c>
      <c r="L805">
        <f>_xlfn.XLOOKUP(B805,CoinPixels_Config3!A:A,CoinPixels_Config3!I:I)</f>
        <v>1.0254971135343169</v>
      </c>
      <c r="M805">
        <f t="shared" si="97"/>
        <v>612083.33466966008</v>
      </c>
      <c r="N805">
        <f t="shared" si="98"/>
        <v>558740.05131494557</v>
      </c>
      <c r="O805">
        <f t="shared" si="99"/>
        <v>480.75063044615814</v>
      </c>
      <c r="P805">
        <f t="shared" si="100"/>
        <v>438.85303962760156</v>
      </c>
      <c r="Q805" s="9" cm="1">
        <f t="array" ref="Q805">IF(D805="",_xlfn.XLOOKUP(C805,ConfigSheet!$B$5:$H$5,_xlfn.XLOOKUP(G805,ConfigSheet!$A$6:$A$8,ConfigSheet!$B$6:$H$8)),_xlfn.XLOOKUP(D805,ConfigSheet!$B$5:$H$5,_xlfn.XLOOKUP(H805,ConfigSheet!$A$6:$A$8,ConfigSheet!$B$6:$H$8)))</f>
        <v>468.8</v>
      </c>
      <c r="R805">
        <f t="shared" si="101"/>
        <v>41.89759081855658</v>
      </c>
      <c r="S805" s="9">
        <f t="shared" si="102"/>
        <v>1755.4081163991966</v>
      </c>
      <c r="W805">
        <f t="shared" si="103"/>
        <v>29.946960372398451</v>
      </c>
      <c r="X805">
        <f t="shared" si="96"/>
        <v>896.82043554600318</v>
      </c>
    </row>
    <row r="806" spans="1:24" x14ac:dyDescent="0.3">
      <c r="A806" s="3">
        <v>804</v>
      </c>
      <c r="B806">
        <v>362</v>
      </c>
      <c r="C806" t="s">
        <v>8</v>
      </c>
      <c r="D806" t="s">
        <v>8</v>
      </c>
      <c r="E806">
        <v>14812</v>
      </c>
      <c r="F806">
        <v>14063</v>
      </c>
      <c r="G806">
        <v>1</v>
      </c>
      <c r="H806">
        <v>1</v>
      </c>
      <c r="I806">
        <v>86.820650100708008</v>
      </c>
      <c r="J806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_xlfn.XLOOKUP(B806,CoinPixels_Config3!A:A,CoinPixels_Config3!I:I)</f>
        <v>1.0532603285216526</v>
      </c>
      <c r="M806">
        <f t="shared" si="97"/>
        <v>15600.891986062719</v>
      </c>
      <c r="N806">
        <f t="shared" si="98"/>
        <v>14812.000000000002</v>
      </c>
      <c r="O806">
        <f t="shared" si="99"/>
        <v>0</v>
      </c>
      <c r="P806">
        <f t="shared" si="100"/>
        <v>0</v>
      </c>
      <c r="Q806" s="9" cm="1">
        <f t="array" ref="Q806">IF(D806="",_xlfn.XLOOKUP(C806,ConfigSheet!$B$5:$H$5,_xlfn.XLOOKUP(G806,ConfigSheet!$A$6:$A$8,ConfigSheet!$B$6:$H$8)),_xlfn.XLOOKUP(D806,ConfigSheet!$B$5:$H$5,_xlfn.XLOOKUP(H806,ConfigSheet!$A$6:$A$8,ConfigSheet!$B$6:$H$8)))</f>
        <v>0</v>
      </c>
      <c r="R806">
        <f t="shared" si="101"/>
        <v>0</v>
      </c>
      <c r="S806" s="9">
        <f t="shared" si="102"/>
        <v>0</v>
      </c>
      <c r="W806">
        <f t="shared" si="103"/>
        <v>0</v>
      </c>
      <c r="X806">
        <f t="shared" si="96"/>
        <v>0</v>
      </c>
    </row>
    <row r="807" spans="1:24" x14ac:dyDescent="0.3">
      <c r="A807" s="3">
        <v>805</v>
      </c>
      <c r="B807">
        <v>362</v>
      </c>
      <c r="C807" t="s">
        <v>10</v>
      </c>
      <c r="D807" t="s">
        <v>10</v>
      </c>
      <c r="E807">
        <v>88399</v>
      </c>
      <c r="F807">
        <v>89544</v>
      </c>
      <c r="G807">
        <v>1</v>
      </c>
      <c r="H807">
        <v>1</v>
      </c>
      <c r="I807">
        <v>94.388246536254883</v>
      </c>
      <c r="J807">
        <f>ConfigSheet!$I$2</f>
        <v>3349.0920000000001</v>
      </c>
      <c r="K807">
        <f>IF(D807="",_xlfn.XLOOKUP(C807,ConfigSheet!$A$1:$H$1,ConfigSheet!$A$2:$H$2),_xlfn.XLOOKUP(D807,ConfigSheet!$A$1:$H$1,ConfigSheet!$A$2:$H$2))</f>
        <v>3.5680999999999998</v>
      </c>
      <c r="L807">
        <f>_xlfn.XLOOKUP(B807,CoinPixels_Config3!A:A,CoinPixels_Config3!I:I)</f>
        <v>1.0532603285216526</v>
      </c>
      <c r="M807">
        <f t="shared" si="97"/>
        <v>93107.159780985574</v>
      </c>
      <c r="N807">
        <f t="shared" si="98"/>
        <v>94313.14285714287</v>
      </c>
      <c r="O807">
        <f t="shared" si="99"/>
        <v>99.195739267399816</v>
      </c>
      <c r="P807">
        <f t="shared" si="100"/>
        <v>100.48058549259663</v>
      </c>
      <c r="Q807" s="9" cm="1">
        <f t="array" ref="Q807">IF(D807="",_xlfn.XLOOKUP(C807,ConfigSheet!$B$5:$H$5,_xlfn.XLOOKUP(G807,ConfigSheet!$A$6:$A$8,ConfigSheet!$B$6:$H$8)),_xlfn.XLOOKUP(D807,ConfigSheet!$B$5:$H$5,_xlfn.XLOOKUP(H807,ConfigSheet!$A$6:$A$8,ConfigSheet!$B$6:$H$8)))</f>
        <v>96.64</v>
      </c>
      <c r="R807">
        <f t="shared" si="101"/>
        <v>-1.2848462251968158</v>
      </c>
      <c r="S807" s="9">
        <f t="shared" si="102"/>
        <v>1.6508298224025066</v>
      </c>
      <c r="W807">
        <f t="shared" si="103"/>
        <v>-3.840585492596631</v>
      </c>
      <c r="X807">
        <f t="shared" si="96"/>
        <v>14.750096925943707</v>
      </c>
    </row>
    <row r="808" spans="1:24" x14ac:dyDescent="0.3">
      <c r="A808" s="3">
        <v>806</v>
      </c>
      <c r="B808">
        <v>363</v>
      </c>
      <c r="C808" t="s">
        <v>8</v>
      </c>
      <c r="D808" t="s">
        <v>8</v>
      </c>
      <c r="E808">
        <v>14116</v>
      </c>
      <c r="F808">
        <v>13257</v>
      </c>
      <c r="G808">
        <v>1</v>
      </c>
      <c r="H808">
        <v>1</v>
      </c>
      <c r="I808">
        <v>89.105355739593506</v>
      </c>
      <c r="J808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_xlfn.XLOOKUP(B808,CoinPixels_Config3!A:A,CoinPixels_Config3!I:I)</f>
        <v>1.0647959568529832</v>
      </c>
      <c r="M808">
        <f t="shared" si="97"/>
        <v>15030.659726936712</v>
      </c>
      <c r="N808">
        <f t="shared" si="98"/>
        <v>14115.999999999998</v>
      </c>
      <c r="O808">
        <f t="shared" si="99"/>
        <v>0</v>
      </c>
      <c r="P808">
        <f t="shared" si="100"/>
        <v>0</v>
      </c>
      <c r="Q808" s="9" cm="1">
        <f t="array" ref="Q808">IF(D808="",_xlfn.XLOOKUP(C808,ConfigSheet!$B$5:$H$5,_xlfn.XLOOKUP(G808,ConfigSheet!$A$6:$A$8,ConfigSheet!$B$6:$H$8)),_xlfn.XLOOKUP(D808,ConfigSheet!$B$5:$H$5,_xlfn.XLOOKUP(H808,ConfigSheet!$A$6:$A$8,ConfigSheet!$B$6:$H$8)))</f>
        <v>0</v>
      </c>
      <c r="R808">
        <f t="shared" si="101"/>
        <v>0</v>
      </c>
      <c r="S808" s="9">
        <f t="shared" si="102"/>
        <v>0</v>
      </c>
      <c r="W808">
        <f t="shared" si="103"/>
        <v>0</v>
      </c>
      <c r="X808">
        <f t="shared" si="96"/>
        <v>0</v>
      </c>
    </row>
    <row r="809" spans="1:24" x14ac:dyDescent="0.3">
      <c r="A809" s="3">
        <v>807</v>
      </c>
      <c r="B809">
        <v>363</v>
      </c>
      <c r="C809" t="s">
        <v>10</v>
      </c>
      <c r="D809" t="s">
        <v>10</v>
      </c>
      <c r="E809">
        <v>262029</v>
      </c>
      <c r="F809">
        <v>255265</v>
      </c>
      <c r="G809">
        <v>3</v>
      </c>
      <c r="H809">
        <v>3</v>
      </c>
      <c r="I809">
        <v>92.612872521082565</v>
      </c>
      <c r="J809">
        <f>ConfigSheet!$I$2</f>
        <v>3349.0920000000001</v>
      </c>
      <c r="K809">
        <f>IF(D809="",_xlfn.XLOOKUP(C809,ConfigSheet!$A$1:$H$1,ConfigSheet!$A$2:$H$2),_xlfn.XLOOKUP(D809,ConfigSheet!$A$1:$H$1,ConfigSheet!$A$2:$H$2))</f>
        <v>3.5680999999999998</v>
      </c>
      <c r="L809">
        <f>_xlfn.XLOOKUP(B809,CoinPixels_Config3!A:A,CoinPixels_Config3!I:I)</f>
        <v>1.0647959568529832</v>
      </c>
      <c r="M809">
        <f t="shared" si="97"/>
        <v>279007.41977823037</v>
      </c>
      <c r="N809">
        <f t="shared" si="98"/>
        <v>271805.13992607675</v>
      </c>
      <c r="O809">
        <f t="shared" si="99"/>
        <v>297.25262086282004</v>
      </c>
      <c r="P809">
        <f t="shared" si="100"/>
        <v>289.57936054615232</v>
      </c>
      <c r="Q809" s="9" cm="1">
        <f t="array" ref="Q809">IF(D809="",_xlfn.XLOOKUP(C809,ConfigSheet!$B$5:$H$5,_xlfn.XLOOKUP(G809,ConfigSheet!$A$6:$A$8,ConfigSheet!$B$6:$H$8)),_xlfn.XLOOKUP(D809,ConfigSheet!$B$5:$H$5,_xlfn.XLOOKUP(H809,ConfigSheet!$A$6:$A$8,ConfigSheet!$B$6:$H$8)))</f>
        <v>289.92</v>
      </c>
      <c r="R809">
        <f t="shared" si="101"/>
        <v>7.6732603166677222</v>
      </c>
      <c r="S809" s="9">
        <f t="shared" si="102"/>
        <v>58.878923887347632</v>
      </c>
      <c r="W809">
        <f t="shared" si="103"/>
        <v>0.34063945384770022</v>
      </c>
      <c r="X809">
        <f t="shared" si="96"/>
        <v>0.1160352375176595</v>
      </c>
    </row>
    <row r="810" spans="1:24" x14ac:dyDescent="0.3">
      <c r="A810" s="3">
        <v>808</v>
      </c>
      <c r="B810">
        <v>364</v>
      </c>
      <c r="C810" t="s">
        <v>8</v>
      </c>
      <c r="D810" t="s">
        <v>8</v>
      </c>
      <c r="E810">
        <v>10269</v>
      </c>
      <c r="F810">
        <v>10949</v>
      </c>
      <c r="G810">
        <v>1</v>
      </c>
      <c r="H810">
        <v>1</v>
      </c>
      <c r="I810">
        <v>89.802306890487671</v>
      </c>
      <c r="J810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_xlfn.XLOOKUP(B810,CoinPixels_Config3!A:A,CoinPixels_Config3!I:I)</f>
        <v>0.93789387158644622</v>
      </c>
      <c r="M810">
        <f t="shared" si="97"/>
        <v>9631.2321673212155</v>
      </c>
      <c r="N810">
        <f t="shared" si="98"/>
        <v>10269</v>
      </c>
      <c r="O810">
        <f t="shared" si="99"/>
        <v>0</v>
      </c>
      <c r="P810">
        <f t="shared" si="100"/>
        <v>0</v>
      </c>
      <c r="Q810" s="9" cm="1">
        <f t="array" ref="Q810">IF(D810="",_xlfn.XLOOKUP(C810,ConfigSheet!$B$5:$H$5,_xlfn.XLOOKUP(G810,ConfigSheet!$A$6:$A$8,ConfigSheet!$B$6:$H$8)),_xlfn.XLOOKUP(D810,ConfigSheet!$B$5:$H$5,_xlfn.XLOOKUP(H810,ConfigSheet!$A$6:$A$8,ConfigSheet!$B$6:$H$8)))</f>
        <v>0</v>
      </c>
      <c r="R810">
        <f t="shared" si="101"/>
        <v>0</v>
      </c>
      <c r="S810" s="9">
        <f t="shared" si="102"/>
        <v>0</v>
      </c>
      <c r="W810">
        <f t="shared" si="103"/>
        <v>0</v>
      </c>
      <c r="X810">
        <f t="shared" si="96"/>
        <v>0</v>
      </c>
    </row>
    <row r="811" spans="1:24" x14ac:dyDescent="0.3">
      <c r="A811" s="3">
        <v>809</v>
      </c>
      <c r="B811">
        <v>364</v>
      </c>
      <c r="C811" t="s">
        <v>11</v>
      </c>
      <c r="D811" t="s">
        <v>11</v>
      </c>
      <c r="E811">
        <v>145197</v>
      </c>
      <c r="F811">
        <v>170779</v>
      </c>
      <c r="G811">
        <v>1</v>
      </c>
      <c r="H811">
        <v>1</v>
      </c>
      <c r="I811">
        <v>83.539444208145142</v>
      </c>
      <c r="J811">
        <f>ConfigSheet!$I$2</f>
        <v>3349.0920000000001</v>
      </c>
      <c r="K811">
        <f>IF(D811="",_xlfn.XLOOKUP(C811,ConfigSheet!$A$1:$H$1,ConfigSheet!$A$2:$H$2),_xlfn.XLOOKUP(D811,ConfigSheet!$A$1:$H$1,ConfigSheet!$A$2:$H$2))</f>
        <v>5.6936084651916001</v>
      </c>
      <c r="L811">
        <f>_xlfn.XLOOKUP(B811,CoinPixels_Config3!A:A,CoinPixels_Config3!I:I)</f>
        <v>0.93789387158644622</v>
      </c>
      <c r="M811">
        <f t="shared" si="97"/>
        <v>136179.37647273723</v>
      </c>
      <c r="N811">
        <f t="shared" si="98"/>
        <v>160172.57749566171</v>
      </c>
      <c r="O811">
        <f t="shared" si="99"/>
        <v>231.5111232147969</v>
      </c>
      <c r="P811">
        <f t="shared" si="100"/>
        <v>272.30065436269206</v>
      </c>
      <c r="Q811" s="9" cm="1">
        <f t="array" ref="Q811">IF(D811="",_xlfn.XLOOKUP(C811,ConfigSheet!$B$5:$H$5,_xlfn.XLOOKUP(G811,ConfigSheet!$A$6:$A$8,ConfigSheet!$B$6:$H$8)),_xlfn.XLOOKUP(D811,ConfigSheet!$B$5:$H$5,_xlfn.XLOOKUP(H811,ConfigSheet!$A$6:$A$8,ConfigSheet!$B$6:$H$8)))</f>
        <v>369.42666666666668</v>
      </c>
      <c r="R811">
        <f t="shared" si="101"/>
        <v>-40.789531147895161</v>
      </c>
      <c r="S811" s="9">
        <f t="shared" si="102"/>
        <v>1663.7858512651096</v>
      </c>
      <c r="W811">
        <f t="shared" si="103"/>
        <v>97.126012303974619</v>
      </c>
      <c r="X811">
        <f t="shared" si="96"/>
        <v>9433.4622660718287</v>
      </c>
    </row>
    <row r="812" spans="1:24" x14ac:dyDescent="0.3">
      <c r="A812" s="3">
        <v>810</v>
      </c>
      <c r="B812">
        <v>365</v>
      </c>
      <c r="C812" t="s">
        <v>8</v>
      </c>
      <c r="D812" t="s">
        <v>8</v>
      </c>
      <c r="E812">
        <v>13449</v>
      </c>
      <c r="F812">
        <v>11542</v>
      </c>
      <c r="G812">
        <v>1</v>
      </c>
      <c r="H812">
        <v>1</v>
      </c>
      <c r="I812">
        <v>83.554905652999878</v>
      </c>
      <c r="J812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_xlfn.XLOOKUP(B812,CoinPixels_Config3!A:A,CoinPixels_Config3!I:I)</f>
        <v>1.1652226650493849</v>
      </c>
      <c r="M812">
        <f t="shared" si="97"/>
        <v>15671.079622249177</v>
      </c>
      <c r="N812">
        <f t="shared" si="98"/>
        <v>13449</v>
      </c>
      <c r="O812">
        <f t="shared" si="99"/>
        <v>0</v>
      </c>
      <c r="P812">
        <f t="shared" si="100"/>
        <v>0</v>
      </c>
      <c r="Q812" s="9" cm="1">
        <f t="array" ref="Q812">IF(D812="",_xlfn.XLOOKUP(C812,ConfigSheet!$B$5:$H$5,_xlfn.XLOOKUP(G812,ConfigSheet!$A$6:$A$8,ConfigSheet!$B$6:$H$8)),_xlfn.XLOOKUP(D812,ConfigSheet!$B$5:$H$5,_xlfn.XLOOKUP(H812,ConfigSheet!$A$6:$A$8,ConfigSheet!$B$6:$H$8)))</f>
        <v>0</v>
      </c>
      <c r="R812">
        <f t="shared" si="101"/>
        <v>0</v>
      </c>
      <c r="S812" s="9">
        <f t="shared" si="102"/>
        <v>0</v>
      </c>
      <c r="W812">
        <f t="shared" si="103"/>
        <v>0</v>
      </c>
      <c r="X812">
        <f t="shared" si="96"/>
        <v>0</v>
      </c>
    </row>
    <row r="813" spans="1:24" x14ac:dyDescent="0.3">
      <c r="A813" s="3">
        <v>811</v>
      </c>
      <c r="B813">
        <v>365</v>
      </c>
      <c r="C813" t="s">
        <v>11</v>
      </c>
      <c r="D813" t="s">
        <v>11</v>
      </c>
      <c r="E813">
        <v>331156</v>
      </c>
      <c r="F813">
        <v>366430</v>
      </c>
      <c r="G813">
        <v>2</v>
      </c>
      <c r="H813">
        <v>2</v>
      </c>
      <c r="I813">
        <v>86.71669065952301</v>
      </c>
      <c r="J813">
        <f>ConfigSheet!$I$2</f>
        <v>3349.0920000000001</v>
      </c>
      <c r="K813">
        <f>IF(D813="",_xlfn.XLOOKUP(C813,ConfigSheet!$A$1:$H$1,ConfigSheet!$A$2:$H$2),_xlfn.XLOOKUP(D813,ConfigSheet!$A$1:$H$1,ConfigSheet!$A$2:$H$2))</f>
        <v>5.6936084651916001</v>
      </c>
      <c r="L813">
        <f>_xlfn.XLOOKUP(B813,CoinPixels_Config3!A:A,CoinPixels_Config3!I:I)</f>
        <v>1.1652226650493849</v>
      </c>
      <c r="M813">
        <f t="shared" si="97"/>
        <v>385870.47686709411</v>
      </c>
      <c r="N813">
        <f t="shared" si="98"/>
        <v>426972.54115404608</v>
      </c>
      <c r="O813">
        <f t="shared" si="99"/>
        <v>655.99733108496469</v>
      </c>
      <c r="P813">
        <f t="shared" si="100"/>
        <v>725.87270660795389</v>
      </c>
      <c r="Q813" s="9" cm="1">
        <f t="array" ref="Q813">IF(D813="",_xlfn.XLOOKUP(C813,ConfigSheet!$B$5:$H$5,_xlfn.XLOOKUP(G813,ConfigSheet!$A$6:$A$8,ConfigSheet!$B$6:$H$8)),_xlfn.XLOOKUP(D813,ConfigSheet!$B$5:$H$5,_xlfn.XLOOKUP(H813,ConfigSheet!$A$6:$A$8,ConfigSheet!$B$6:$H$8)))</f>
        <v>738.85333333333335</v>
      </c>
      <c r="R813">
        <f t="shared" si="101"/>
        <v>-69.875375522989202</v>
      </c>
      <c r="S813" s="9">
        <f t="shared" si="102"/>
        <v>4882.5681044787589</v>
      </c>
      <c r="W813">
        <f t="shared" si="103"/>
        <v>12.980626725379466</v>
      </c>
      <c r="X813">
        <f t="shared" si="96"/>
        <v>168.49667018363564</v>
      </c>
    </row>
    <row r="814" spans="1:24" x14ac:dyDescent="0.3">
      <c r="A814" s="3">
        <v>812</v>
      </c>
      <c r="B814">
        <v>366</v>
      </c>
      <c r="C814" t="s">
        <v>8</v>
      </c>
      <c r="D814" t="s">
        <v>8</v>
      </c>
      <c r="E814">
        <v>13443</v>
      </c>
      <c r="F814">
        <v>12898</v>
      </c>
      <c r="G814">
        <v>1</v>
      </c>
      <c r="H814">
        <v>1</v>
      </c>
      <c r="I814">
        <v>92.706125974655151</v>
      </c>
      <c r="J814">
        <f>ConfigSheet!$I$2</f>
        <v>3349.0920000000001</v>
      </c>
      <c r="K814">
        <f>IF(D814="",_xlfn.XLOOKUP(C814,ConfigSheet!$A$1:$H$1,ConfigSheet!$A$2:$H$2),_xlfn.XLOOKUP(D814,ConfigSheet!$A$1:$H$1,ConfigSheet!$A$2:$H$2))</f>
        <v>0</v>
      </c>
      <c r="L814">
        <f>_xlfn.XLOOKUP(B814,CoinPixels_Config3!A:A,CoinPixels_Config3!I:I)</f>
        <v>1.042254613118313</v>
      </c>
      <c r="M814">
        <f t="shared" si="97"/>
        <v>14011.028764149482</v>
      </c>
      <c r="N814">
        <f t="shared" si="98"/>
        <v>13443.000000000002</v>
      </c>
      <c r="O814">
        <f t="shared" si="99"/>
        <v>0</v>
      </c>
      <c r="P814">
        <f t="shared" si="100"/>
        <v>0</v>
      </c>
      <c r="Q814" s="9" cm="1">
        <f t="array" ref="Q814">IF(D814="",_xlfn.XLOOKUP(C814,ConfigSheet!$B$5:$H$5,_xlfn.XLOOKUP(G814,ConfigSheet!$A$6:$A$8,ConfigSheet!$B$6:$H$8)),_xlfn.XLOOKUP(D814,ConfigSheet!$B$5:$H$5,_xlfn.XLOOKUP(H814,ConfigSheet!$A$6:$A$8,ConfigSheet!$B$6:$H$8)))</f>
        <v>0</v>
      </c>
      <c r="R814">
        <f t="shared" si="101"/>
        <v>0</v>
      </c>
      <c r="S814" s="9">
        <f t="shared" si="102"/>
        <v>0</v>
      </c>
      <c r="W814">
        <f t="shared" si="103"/>
        <v>0</v>
      </c>
      <c r="X814">
        <f t="shared" si="96"/>
        <v>0</v>
      </c>
    </row>
    <row r="815" spans="1:24" x14ac:dyDescent="0.3">
      <c r="A815" s="3">
        <v>813</v>
      </c>
      <c r="B815">
        <v>366</v>
      </c>
      <c r="C815" t="s">
        <v>11</v>
      </c>
      <c r="D815" t="s">
        <v>11</v>
      </c>
      <c r="E815">
        <v>355396</v>
      </c>
      <c r="F815">
        <v>356597</v>
      </c>
      <c r="G815">
        <v>2</v>
      </c>
      <c r="H815">
        <v>2</v>
      </c>
      <c r="I815">
        <v>83.82321298122406</v>
      </c>
      <c r="J815">
        <f>ConfigSheet!$I$2</f>
        <v>3349.0920000000001</v>
      </c>
      <c r="K815">
        <f>IF(D815="",_xlfn.XLOOKUP(C815,ConfigSheet!$A$1:$H$1,ConfigSheet!$A$2:$H$2),_xlfn.XLOOKUP(D815,ConfigSheet!$A$1:$H$1,ConfigSheet!$A$2:$H$2))</f>
        <v>5.6936084651916001</v>
      </c>
      <c r="L815">
        <f>_xlfn.XLOOKUP(B815,CoinPixels_Config3!A:A,CoinPixels_Config3!I:I)</f>
        <v>1.042254613118313</v>
      </c>
      <c r="M815">
        <f t="shared" si="97"/>
        <v>370413.120483796</v>
      </c>
      <c r="N815">
        <f t="shared" si="98"/>
        <v>371664.86827415106</v>
      </c>
      <c r="O815">
        <f t="shared" si="99"/>
        <v>629.71912339361745</v>
      </c>
      <c r="P815">
        <f t="shared" si="100"/>
        <v>631.84715147270583</v>
      </c>
      <c r="Q815" s="9" cm="1">
        <f t="array" ref="Q815">IF(D815="",_xlfn.XLOOKUP(C815,ConfigSheet!$B$5:$H$5,_xlfn.XLOOKUP(G815,ConfigSheet!$A$6:$A$8,ConfigSheet!$B$6:$H$8)),_xlfn.XLOOKUP(D815,ConfigSheet!$B$5:$H$5,_xlfn.XLOOKUP(H815,ConfigSheet!$A$6:$A$8,ConfigSheet!$B$6:$H$8)))</f>
        <v>738.85333333333335</v>
      </c>
      <c r="R815">
        <f t="shared" si="101"/>
        <v>-2.1280280790883808</v>
      </c>
      <c r="S815" s="9">
        <f t="shared" si="102"/>
        <v>4.528503505388584</v>
      </c>
      <c r="W815">
        <f t="shared" si="103"/>
        <v>107.00618186062752</v>
      </c>
      <c r="X815">
        <f t="shared" si="96"/>
        <v>11450.322956389691</v>
      </c>
    </row>
    <row r="816" spans="1:24" x14ac:dyDescent="0.3">
      <c r="A816" s="3">
        <v>814</v>
      </c>
      <c r="B816">
        <v>367</v>
      </c>
      <c r="C816" t="s">
        <v>8</v>
      </c>
      <c r="D816" t="s">
        <v>8</v>
      </c>
      <c r="E816">
        <v>13373</v>
      </c>
      <c r="F816">
        <v>13207</v>
      </c>
      <c r="G816">
        <v>1</v>
      </c>
      <c r="H816">
        <v>1</v>
      </c>
      <c r="I816">
        <v>90.224003791809082</v>
      </c>
      <c r="J816">
        <f>ConfigSheet!$I$2</f>
        <v>3349.0920000000001</v>
      </c>
      <c r="K816">
        <f>IF(D816="",_xlfn.XLOOKUP(C816,ConfigSheet!$A$1:$H$1,ConfigSheet!$A$2:$H$2),_xlfn.XLOOKUP(D816,ConfigSheet!$A$1:$H$1,ConfigSheet!$A$2:$H$2))</f>
        <v>0</v>
      </c>
      <c r="L816">
        <f>_xlfn.XLOOKUP(B816,CoinPixels_Config3!A:A,CoinPixels_Config3!I:I)</f>
        <v>1.0125690921481032</v>
      </c>
      <c r="M816">
        <f t="shared" si="97"/>
        <v>13541.086469296584</v>
      </c>
      <c r="N816">
        <f t="shared" si="98"/>
        <v>13372.999999999998</v>
      </c>
      <c r="O816">
        <f t="shared" si="99"/>
        <v>0</v>
      </c>
      <c r="P816">
        <f t="shared" si="100"/>
        <v>0</v>
      </c>
      <c r="Q816" s="9" cm="1">
        <f t="array" ref="Q816">IF(D816="",_xlfn.XLOOKUP(C816,ConfigSheet!$B$5:$H$5,_xlfn.XLOOKUP(G816,ConfigSheet!$A$6:$A$8,ConfigSheet!$B$6:$H$8)),_xlfn.XLOOKUP(D816,ConfigSheet!$B$5:$H$5,_xlfn.XLOOKUP(H816,ConfigSheet!$A$6:$A$8,ConfigSheet!$B$6:$H$8)))</f>
        <v>0</v>
      </c>
      <c r="R816">
        <f t="shared" si="101"/>
        <v>0</v>
      </c>
      <c r="S816" s="9">
        <f t="shared" si="102"/>
        <v>0</v>
      </c>
      <c r="W816">
        <f t="shared" si="103"/>
        <v>0</v>
      </c>
      <c r="X816">
        <f t="shared" si="96"/>
        <v>0</v>
      </c>
    </row>
    <row r="817" spans="1:24" x14ac:dyDescent="0.3">
      <c r="A817" s="3">
        <v>815</v>
      </c>
      <c r="B817">
        <v>367</v>
      </c>
      <c r="C817" t="s">
        <v>12</v>
      </c>
      <c r="D817" t="s">
        <v>12</v>
      </c>
      <c r="E817">
        <v>341385</v>
      </c>
      <c r="F817">
        <v>305440</v>
      </c>
      <c r="G817">
        <v>2</v>
      </c>
      <c r="H817">
        <v>2</v>
      </c>
      <c r="I817">
        <v>87.574774026870728</v>
      </c>
      <c r="J817">
        <f>ConfigSheet!$I$2</f>
        <v>3349.0920000000001</v>
      </c>
      <c r="K817">
        <f>IF(D817="",_xlfn.XLOOKUP(C817,ConfigSheet!$A$1:$H$1,ConfigSheet!$A$2:$H$2),_xlfn.XLOOKUP(D817,ConfigSheet!$A$1:$H$1,ConfigSheet!$A$2:$H$2))</f>
        <v>4.4826302470744004</v>
      </c>
      <c r="L817">
        <f>_xlfn.XLOOKUP(B817,CoinPixels_Config3!A:A,CoinPixels_Config3!I:I)</f>
        <v>1.0125690921481032</v>
      </c>
      <c r="M817">
        <f t="shared" si="97"/>
        <v>345675.89952298021</v>
      </c>
      <c r="N817">
        <f t="shared" si="98"/>
        <v>309279.10350571666</v>
      </c>
      <c r="O817">
        <f t="shared" si="99"/>
        <v>462.67383603865238</v>
      </c>
      <c r="P817">
        <f t="shared" si="100"/>
        <v>413.95813078971247</v>
      </c>
      <c r="Q817" s="9" cm="1">
        <f t="array" ref="Q817">IF(D817="",_xlfn.XLOOKUP(C817,ConfigSheet!$B$5:$H$5,_xlfn.XLOOKUP(G817,ConfigSheet!$A$6:$A$8,ConfigSheet!$B$6:$H$8)),_xlfn.XLOOKUP(D817,ConfigSheet!$B$5:$H$5,_xlfn.XLOOKUP(H817,ConfigSheet!$A$6:$A$8,ConfigSheet!$B$6:$H$8)))</f>
        <v>472.59999999999997</v>
      </c>
      <c r="R817">
        <f t="shared" si="101"/>
        <v>48.715705248939912</v>
      </c>
      <c r="S817" s="9">
        <f t="shared" si="102"/>
        <v>2373.2199379015915</v>
      </c>
      <c r="W817">
        <f t="shared" si="103"/>
        <v>58.641869210287496</v>
      </c>
      <c r="X817">
        <f t="shared" si="96"/>
        <v>3438.8688244764644</v>
      </c>
    </row>
    <row r="818" spans="1:24" x14ac:dyDescent="0.3">
      <c r="A818" s="3">
        <v>816</v>
      </c>
      <c r="B818">
        <v>368</v>
      </c>
      <c r="C818" t="s">
        <v>8</v>
      </c>
      <c r="D818" t="s">
        <v>8</v>
      </c>
      <c r="E818">
        <v>14793</v>
      </c>
      <c r="F818">
        <v>15226</v>
      </c>
      <c r="G818">
        <v>1</v>
      </c>
      <c r="H818">
        <v>1</v>
      </c>
      <c r="I818">
        <v>90.596824884414673</v>
      </c>
      <c r="J818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_xlfn.XLOOKUP(B818,CoinPixels_Config3!A:A,CoinPixels_Config3!I:I)</f>
        <v>0.97156180218048072</v>
      </c>
      <c r="M818">
        <f t="shared" si="97"/>
        <v>14372.31373965585</v>
      </c>
      <c r="N818">
        <f t="shared" si="98"/>
        <v>14793</v>
      </c>
      <c r="O818">
        <f t="shared" si="99"/>
        <v>0</v>
      </c>
      <c r="P818">
        <f t="shared" si="100"/>
        <v>0</v>
      </c>
      <c r="Q818" s="9" cm="1">
        <f t="array" ref="Q818">IF(D818="",_xlfn.XLOOKUP(C818,ConfigSheet!$B$5:$H$5,_xlfn.XLOOKUP(G818,ConfigSheet!$A$6:$A$8,ConfigSheet!$B$6:$H$8)),_xlfn.XLOOKUP(D818,ConfigSheet!$B$5:$H$5,_xlfn.XLOOKUP(H818,ConfigSheet!$A$6:$A$8,ConfigSheet!$B$6:$H$8)))</f>
        <v>0</v>
      </c>
      <c r="R818">
        <f t="shared" si="101"/>
        <v>0</v>
      </c>
      <c r="S818" s="9">
        <f t="shared" si="102"/>
        <v>0</v>
      </c>
      <c r="W818">
        <f t="shared" si="103"/>
        <v>0</v>
      </c>
      <c r="X818">
        <f t="shared" si="96"/>
        <v>0</v>
      </c>
    </row>
    <row r="819" spans="1:24" x14ac:dyDescent="0.3">
      <c r="A819" s="3">
        <v>817</v>
      </c>
      <c r="B819">
        <v>368</v>
      </c>
      <c r="C819" t="s">
        <v>12</v>
      </c>
      <c r="D819" t="s">
        <v>12</v>
      </c>
      <c r="E819">
        <v>377971</v>
      </c>
      <c r="F819">
        <v>332948</v>
      </c>
      <c r="G819">
        <v>2</v>
      </c>
      <c r="H819">
        <v>2</v>
      </c>
      <c r="I819">
        <v>86.747577786445618</v>
      </c>
      <c r="J819">
        <f>ConfigSheet!$I$2</f>
        <v>3349.0920000000001</v>
      </c>
      <c r="K819">
        <f>IF(D819="",_xlfn.XLOOKUP(C819,ConfigSheet!$A$1:$H$1,ConfigSheet!$A$2:$H$2),_xlfn.XLOOKUP(D819,ConfigSheet!$A$1:$H$1,ConfigSheet!$A$2:$H$2))</f>
        <v>4.4826302470744004</v>
      </c>
      <c r="L819">
        <f>_xlfn.XLOOKUP(B819,CoinPixels_Config3!A:A,CoinPixels_Config3!I:I)</f>
        <v>0.97156180218048072</v>
      </c>
      <c r="M819">
        <f t="shared" si="97"/>
        <v>367222.18593195849</v>
      </c>
      <c r="N819">
        <f t="shared" si="98"/>
        <v>323479.55891238671</v>
      </c>
      <c r="O819">
        <f t="shared" si="99"/>
        <v>491.51270793856258</v>
      </c>
      <c r="P819">
        <f t="shared" si="100"/>
        <v>432.96489170525922</v>
      </c>
      <c r="Q819" s="9" cm="1">
        <f t="array" ref="Q819">IF(D819="",_xlfn.XLOOKUP(C819,ConfigSheet!$B$5:$H$5,_xlfn.XLOOKUP(G819,ConfigSheet!$A$6:$A$8,ConfigSheet!$B$6:$H$8)),_xlfn.XLOOKUP(D819,ConfigSheet!$B$5:$H$5,_xlfn.XLOOKUP(H819,ConfigSheet!$A$6:$A$8,ConfigSheet!$B$6:$H$8)))</f>
        <v>472.59999999999997</v>
      </c>
      <c r="R819">
        <f t="shared" si="101"/>
        <v>58.547816233303365</v>
      </c>
      <c r="S819" s="9">
        <f t="shared" si="102"/>
        <v>3427.8467856886609</v>
      </c>
      <c r="W819">
        <f t="shared" si="103"/>
        <v>39.635108294740746</v>
      </c>
      <c r="X819">
        <f t="shared" si="96"/>
        <v>1570.9418095358267</v>
      </c>
    </row>
    <row r="820" spans="1:24" x14ac:dyDescent="0.3">
      <c r="A820" s="3">
        <v>818</v>
      </c>
      <c r="B820">
        <v>369</v>
      </c>
      <c r="C820" t="s">
        <v>8</v>
      </c>
      <c r="D820" t="s">
        <v>8</v>
      </c>
      <c r="E820">
        <v>18613</v>
      </c>
      <c r="F820">
        <v>17042</v>
      </c>
      <c r="G820">
        <v>1</v>
      </c>
      <c r="H820">
        <v>1</v>
      </c>
      <c r="I820">
        <v>90.312248468399048</v>
      </c>
      <c r="J820">
        <f>ConfigSheet!$I$2</f>
        <v>3349.0920000000001</v>
      </c>
      <c r="K820">
        <f>IF(D820="",_xlfn.XLOOKUP(C820,ConfigSheet!$A$1:$H$1,ConfigSheet!$A$2:$H$2),_xlfn.XLOOKUP(D820,ConfigSheet!$A$1:$H$1,ConfigSheet!$A$2:$H$2))</f>
        <v>0</v>
      </c>
      <c r="L820">
        <f>_xlfn.XLOOKUP(B820,CoinPixels_Config3!A:A,CoinPixels_Config3!I:I)</f>
        <v>1.092184015960568</v>
      </c>
      <c r="M820">
        <f t="shared" si="97"/>
        <v>20328.821089074052</v>
      </c>
      <c r="N820">
        <f t="shared" si="98"/>
        <v>18613</v>
      </c>
      <c r="O820">
        <f t="shared" si="99"/>
        <v>0</v>
      </c>
      <c r="P820">
        <f t="shared" si="100"/>
        <v>0</v>
      </c>
      <c r="Q820" s="9" cm="1">
        <f t="array" ref="Q820">IF(D820="",_xlfn.XLOOKUP(C820,ConfigSheet!$B$5:$H$5,_xlfn.XLOOKUP(G820,ConfigSheet!$A$6:$A$8,ConfigSheet!$B$6:$H$8)),_xlfn.XLOOKUP(D820,ConfigSheet!$B$5:$H$5,_xlfn.XLOOKUP(H820,ConfigSheet!$A$6:$A$8,ConfigSheet!$B$6:$H$8)))</f>
        <v>0</v>
      </c>
      <c r="R820">
        <f t="shared" si="101"/>
        <v>0</v>
      </c>
      <c r="S820" s="9">
        <f t="shared" si="102"/>
        <v>0</v>
      </c>
      <c r="W820">
        <f t="shared" si="103"/>
        <v>0</v>
      </c>
      <c r="X820">
        <f t="shared" si="96"/>
        <v>0</v>
      </c>
    </row>
    <row r="821" spans="1:24" x14ac:dyDescent="0.3">
      <c r="A821" s="3">
        <v>819</v>
      </c>
      <c r="B821">
        <v>369</v>
      </c>
      <c r="C821" t="s">
        <v>14</v>
      </c>
      <c r="D821" t="s">
        <v>14</v>
      </c>
      <c r="E821">
        <v>204368</v>
      </c>
      <c r="F821">
        <v>193488</v>
      </c>
      <c r="G821">
        <v>2</v>
      </c>
      <c r="H821">
        <v>2</v>
      </c>
      <c r="I821">
        <v>93.363267183303833</v>
      </c>
      <c r="J821">
        <f>ConfigSheet!$I$2</f>
        <v>3349.0920000000001</v>
      </c>
      <c r="K821">
        <f>IF(D821="",_xlfn.XLOOKUP(C821,ConfigSheet!$A$1:$H$1,ConfigSheet!$A$2:$H$2),_xlfn.XLOOKUP(D821,ConfigSheet!$A$1:$H$1,ConfigSheet!$A$2:$H$2))</f>
        <v>8.5265588246234003</v>
      </c>
      <c r="L821">
        <f>_xlfn.XLOOKUP(B821,CoinPixels_Config3!A:A,CoinPixels_Config3!I:I)</f>
        <v>1.092184015960568</v>
      </c>
      <c r="M821">
        <f t="shared" si="97"/>
        <v>223207.46297382936</v>
      </c>
      <c r="N821">
        <f t="shared" si="98"/>
        <v>211324.50088017838</v>
      </c>
      <c r="O821">
        <f t="shared" si="99"/>
        <v>568.2709113817433</v>
      </c>
      <c r="P821">
        <f t="shared" si="100"/>
        <v>538.01770385496138</v>
      </c>
      <c r="Q821" s="9" cm="1">
        <f t="array" ref="Q821">IF(D821="",_xlfn.XLOOKUP(C821,ConfigSheet!$B$5:$H$5,_xlfn.XLOOKUP(G821,ConfigSheet!$A$6:$A$8,ConfigSheet!$B$6:$H$8)),_xlfn.XLOOKUP(D821,ConfigSheet!$B$5:$H$5,_xlfn.XLOOKUP(H821,ConfigSheet!$A$6:$A$8,ConfigSheet!$B$6:$H$8)))</f>
        <v>320.88</v>
      </c>
      <c r="R821">
        <f t="shared" si="101"/>
        <v>30.253207526781921</v>
      </c>
      <c r="S821" s="9">
        <f t="shared" si="102"/>
        <v>915.25656565853433</v>
      </c>
      <c r="W821">
        <f t="shared" si="103"/>
        <v>-217.13770385496139</v>
      </c>
      <c r="X821">
        <f t="shared" si="96"/>
        <v>47148.782435404915</v>
      </c>
    </row>
    <row r="822" spans="1:24" x14ac:dyDescent="0.3">
      <c r="A822" s="3">
        <v>820</v>
      </c>
      <c r="B822">
        <v>370</v>
      </c>
      <c r="C822" t="s">
        <v>8</v>
      </c>
      <c r="D822" t="s">
        <v>8</v>
      </c>
      <c r="E822">
        <v>16693</v>
      </c>
      <c r="F822">
        <v>16315</v>
      </c>
      <c r="G822">
        <v>1</v>
      </c>
      <c r="H822">
        <v>1</v>
      </c>
      <c r="I822">
        <v>88.176274299621582</v>
      </c>
      <c r="J822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_xlfn.XLOOKUP(B822,CoinPixels_Config3!A:A,CoinPixels_Config3!I:I)</f>
        <v>1.0231688630095004</v>
      </c>
      <c r="M822">
        <f t="shared" si="97"/>
        <v>17079.75783021759</v>
      </c>
      <c r="N822">
        <f t="shared" si="98"/>
        <v>16693</v>
      </c>
      <c r="O822">
        <f t="shared" si="99"/>
        <v>0</v>
      </c>
      <c r="P822">
        <f t="shared" si="100"/>
        <v>0</v>
      </c>
      <c r="Q822" s="9" cm="1">
        <f t="array" ref="Q822">IF(D822="",_xlfn.XLOOKUP(C822,ConfigSheet!$B$5:$H$5,_xlfn.XLOOKUP(G822,ConfigSheet!$A$6:$A$8,ConfigSheet!$B$6:$H$8)),_xlfn.XLOOKUP(D822,ConfigSheet!$B$5:$H$5,_xlfn.XLOOKUP(H822,ConfigSheet!$A$6:$A$8,ConfigSheet!$B$6:$H$8)))</f>
        <v>0</v>
      </c>
      <c r="R822">
        <f t="shared" si="101"/>
        <v>0</v>
      </c>
      <c r="S822" s="9">
        <f t="shared" si="102"/>
        <v>0</v>
      </c>
      <c r="W822">
        <f t="shared" si="103"/>
        <v>0</v>
      </c>
      <c r="X822">
        <f t="shared" si="96"/>
        <v>0</v>
      </c>
    </row>
    <row r="823" spans="1:24" x14ac:dyDescent="0.3">
      <c r="A823" s="3">
        <v>821</v>
      </c>
      <c r="B823">
        <v>370</v>
      </c>
      <c r="C823" t="s">
        <v>13</v>
      </c>
      <c r="D823" t="s">
        <v>13</v>
      </c>
      <c r="E823">
        <v>150644</v>
      </c>
      <c r="F823">
        <v>126860</v>
      </c>
      <c r="G823">
        <v>1</v>
      </c>
      <c r="H823">
        <v>1</v>
      </c>
      <c r="I823">
        <v>64.164692163467407</v>
      </c>
      <c r="J823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_xlfn.XLOOKUP(B823,CoinPixels_Config3!A:A,CoinPixels_Config3!I:I)</f>
        <v>1.0231688630095004</v>
      </c>
      <c r="M823">
        <f t="shared" si="97"/>
        <v>154134.25019920318</v>
      </c>
      <c r="N823">
        <f t="shared" si="98"/>
        <v>129799.20196138522</v>
      </c>
      <c r="O823">
        <f t="shared" si="99"/>
        <v>308.27619640064751</v>
      </c>
      <c r="P823">
        <f t="shared" si="100"/>
        <v>259.60488486356002</v>
      </c>
      <c r="Q823" s="9" cm="1">
        <f t="array" ref="Q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R823">
        <f t="shared" si="101"/>
        <v>48.67131153708749</v>
      </c>
      <c r="S823" s="9">
        <f t="shared" si="102"/>
        <v>2368.8965667402258</v>
      </c>
      <c r="W823">
        <f t="shared" si="103"/>
        <v>-51.649884863560004</v>
      </c>
      <c r="X823">
        <f t="shared" si="96"/>
        <v>2667.7106064190048</v>
      </c>
    </row>
    <row r="824" spans="1:24" x14ac:dyDescent="0.3">
      <c r="A824" s="3">
        <v>822</v>
      </c>
      <c r="B824">
        <v>371</v>
      </c>
      <c r="C824" t="s">
        <v>8</v>
      </c>
      <c r="D824" t="s">
        <v>8</v>
      </c>
      <c r="E824">
        <v>20560</v>
      </c>
      <c r="F824">
        <v>18327</v>
      </c>
      <c r="G824">
        <v>1</v>
      </c>
      <c r="H824">
        <v>1</v>
      </c>
      <c r="I824">
        <v>89.120709896087646</v>
      </c>
      <c r="J82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_xlfn.XLOOKUP(B824,CoinPixels_Config3!A:A,CoinPixels_Config3!I:I)</f>
        <v>1.1218420909041305</v>
      </c>
      <c r="M824">
        <f t="shared" si="97"/>
        <v>23065.073388988923</v>
      </c>
      <c r="N824">
        <f t="shared" si="98"/>
        <v>20560</v>
      </c>
      <c r="O824">
        <f t="shared" si="99"/>
        <v>0</v>
      </c>
      <c r="P824">
        <f t="shared" si="100"/>
        <v>0</v>
      </c>
      <c r="Q824" s="9" cm="1">
        <f t="array" ref="Q824">IF(D824="",_xlfn.XLOOKUP(C824,ConfigSheet!$B$5:$H$5,_xlfn.XLOOKUP(G824,ConfigSheet!$A$6:$A$8,ConfigSheet!$B$6:$H$8)),_xlfn.XLOOKUP(D824,ConfigSheet!$B$5:$H$5,_xlfn.XLOOKUP(H824,ConfigSheet!$A$6:$A$8,ConfigSheet!$B$6:$H$8)))</f>
        <v>0</v>
      </c>
      <c r="R824">
        <f t="shared" si="101"/>
        <v>0</v>
      </c>
      <c r="S824" s="9">
        <f t="shared" si="102"/>
        <v>0</v>
      </c>
      <c r="W824">
        <f t="shared" si="103"/>
        <v>0</v>
      </c>
      <c r="X824">
        <f t="shared" si="96"/>
        <v>0</v>
      </c>
    </row>
    <row r="825" spans="1:24" x14ac:dyDescent="0.3">
      <c r="A825" s="3">
        <v>823</v>
      </c>
      <c r="B825">
        <v>371</v>
      </c>
      <c r="C825" t="s">
        <v>13</v>
      </c>
      <c r="D825" t="s">
        <v>13</v>
      </c>
      <c r="E825">
        <v>310395</v>
      </c>
      <c r="F825">
        <v>246748</v>
      </c>
      <c r="G825">
        <v>2</v>
      </c>
      <c r="H825">
        <v>2</v>
      </c>
      <c r="I825">
        <v>56.683948636054993</v>
      </c>
      <c r="J825">
        <f>ConfigSheet!$I$2</f>
        <v>3349.0920000000001</v>
      </c>
      <c r="K825">
        <f>IF(D825="",_xlfn.XLOOKUP(C825,ConfigSheet!$A$1:$H$1,ConfigSheet!$A$2:$H$2),_xlfn.XLOOKUP(D825,ConfigSheet!$A$1:$H$1,ConfigSheet!$A$2:$H$2))</f>
        <v>6.6983512218829002</v>
      </c>
      <c r="L825">
        <f>_xlfn.XLOOKUP(B825,CoinPixels_Config3!A:A,CoinPixels_Config3!I:I)</f>
        <v>1.1218420909041305</v>
      </c>
      <c r="M825">
        <f t="shared" si="97"/>
        <v>348214.17580618756</v>
      </c>
      <c r="N825">
        <f t="shared" si="98"/>
        <v>276812.29224641237</v>
      </c>
      <c r="O825">
        <f t="shared" si="99"/>
        <v>696.44573812493763</v>
      </c>
      <c r="P825">
        <f t="shared" si="100"/>
        <v>553.6384058726851</v>
      </c>
      <c r="Q825" s="9" cm="1">
        <f t="array" ref="Q825">IF(D825="",_xlfn.XLOOKUP(C825,ConfigSheet!$B$5:$H$5,_xlfn.XLOOKUP(G825,ConfigSheet!$A$6:$A$8,ConfigSheet!$B$6:$H$8)),_xlfn.XLOOKUP(D825,ConfigSheet!$B$5:$H$5,_xlfn.XLOOKUP(H825,ConfigSheet!$A$6:$A$8,ConfigSheet!$B$6:$H$8)))</f>
        <v>415.91</v>
      </c>
      <c r="R825">
        <f t="shared" si="101"/>
        <v>142.80733225225254</v>
      </c>
      <c r="S825" s="9">
        <f t="shared" si="102"/>
        <v>20393.934145005249</v>
      </c>
      <c r="W825">
        <f t="shared" si="103"/>
        <v>-137.72840587268507</v>
      </c>
      <c r="X825">
        <f t="shared" si="96"/>
        <v>18969.113784231071</v>
      </c>
    </row>
    <row r="826" spans="1:24" x14ac:dyDescent="0.3">
      <c r="A826" s="3">
        <v>824</v>
      </c>
      <c r="B826">
        <v>372</v>
      </c>
      <c r="C826" t="s">
        <v>8</v>
      </c>
      <c r="D826" t="s">
        <v>8</v>
      </c>
      <c r="E826">
        <v>16675</v>
      </c>
      <c r="F826">
        <v>16704</v>
      </c>
      <c r="G826">
        <v>1</v>
      </c>
      <c r="H826">
        <v>1</v>
      </c>
      <c r="I826">
        <v>93.54633092880249</v>
      </c>
      <c r="J826">
        <f>ConfigSheet!$I$2</f>
        <v>3349.0920000000001</v>
      </c>
      <c r="K826">
        <f>IF(D826="",_xlfn.XLOOKUP(C826,ConfigSheet!$A$1:$H$1,ConfigSheet!$A$2:$H$2),_xlfn.XLOOKUP(D826,ConfigSheet!$A$1:$H$1,ConfigSheet!$A$2:$H$2))</f>
        <v>0</v>
      </c>
      <c r="L826">
        <f>_xlfn.XLOOKUP(B826,CoinPixels_Config3!A:A,CoinPixels_Config3!I:I)</f>
        <v>0.99826388888888884</v>
      </c>
      <c r="M826">
        <f t="shared" si="97"/>
        <v>16646.050347222223</v>
      </c>
      <c r="N826">
        <f t="shared" si="98"/>
        <v>16675</v>
      </c>
      <c r="O826">
        <f t="shared" si="99"/>
        <v>0</v>
      </c>
      <c r="P826">
        <f t="shared" si="100"/>
        <v>0</v>
      </c>
      <c r="Q826" s="9" cm="1">
        <f t="array" ref="Q826">IF(D826="",_xlfn.XLOOKUP(C826,ConfigSheet!$B$5:$H$5,_xlfn.XLOOKUP(G826,ConfigSheet!$A$6:$A$8,ConfigSheet!$B$6:$H$8)),_xlfn.XLOOKUP(D826,ConfigSheet!$B$5:$H$5,_xlfn.XLOOKUP(H826,ConfigSheet!$A$6:$A$8,ConfigSheet!$B$6:$H$8)))</f>
        <v>0</v>
      </c>
      <c r="R826">
        <f t="shared" si="101"/>
        <v>0</v>
      </c>
      <c r="S826" s="9">
        <f t="shared" si="102"/>
        <v>0</v>
      </c>
      <c r="W826">
        <f t="shared" si="103"/>
        <v>0</v>
      </c>
      <c r="X826">
        <f t="shared" si="96"/>
        <v>0</v>
      </c>
    </row>
    <row r="827" spans="1:24" x14ac:dyDescent="0.3">
      <c r="A827" s="3">
        <v>825</v>
      </c>
      <c r="B827">
        <v>372</v>
      </c>
      <c r="C827" t="s">
        <v>13</v>
      </c>
      <c r="D827" t="s">
        <v>13</v>
      </c>
      <c r="E827">
        <v>286218</v>
      </c>
      <c r="F827">
        <v>232578</v>
      </c>
      <c r="G827">
        <v>2</v>
      </c>
      <c r="H827">
        <v>2</v>
      </c>
      <c r="I827">
        <v>55.911186337471008</v>
      </c>
      <c r="J827">
        <f>ConfigSheet!$I$2</f>
        <v>3349.0920000000001</v>
      </c>
      <c r="K827">
        <f>IF(D827="",_xlfn.XLOOKUP(C827,ConfigSheet!$A$1:$H$1,ConfigSheet!$A$2:$H$2),_xlfn.XLOOKUP(D827,ConfigSheet!$A$1:$H$1,ConfigSheet!$A$2:$H$2))</f>
        <v>6.6983512218829002</v>
      </c>
      <c r="L827">
        <f>_xlfn.XLOOKUP(B827,CoinPixels_Config3!A:A,CoinPixels_Config3!I:I)</f>
        <v>0.99826388888888884</v>
      </c>
      <c r="M827">
        <f t="shared" si="97"/>
        <v>285721.09375</v>
      </c>
      <c r="N827">
        <f t="shared" si="98"/>
        <v>232174.21875</v>
      </c>
      <c r="O827">
        <f t="shared" si="99"/>
        <v>571.45645370089301</v>
      </c>
      <c r="P827">
        <f t="shared" si="100"/>
        <v>464.36003007793465</v>
      </c>
      <c r="Q827" s="9" cm="1">
        <f t="array" ref="Q827">IF(D827="",_xlfn.XLOOKUP(C827,ConfigSheet!$B$5:$H$5,_xlfn.XLOOKUP(G827,ConfigSheet!$A$6:$A$8,ConfigSheet!$B$6:$H$8)),_xlfn.XLOOKUP(D827,ConfigSheet!$B$5:$H$5,_xlfn.XLOOKUP(H827,ConfigSheet!$A$6:$A$8,ConfigSheet!$B$6:$H$8)))</f>
        <v>415.91</v>
      </c>
      <c r="R827">
        <f t="shared" si="101"/>
        <v>107.09642362295835</v>
      </c>
      <c r="S827" s="9">
        <f t="shared" si="102"/>
        <v>11469.643952828152</v>
      </c>
      <c r="W827">
        <f t="shared" si="103"/>
        <v>-48.450030077934628</v>
      </c>
      <c r="X827">
        <f t="shared" si="96"/>
        <v>2347.4054145527703</v>
      </c>
    </row>
    <row r="828" spans="1:24" x14ac:dyDescent="0.3">
      <c r="A828" s="3">
        <v>826</v>
      </c>
      <c r="B828">
        <v>373</v>
      </c>
      <c r="C828" t="s">
        <v>8</v>
      </c>
      <c r="D828" t="s">
        <v>8</v>
      </c>
      <c r="E828">
        <v>18648</v>
      </c>
      <c r="F828">
        <v>17022</v>
      </c>
      <c r="G828">
        <v>1</v>
      </c>
      <c r="H828">
        <v>1</v>
      </c>
      <c r="I828">
        <v>90.422803163528442</v>
      </c>
      <c r="J828">
        <f>ConfigSheet!$I$2</f>
        <v>3349.0920000000001</v>
      </c>
      <c r="K828">
        <f>IF(D828="",_xlfn.XLOOKUP(C828,ConfigSheet!$A$1:$H$1,ConfigSheet!$A$2:$H$2),_xlfn.XLOOKUP(D828,ConfigSheet!$A$1:$H$1,ConfigSheet!$A$2:$H$2))</f>
        <v>0</v>
      </c>
      <c r="L828">
        <f>_xlfn.XLOOKUP(B828,CoinPixels_Config3!A:A,CoinPixels_Config3!I:I)</f>
        <v>1.0955234402537892</v>
      </c>
      <c r="M828">
        <f t="shared" si="97"/>
        <v>20429.32111385266</v>
      </c>
      <c r="N828">
        <f t="shared" si="98"/>
        <v>18648</v>
      </c>
      <c r="O828">
        <f t="shared" si="99"/>
        <v>0</v>
      </c>
      <c r="P828">
        <f t="shared" si="100"/>
        <v>0</v>
      </c>
      <c r="Q828" s="9" cm="1">
        <f t="array" ref="Q828">IF(D828="",_xlfn.XLOOKUP(C828,ConfigSheet!$B$5:$H$5,_xlfn.XLOOKUP(G828,ConfigSheet!$A$6:$A$8,ConfigSheet!$B$6:$H$8)),_xlfn.XLOOKUP(D828,ConfigSheet!$B$5:$H$5,_xlfn.XLOOKUP(H828,ConfigSheet!$A$6:$A$8,ConfigSheet!$B$6:$H$8)))</f>
        <v>0</v>
      </c>
      <c r="R828">
        <f t="shared" si="101"/>
        <v>0</v>
      </c>
      <c r="S828" s="9">
        <f t="shared" si="102"/>
        <v>0</v>
      </c>
      <c r="W828">
        <f t="shared" si="103"/>
        <v>0</v>
      </c>
      <c r="X828">
        <f t="shared" si="96"/>
        <v>0</v>
      </c>
    </row>
    <row r="829" spans="1:24" x14ac:dyDescent="0.3">
      <c r="A829" s="3">
        <v>827</v>
      </c>
      <c r="B829">
        <v>373</v>
      </c>
      <c r="C829" t="s">
        <v>13</v>
      </c>
      <c r="D829" t="s">
        <v>13</v>
      </c>
      <c r="E829">
        <v>130704</v>
      </c>
      <c r="F829">
        <v>85036</v>
      </c>
      <c r="G829">
        <v>1</v>
      </c>
      <c r="H829">
        <v>1</v>
      </c>
      <c r="I829">
        <v>54.62794303894043</v>
      </c>
      <c r="J829">
        <f>ConfigSheet!$I$2</f>
        <v>3349.0920000000001</v>
      </c>
      <c r="K829">
        <f>IF(D829="",_xlfn.XLOOKUP(C829,ConfigSheet!$A$1:$H$1,ConfigSheet!$A$2:$H$2),_xlfn.XLOOKUP(D829,ConfigSheet!$A$1:$H$1,ConfigSheet!$A$2:$H$2))</f>
        <v>6.6983512218829002</v>
      </c>
      <c r="L829">
        <f>_xlfn.XLOOKUP(B829,CoinPixels_Config3!A:A,CoinPixels_Config3!I:I)</f>
        <v>1.0955234402537892</v>
      </c>
      <c r="M829">
        <f t="shared" si="97"/>
        <v>143189.29573493128</v>
      </c>
      <c r="N829">
        <f t="shared" si="98"/>
        <v>93158.931265421226</v>
      </c>
      <c r="O829">
        <f t="shared" si="99"/>
        <v>286.38574098490841</v>
      </c>
      <c r="P829">
        <f t="shared" si="100"/>
        <v>186.32251400410601</v>
      </c>
      <c r="Q829" s="9" cm="1">
        <f t="array" ref="Q829">IF(D829="",_xlfn.XLOOKUP(C829,ConfigSheet!$B$5:$H$5,_xlfn.XLOOKUP(G829,ConfigSheet!$A$6:$A$8,ConfigSheet!$B$6:$H$8)),_xlfn.XLOOKUP(D829,ConfigSheet!$B$5:$H$5,_xlfn.XLOOKUP(H829,ConfigSheet!$A$6:$A$8,ConfigSheet!$B$6:$H$8)))</f>
        <v>207.95500000000001</v>
      </c>
      <c r="R829">
        <f t="shared" si="101"/>
        <v>100.0632269808024</v>
      </c>
      <c r="S829" s="9">
        <f t="shared" si="102"/>
        <v>10012.649393811582</v>
      </c>
      <c r="W829">
        <f t="shared" si="103"/>
        <v>21.632485995894001</v>
      </c>
      <c r="X829">
        <f t="shared" si="96"/>
        <v>467.96445036255005</v>
      </c>
    </row>
    <row r="830" spans="1:24" x14ac:dyDescent="0.3">
      <c r="A830" s="3">
        <v>828</v>
      </c>
      <c r="B830">
        <v>374</v>
      </c>
      <c r="C830" t="s">
        <v>8</v>
      </c>
      <c r="D830" t="s">
        <v>8</v>
      </c>
      <c r="E830">
        <v>15418</v>
      </c>
      <c r="F830">
        <v>16212</v>
      </c>
      <c r="G830">
        <v>1</v>
      </c>
      <c r="H830">
        <v>1</v>
      </c>
      <c r="I830">
        <v>92.924672365188599</v>
      </c>
      <c r="J830">
        <f>ConfigSheet!$I$2</f>
        <v>3349.0920000000001</v>
      </c>
      <c r="K830">
        <f>IF(D830="",_xlfn.XLOOKUP(C830,ConfigSheet!$A$1:$H$1,ConfigSheet!$A$2:$H$2),_xlfn.XLOOKUP(D830,ConfigSheet!$A$1:$H$1,ConfigSheet!$A$2:$H$2))</f>
        <v>0</v>
      </c>
      <c r="L830">
        <f>_xlfn.XLOOKUP(B830,CoinPixels_Config3!A:A,CoinPixels_Config3!I:I)</f>
        <v>0.95102393288921783</v>
      </c>
      <c r="M830">
        <f t="shared" si="97"/>
        <v>14662.886997285961</v>
      </c>
      <c r="N830">
        <f t="shared" si="98"/>
        <v>15418</v>
      </c>
      <c r="O830">
        <f t="shared" si="99"/>
        <v>0</v>
      </c>
      <c r="P830">
        <f t="shared" si="100"/>
        <v>0</v>
      </c>
      <c r="Q830" s="9" cm="1">
        <f t="array" ref="Q830">IF(D830="",_xlfn.XLOOKUP(C830,ConfigSheet!$B$5:$H$5,_xlfn.XLOOKUP(G830,ConfigSheet!$A$6:$A$8,ConfigSheet!$B$6:$H$8)),_xlfn.XLOOKUP(D830,ConfigSheet!$B$5:$H$5,_xlfn.XLOOKUP(H830,ConfigSheet!$A$6:$A$8,ConfigSheet!$B$6:$H$8)))</f>
        <v>0</v>
      </c>
      <c r="R830">
        <f t="shared" si="101"/>
        <v>0</v>
      </c>
      <c r="S830" s="9">
        <f t="shared" si="102"/>
        <v>0</v>
      </c>
      <c r="W830">
        <f t="shared" si="103"/>
        <v>0</v>
      </c>
      <c r="X830">
        <f t="shared" si="96"/>
        <v>0</v>
      </c>
    </row>
    <row r="831" spans="1:24" x14ac:dyDescent="0.3">
      <c r="A831" s="3">
        <v>829</v>
      </c>
      <c r="B831">
        <v>374</v>
      </c>
      <c r="C831" t="s">
        <v>12</v>
      </c>
      <c r="D831" t="s">
        <v>12</v>
      </c>
      <c r="E831">
        <v>204916</v>
      </c>
      <c r="F831">
        <v>210035</v>
      </c>
      <c r="G831">
        <v>1</v>
      </c>
      <c r="H831">
        <v>1</v>
      </c>
      <c r="I831">
        <v>79.311877489089966</v>
      </c>
      <c r="J831">
        <f>ConfigSheet!$I$2</f>
        <v>3349.0920000000001</v>
      </c>
      <c r="K831">
        <f>IF(D831="",_xlfn.XLOOKUP(C831,ConfigSheet!$A$1:$H$1,ConfigSheet!$A$2:$H$2),_xlfn.XLOOKUP(D831,ConfigSheet!$A$1:$H$1,ConfigSheet!$A$2:$H$2))</f>
        <v>4.4826302470744004</v>
      </c>
      <c r="L831">
        <f>_xlfn.XLOOKUP(B831,CoinPixels_Config3!A:A,CoinPixels_Config3!I:I)</f>
        <v>0.95102393288921783</v>
      </c>
      <c r="M831">
        <f t="shared" si="97"/>
        <v>194880.02023192696</v>
      </c>
      <c r="N831">
        <f t="shared" si="98"/>
        <v>199748.31174438685</v>
      </c>
      <c r="O831">
        <f t="shared" si="99"/>
        <v>260.83937773047347</v>
      </c>
      <c r="P831">
        <f t="shared" si="100"/>
        <v>267.35539782945204</v>
      </c>
      <c r="Q831" s="9" cm="1">
        <f t="array" ref="Q831">IF(D831="",_xlfn.XLOOKUP(C831,ConfigSheet!$B$5:$H$5,_xlfn.XLOOKUP(G831,ConfigSheet!$A$6:$A$8,ConfigSheet!$B$6:$H$8)),_xlfn.XLOOKUP(D831,ConfigSheet!$B$5:$H$5,_xlfn.XLOOKUP(H831,ConfigSheet!$A$6:$A$8,ConfigSheet!$B$6:$H$8)))</f>
        <v>236.29999999999998</v>
      </c>
      <c r="R831">
        <f t="shared" si="101"/>
        <v>-6.5160200989785722</v>
      </c>
      <c r="S831" s="9">
        <f t="shared" si="102"/>
        <v>42.458517930292722</v>
      </c>
      <c r="W831">
        <f t="shared" si="103"/>
        <v>-31.055397829452062</v>
      </c>
      <c r="X831">
        <f t="shared" si="96"/>
        <v>964.43773434553589</v>
      </c>
    </row>
    <row r="832" spans="1:24" x14ac:dyDescent="0.3">
      <c r="A832" s="3">
        <v>830</v>
      </c>
      <c r="B832">
        <v>374</v>
      </c>
      <c r="C832" t="s">
        <v>13</v>
      </c>
      <c r="D832" t="s">
        <v>13</v>
      </c>
      <c r="E832">
        <v>128133</v>
      </c>
      <c r="F832">
        <v>124083</v>
      </c>
      <c r="G832">
        <v>1</v>
      </c>
      <c r="H832">
        <v>1</v>
      </c>
      <c r="I832">
        <v>39.96681272983551</v>
      </c>
      <c r="J832">
        <f>ConfigSheet!$I$2</f>
        <v>3349.0920000000001</v>
      </c>
      <c r="K832">
        <f>IF(D832="",_xlfn.XLOOKUP(C832,ConfigSheet!$A$1:$H$1,ConfigSheet!$A$2:$H$2),_xlfn.XLOOKUP(D832,ConfigSheet!$A$1:$H$1,ConfigSheet!$A$2:$H$2))</f>
        <v>6.6983512218829002</v>
      </c>
      <c r="L832">
        <f>_xlfn.XLOOKUP(B832,CoinPixels_Config3!A:A,CoinPixels_Config3!I:I)</f>
        <v>0.95102393288921783</v>
      </c>
      <c r="M832">
        <f t="shared" si="97"/>
        <v>121857.54959289415</v>
      </c>
      <c r="N832">
        <f t="shared" si="98"/>
        <v>118005.90266469281</v>
      </c>
      <c r="O832">
        <f t="shared" si="99"/>
        <v>243.7211835957981</v>
      </c>
      <c r="P832">
        <f t="shared" si="100"/>
        <v>236.01769742468696</v>
      </c>
      <c r="Q832" s="9" cm="1">
        <f t="array" ref="Q832">IF(D832="",_xlfn.XLOOKUP(C832,ConfigSheet!$B$5:$H$5,_xlfn.XLOOKUP(G832,ConfigSheet!$A$6:$A$8,ConfigSheet!$B$6:$H$8)),_xlfn.XLOOKUP(D832,ConfigSheet!$B$5:$H$5,_xlfn.XLOOKUP(H832,ConfigSheet!$A$6:$A$8,ConfigSheet!$B$6:$H$8)))</f>
        <v>207.95500000000001</v>
      </c>
      <c r="R832">
        <f t="shared" si="101"/>
        <v>7.7034861711111375</v>
      </c>
      <c r="S832" s="9">
        <f t="shared" si="102"/>
        <v>59.343699188500537</v>
      </c>
      <c r="W832">
        <f t="shared" si="103"/>
        <v>-28.062697424686945</v>
      </c>
      <c r="X832">
        <f t="shared" si="96"/>
        <v>787.51498674953132</v>
      </c>
    </row>
    <row r="833" spans="1:24" x14ac:dyDescent="0.3">
      <c r="A833" s="3">
        <v>831</v>
      </c>
      <c r="B833">
        <v>375</v>
      </c>
      <c r="C833" t="s">
        <v>8</v>
      </c>
      <c r="D833" t="s">
        <v>8</v>
      </c>
      <c r="E833">
        <v>14573</v>
      </c>
      <c r="F833">
        <v>14198</v>
      </c>
      <c r="G833">
        <v>1</v>
      </c>
      <c r="H833">
        <v>1</v>
      </c>
      <c r="I833">
        <v>95.854324102401733</v>
      </c>
      <c r="J833">
        <f>ConfigSheet!$I$2</f>
        <v>3349.0920000000001</v>
      </c>
      <c r="K833">
        <f>IF(D833="",_xlfn.XLOOKUP(C833,ConfigSheet!$A$1:$H$1,ConfigSheet!$A$2:$H$2),_xlfn.XLOOKUP(D833,ConfigSheet!$A$1:$H$1,ConfigSheet!$A$2:$H$2))</f>
        <v>0</v>
      </c>
      <c r="L833">
        <f>_xlfn.XLOOKUP(B833,CoinPixels_Config3!A:A,CoinPixels_Config3!I:I)</f>
        <v>1.0264121707282716</v>
      </c>
      <c r="M833">
        <f t="shared" si="97"/>
        <v>14957.904564023102</v>
      </c>
      <c r="N833">
        <f t="shared" si="98"/>
        <v>14573</v>
      </c>
      <c r="O833">
        <f t="shared" si="99"/>
        <v>0</v>
      </c>
      <c r="P833">
        <f t="shared" si="100"/>
        <v>0</v>
      </c>
      <c r="Q833" s="9" cm="1">
        <f t="array" ref="Q833">IF(D833="",_xlfn.XLOOKUP(C833,ConfigSheet!$B$5:$H$5,_xlfn.XLOOKUP(G833,ConfigSheet!$A$6:$A$8,ConfigSheet!$B$6:$H$8)),_xlfn.XLOOKUP(D833,ConfigSheet!$B$5:$H$5,_xlfn.XLOOKUP(H833,ConfigSheet!$A$6:$A$8,ConfigSheet!$B$6:$H$8)))</f>
        <v>0</v>
      </c>
      <c r="R833">
        <f t="shared" si="101"/>
        <v>0</v>
      </c>
      <c r="S833" s="9">
        <f t="shared" si="102"/>
        <v>0</v>
      </c>
      <c r="W833">
        <f t="shared" si="103"/>
        <v>0</v>
      </c>
      <c r="X833">
        <f t="shared" si="96"/>
        <v>0</v>
      </c>
    </row>
    <row r="834" spans="1:24" x14ac:dyDescent="0.3">
      <c r="A834" s="3">
        <v>832</v>
      </c>
      <c r="B834">
        <v>375</v>
      </c>
      <c r="C834" t="s">
        <v>14</v>
      </c>
      <c r="D834" t="s">
        <v>14</v>
      </c>
      <c r="E834">
        <v>90694</v>
      </c>
      <c r="F834">
        <v>86037</v>
      </c>
      <c r="G834">
        <v>1</v>
      </c>
      <c r="H834">
        <v>1</v>
      </c>
      <c r="I834">
        <v>92.243093252182007</v>
      </c>
      <c r="J834">
        <f>ConfigSheet!$I$2</f>
        <v>3349.0920000000001</v>
      </c>
      <c r="K834">
        <f>IF(D834="",_xlfn.XLOOKUP(C834,ConfigSheet!$A$1:$H$1,ConfigSheet!$A$2:$H$2),_xlfn.XLOOKUP(D834,ConfigSheet!$A$1:$H$1,ConfigSheet!$A$2:$H$2))</f>
        <v>8.5265588246234003</v>
      </c>
      <c r="L834">
        <f>_xlfn.XLOOKUP(B834,CoinPixels_Config3!A:A,CoinPixels_Config3!I:I)</f>
        <v>1.0264121707282716</v>
      </c>
      <c r="M834">
        <f t="shared" si="97"/>
        <v>93089.425412029872</v>
      </c>
      <c r="N834">
        <f t="shared" si="98"/>
        <v>88309.42393294831</v>
      </c>
      <c r="O834">
        <f t="shared" si="99"/>
        <v>236.99930062418861</v>
      </c>
      <c r="P834">
        <f t="shared" si="100"/>
        <v>224.82974428080485</v>
      </c>
      <c r="Q834" s="9" cm="1">
        <f t="array" ref="Q834">IF(D834="",_xlfn.XLOOKUP(C834,ConfigSheet!$B$5:$H$5,_xlfn.XLOOKUP(G834,ConfigSheet!$A$6:$A$8,ConfigSheet!$B$6:$H$8)),_xlfn.XLOOKUP(D834,ConfigSheet!$B$5:$H$5,_xlfn.XLOOKUP(H834,ConfigSheet!$A$6:$A$8,ConfigSheet!$B$6:$H$8)))</f>
        <v>160.44</v>
      </c>
      <c r="R834">
        <f t="shared" si="101"/>
        <v>12.169556343383761</v>
      </c>
      <c r="S834" s="9">
        <f t="shared" si="102"/>
        <v>148.09810159479193</v>
      </c>
      <c r="W834">
        <f t="shared" si="103"/>
        <v>-64.389744280804848</v>
      </c>
      <c r="X834">
        <f t="shared" ref="X834:X897" si="104">W834*W834</f>
        <v>4146.0391685474406</v>
      </c>
    </row>
    <row r="835" spans="1:24" x14ac:dyDescent="0.3">
      <c r="A835" s="3">
        <v>833</v>
      </c>
      <c r="B835">
        <v>375</v>
      </c>
      <c r="C835" t="s">
        <v>9</v>
      </c>
      <c r="D835" t="s">
        <v>9</v>
      </c>
      <c r="E835">
        <v>451617</v>
      </c>
      <c r="F835">
        <v>427594</v>
      </c>
      <c r="G835">
        <v>1</v>
      </c>
      <c r="H835">
        <v>1</v>
      </c>
      <c r="I835">
        <v>92.341232299804688</v>
      </c>
      <c r="J835">
        <f>ConfigSheet!$I$2</f>
        <v>3349.0920000000001</v>
      </c>
      <c r="K835">
        <f>IF(D835="",_xlfn.XLOOKUP(C835,ConfigSheet!$A$1:$H$1,ConfigSheet!$A$2:$H$2),_xlfn.XLOOKUP(D835,ConfigSheet!$A$1:$H$1,ConfigSheet!$A$2:$H$2))</f>
        <v>2.6304883652667002</v>
      </c>
      <c r="L835">
        <f>_xlfn.XLOOKUP(B835,CoinPixels_Config3!A:A,CoinPixels_Config3!I:I)</f>
        <v>1.0264121707282716</v>
      </c>
      <c r="M835">
        <f t="shared" ref="M835:M898" si="105">E835*L835</f>
        <v>463545.18530778983</v>
      </c>
      <c r="N835">
        <f t="shared" ref="N835:N898" si="106">L835*F835</f>
        <v>438887.6857303846</v>
      </c>
      <c r="O835">
        <f t="shared" ref="O835:O898" si="107">(M835/J835)*K835</f>
        <v>364.08382233976778</v>
      </c>
      <c r="P835">
        <f t="shared" ref="P835:P898" si="108">(N835/J835)*K835</f>
        <v>344.71700119692281</v>
      </c>
      <c r="Q835" s="9" cm="1">
        <f t="array" ref="Q835">IF(D835="",_xlfn.XLOOKUP(C835,ConfigSheet!$B$5:$H$5,_xlfn.XLOOKUP(G835,ConfigSheet!$A$6:$A$8,ConfigSheet!$B$6:$H$8)),_xlfn.XLOOKUP(D835,ConfigSheet!$B$5:$H$5,_xlfn.XLOOKUP(H835,ConfigSheet!$A$6:$A$8,ConfigSheet!$B$6:$H$8)))</f>
        <v>468.8</v>
      </c>
      <c r="R835">
        <f t="shared" ref="R835:R898" si="109">O835-P835</f>
        <v>19.366821142844969</v>
      </c>
      <c r="S835" s="9">
        <f t="shared" ref="S835:S898" si="110">R835*R835</f>
        <v>375.07376117894694</v>
      </c>
      <c r="W835">
        <f t="shared" ref="W835:W898" si="111">Q835-P835</f>
        <v>124.0829988030772</v>
      </c>
      <c r="X835">
        <f t="shared" si="104"/>
        <v>15396.590591964459</v>
      </c>
    </row>
    <row r="836" spans="1:24" x14ac:dyDescent="0.3">
      <c r="A836" s="3">
        <v>834</v>
      </c>
      <c r="B836">
        <v>376</v>
      </c>
      <c r="C836" t="s">
        <v>8</v>
      </c>
      <c r="D836" t="s">
        <v>8</v>
      </c>
      <c r="E836">
        <v>17233</v>
      </c>
      <c r="F836">
        <v>16208</v>
      </c>
      <c r="G836">
        <v>1</v>
      </c>
      <c r="H836">
        <v>1</v>
      </c>
      <c r="I836">
        <v>86.041724681854248</v>
      </c>
      <c r="J836">
        <f>ConfigSheet!$I$2</f>
        <v>3349.0920000000001</v>
      </c>
      <c r="K836">
        <f>IF(D836="",_xlfn.XLOOKUP(C836,ConfigSheet!$A$1:$H$1,ConfigSheet!$A$2:$H$2),_xlfn.XLOOKUP(D836,ConfigSheet!$A$1:$H$1,ConfigSheet!$A$2:$H$2))</f>
        <v>0</v>
      </c>
      <c r="L836">
        <f>_xlfn.XLOOKUP(B836,CoinPixels_Config3!A:A,CoinPixels_Config3!I:I)</f>
        <v>1.0632403751233959</v>
      </c>
      <c r="M836">
        <f t="shared" si="105"/>
        <v>18322.82138450148</v>
      </c>
      <c r="N836">
        <f t="shared" si="106"/>
        <v>17233</v>
      </c>
      <c r="O836">
        <f t="shared" si="107"/>
        <v>0</v>
      </c>
      <c r="P836">
        <f t="shared" si="108"/>
        <v>0</v>
      </c>
      <c r="Q836" s="9" cm="1">
        <f t="array" ref="Q836">IF(D836="",_xlfn.XLOOKUP(C836,ConfigSheet!$B$5:$H$5,_xlfn.XLOOKUP(G836,ConfigSheet!$A$6:$A$8,ConfigSheet!$B$6:$H$8)),_xlfn.XLOOKUP(D836,ConfigSheet!$B$5:$H$5,_xlfn.XLOOKUP(H836,ConfigSheet!$A$6:$A$8,ConfigSheet!$B$6:$H$8)))</f>
        <v>0</v>
      </c>
      <c r="R836">
        <f t="shared" si="109"/>
        <v>0</v>
      </c>
      <c r="S836" s="9">
        <f t="shared" si="110"/>
        <v>0</v>
      </c>
      <c r="W836">
        <f t="shared" si="111"/>
        <v>0</v>
      </c>
      <c r="X836">
        <f t="shared" si="104"/>
        <v>0</v>
      </c>
    </row>
    <row r="837" spans="1:24" x14ac:dyDescent="0.3">
      <c r="A837" s="3">
        <v>835</v>
      </c>
      <c r="B837">
        <v>376</v>
      </c>
      <c r="C837" t="s">
        <v>14</v>
      </c>
      <c r="D837" t="s">
        <v>14</v>
      </c>
      <c r="E837">
        <v>105871</v>
      </c>
      <c r="F837">
        <v>92447</v>
      </c>
      <c r="G837">
        <v>1</v>
      </c>
      <c r="H837">
        <v>1</v>
      </c>
      <c r="I837">
        <v>86.713743209838867</v>
      </c>
      <c r="J837">
        <f>ConfigSheet!$I$2</f>
        <v>3349.0920000000001</v>
      </c>
      <c r="K837">
        <f>IF(D837="",_xlfn.XLOOKUP(C837,ConfigSheet!$A$1:$H$1,ConfigSheet!$A$2:$H$2),_xlfn.XLOOKUP(D837,ConfigSheet!$A$1:$H$1,ConfigSheet!$A$2:$H$2))</f>
        <v>8.5265588246234003</v>
      </c>
      <c r="L837">
        <f>_xlfn.XLOOKUP(B837,CoinPixels_Config3!A:A,CoinPixels_Config3!I:I)</f>
        <v>1.0632403751233959</v>
      </c>
      <c r="M837">
        <f t="shared" si="105"/>
        <v>112566.32175468904</v>
      </c>
      <c r="N837">
        <f t="shared" si="106"/>
        <v>98293.382959032577</v>
      </c>
      <c r="O837">
        <f t="shared" si="107"/>
        <v>286.58614457675122</v>
      </c>
      <c r="P837">
        <f t="shared" si="108"/>
        <v>250.24822007619574</v>
      </c>
      <c r="Q837" s="9" cm="1">
        <f t="array" ref="Q837">IF(D837="",_xlfn.XLOOKUP(C837,ConfigSheet!$B$5:$H$5,_xlfn.XLOOKUP(G837,ConfigSheet!$A$6:$A$8,ConfigSheet!$B$6:$H$8)),_xlfn.XLOOKUP(D837,ConfigSheet!$B$5:$H$5,_xlfn.XLOOKUP(H837,ConfigSheet!$A$6:$A$8,ConfigSheet!$B$6:$H$8)))</f>
        <v>160.44</v>
      </c>
      <c r="R837">
        <f t="shared" si="109"/>
        <v>36.337924500555488</v>
      </c>
      <c r="S837" s="9">
        <f t="shared" si="110"/>
        <v>1320.4447570080708</v>
      </c>
      <c r="W837">
        <f t="shared" si="111"/>
        <v>-89.808220076195738</v>
      </c>
      <c r="X837">
        <f t="shared" si="104"/>
        <v>8065.5163932544074</v>
      </c>
    </row>
    <row r="838" spans="1:24" x14ac:dyDescent="0.3">
      <c r="A838" s="3">
        <v>836</v>
      </c>
      <c r="B838">
        <v>376</v>
      </c>
      <c r="C838" t="s">
        <v>9</v>
      </c>
      <c r="D838" t="s">
        <v>9</v>
      </c>
      <c r="E838">
        <v>494435</v>
      </c>
      <c r="F838">
        <v>462060</v>
      </c>
      <c r="G838">
        <v>1</v>
      </c>
      <c r="H838">
        <v>1</v>
      </c>
      <c r="I838">
        <v>88.997018337249756</v>
      </c>
      <c r="J838">
        <f>ConfigSheet!$I$2</f>
        <v>3349.0920000000001</v>
      </c>
      <c r="K838">
        <f>IF(D838="",_xlfn.XLOOKUP(C838,ConfigSheet!$A$1:$H$1,ConfigSheet!$A$2:$H$2),_xlfn.XLOOKUP(D838,ConfigSheet!$A$1:$H$1,ConfigSheet!$A$2:$H$2))</f>
        <v>2.6304883652667002</v>
      </c>
      <c r="L838">
        <f>_xlfn.XLOOKUP(B838,CoinPixels_Config3!A:A,CoinPixels_Config3!I:I)</f>
        <v>1.0632403751233959</v>
      </c>
      <c r="M838">
        <f t="shared" si="105"/>
        <v>525703.25487413618</v>
      </c>
      <c r="N838">
        <f t="shared" si="106"/>
        <v>491280.84772951627</v>
      </c>
      <c r="O838">
        <f t="shared" si="107"/>
        <v>412.90483973842754</v>
      </c>
      <c r="P838">
        <f t="shared" si="108"/>
        <v>385.86833506838684</v>
      </c>
      <c r="Q838" s="9" cm="1">
        <f t="array" ref="Q838">IF(D838="",_xlfn.XLOOKUP(C838,ConfigSheet!$B$5:$H$5,_xlfn.XLOOKUP(G838,ConfigSheet!$A$6:$A$8,ConfigSheet!$B$6:$H$8)),_xlfn.XLOOKUP(D838,ConfigSheet!$B$5:$H$5,_xlfn.XLOOKUP(H838,ConfigSheet!$A$6:$A$8,ConfigSheet!$B$6:$H$8)))</f>
        <v>468.8</v>
      </c>
      <c r="R838">
        <f t="shared" si="109"/>
        <v>27.036504670040699</v>
      </c>
      <c r="S838" s="9">
        <f t="shared" si="110"/>
        <v>730.97258477313255</v>
      </c>
      <c r="W838">
        <f t="shared" si="111"/>
        <v>82.93166493161317</v>
      </c>
      <c r="X838">
        <f t="shared" si="104"/>
        <v>6877.661048329358</v>
      </c>
    </row>
    <row r="839" spans="1:24" x14ac:dyDescent="0.3">
      <c r="A839" s="3">
        <v>837</v>
      </c>
      <c r="B839">
        <v>377</v>
      </c>
      <c r="C839" t="s">
        <v>8</v>
      </c>
      <c r="D839" t="s">
        <v>8</v>
      </c>
      <c r="E839">
        <v>15670</v>
      </c>
      <c r="F839">
        <v>15885</v>
      </c>
      <c r="G839">
        <v>1</v>
      </c>
      <c r="H839">
        <v>1</v>
      </c>
      <c r="I839">
        <v>90.342622995376587</v>
      </c>
      <c r="J839">
        <f>ConfigSheet!$I$2</f>
        <v>3349.0920000000001</v>
      </c>
      <c r="K839">
        <f>IF(D839="",_xlfn.XLOOKUP(C839,ConfigSheet!$A$1:$H$1,ConfigSheet!$A$2:$H$2),_xlfn.XLOOKUP(D839,ConfigSheet!$A$1:$H$1,ConfigSheet!$A$2:$H$2))</f>
        <v>0</v>
      </c>
      <c r="L839">
        <f>_xlfn.XLOOKUP(B839,CoinPixels_Config3!A:A,CoinPixels_Config3!I:I)</f>
        <v>0.98646521875983628</v>
      </c>
      <c r="M839">
        <f t="shared" si="105"/>
        <v>15457.909977966634</v>
      </c>
      <c r="N839">
        <f t="shared" si="106"/>
        <v>15670</v>
      </c>
      <c r="O839">
        <f t="shared" si="107"/>
        <v>0</v>
      </c>
      <c r="P839">
        <f t="shared" si="108"/>
        <v>0</v>
      </c>
      <c r="Q839" s="9" cm="1">
        <f t="array" ref="Q839">IF(D839="",_xlfn.XLOOKUP(C839,ConfigSheet!$B$5:$H$5,_xlfn.XLOOKUP(G839,ConfigSheet!$A$6:$A$8,ConfigSheet!$B$6:$H$8)),_xlfn.XLOOKUP(D839,ConfigSheet!$B$5:$H$5,_xlfn.XLOOKUP(H839,ConfigSheet!$A$6:$A$8,ConfigSheet!$B$6:$H$8)))</f>
        <v>0</v>
      </c>
      <c r="R839">
        <f t="shared" si="109"/>
        <v>0</v>
      </c>
      <c r="S839" s="9">
        <f t="shared" si="110"/>
        <v>0</v>
      </c>
      <c r="W839">
        <f t="shared" si="111"/>
        <v>0</v>
      </c>
      <c r="X839">
        <f t="shared" si="104"/>
        <v>0</v>
      </c>
    </row>
    <row r="840" spans="1:24" x14ac:dyDescent="0.3">
      <c r="A840" s="3">
        <v>838</v>
      </c>
      <c r="B840">
        <v>377</v>
      </c>
      <c r="C840" t="s">
        <v>12</v>
      </c>
      <c r="D840" t="s">
        <v>12</v>
      </c>
      <c r="E840">
        <v>199557</v>
      </c>
      <c r="F840">
        <v>346846</v>
      </c>
      <c r="G840">
        <v>1</v>
      </c>
      <c r="H840">
        <v>2</v>
      </c>
      <c r="I840">
        <v>40.62972366809845</v>
      </c>
      <c r="J840">
        <f>ConfigSheet!$I$2</f>
        <v>3349.0920000000001</v>
      </c>
      <c r="K840">
        <f>IF(D840="",_xlfn.XLOOKUP(C840,ConfigSheet!$A$1:$H$1,ConfigSheet!$A$2:$H$2),_xlfn.XLOOKUP(D840,ConfigSheet!$A$1:$H$1,ConfigSheet!$A$2:$H$2))</f>
        <v>4.4826302470744004</v>
      </c>
      <c r="L840">
        <f>_xlfn.XLOOKUP(B840,CoinPixels_Config3!A:A,CoinPixels_Config3!I:I)</f>
        <v>0.98646521875983628</v>
      </c>
      <c r="M840">
        <f t="shared" si="105"/>
        <v>196856.03966005665</v>
      </c>
      <c r="N840">
        <f t="shared" si="106"/>
        <v>342151.51526597416</v>
      </c>
      <c r="O840">
        <f t="shared" si="107"/>
        <v>263.48420338988825</v>
      </c>
      <c r="P840">
        <f t="shared" si="108"/>
        <v>457.95658387813597</v>
      </c>
      <c r="Q840" s="9" cm="1">
        <f t="array" ref="Q840">IF(D840="",_xlfn.XLOOKUP(C840,ConfigSheet!$B$5:$H$5,_xlfn.XLOOKUP(G840,ConfigSheet!$A$6:$A$8,ConfigSheet!$B$6:$H$8)),_xlfn.XLOOKUP(D840,ConfigSheet!$B$5:$H$5,_xlfn.XLOOKUP(H840,ConfigSheet!$A$6:$A$8,ConfigSheet!$B$6:$H$8)))</f>
        <v>472.59999999999997</v>
      </c>
      <c r="R840">
        <f t="shared" si="109"/>
        <v>-194.47238048824772</v>
      </c>
      <c r="S840" s="9">
        <f t="shared" si="110"/>
        <v>37819.506772765795</v>
      </c>
      <c r="W840">
        <f t="shared" si="111"/>
        <v>14.643416121863993</v>
      </c>
      <c r="X840">
        <f t="shared" si="104"/>
        <v>214.42963571806629</v>
      </c>
    </row>
    <row r="841" spans="1:24" x14ac:dyDescent="0.3">
      <c r="A841" s="3">
        <v>839</v>
      </c>
      <c r="B841">
        <v>377</v>
      </c>
      <c r="C841" t="s">
        <v>11</v>
      </c>
      <c r="D841" t="s">
        <v>11</v>
      </c>
      <c r="E841">
        <v>232376</v>
      </c>
      <c r="F841">
        <v>218639</v>
      </c>
      <c r="G841">
        <v>1</v>
      </c>
      <c r="H841">
        <v>1</v>
      </c>
      <c r="I841">
        <v>82.838481664657593</v>
      </c>
      <c r="J841">
        <f>ConfigSheet!$I$2</f>
        <v>3349.0920000000001</v>
      </c>
      <c r="K841">
        <f>IF(D841="",_xlfn.XLOOKUP(C841,ConfigSheet!$A$1:$H$1,ConfigSheet!$A$2:$H$2),_xlfn.XLOOKUP(D841,ConfigSheet!$A$1:$H$1,ConfigSheet!$A$2:$H$2))</f>
        <v>5.6936084651916001</v>
      </c>
      <c r="L841">
        <f>_xlfn.XLOOKUP(B841,CoinPixels_Config3!A:A,CoinPixels_Config3!I:I)</f>
        <v>0.98646521875983628</v>
      </c>
      <c r="M841">
        <f t="shared" si="105"/>
        <v>229230.84167453571</v>
      </c>
      <c r="N841">
        <f t="shared" si="106"/>
        <v>215679.76896443183</v>
      </c>
      <c r="O841">
        <f t="shared" si="107"/>
        <v>389.70283905044465</v>
      </c>
      <c r="P841">
        <f t="shared" si="108"/>
        <v>366.66540015814957</v>
      </c>
      <c r="Q841" s="9" cm="1">
        <f t="array" ref="Q841">IF(D841="",_xlfn.XLOOKUP(C841,ConfigSheet!$B$5:$H$5,_xlfn.XLOOKUP(G841,ConfigSheet!$A$6:$A$8,ConfigSheet!$B$6:$H$8)),_xlfn.XLOOKUP(D841,ConfigSheet!$B$5:$H$5,_xlfn.XLOOKUP(H841,ConfigSheet!$A$6:$A$8,ConfigSheet!$B$6:$H$8)))</f>
        <v>369.42666666666668</v>
      </c>
      <c r="R841">
        <f t="shared" si="109"/>
        <v>23.037438892295086</v>
      </c>
      <c r="S841" s="9">
        <f t="shared" si="110"/>
        <v>530.72359071623021</v>
      </c>
      <c r="W841">
        <f t="shared" si="111"/>
        <v>2.7612665085171102</v>
      </c>
      <c r="X841">
        <f t="shared" si="104"/>
        <v>7.6245927310582724</v>
      </c>
    </row>
    <row r="842" spans="1:24" x14ac:dyDescent="0.3">
      <c r="A842" s="3">
        <v>840</v>
      </c>
      <c r="B842">
        <v>378</v>
      </c>
      <c r="C842" t="s">
        <v>8</v>
      </c>
      <c r="D842" t="s">
        <v>8</v>
      </c>
      <c r="E842">
        <v>20348</v>
      </c>
      <c r="F842">
        <v>19125</v>
      </c>
      <c r="G842">
        <v>1</v>
      </c>
      <c r="H842">
        <v>1</v>
      </c>
      <c r="I842">
        <v>92.880529165267944</v>
      </c>
      <c r="J842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_xlfn.XLOOKUP(B842,CoinPixels_Config3!A:A,CoinPixels_Config3!I:I)</f>
        <v>1.0639477124183006</v>
      </c>
      <c r="M842">
        <f t="shared" si="105"/>
        <v>21649.20805228758</v>
      </c>
      <c r="N842">
        <f t="shared" si="106"/>
        <v>20347.999999999996</v>
      </c>
      <c r="O842">
        <f t="shared" si="107"/>
        <v>0</v>
      </c>
      <c r="P842">
        <f t="shared" si="108"/>
        <v>0</v>
      </c>
      <c r="Q842" s="9" cm="1">
        <f t="array" ref="Q842">IF(D842="",_xlfn.XLOOKUP(C842,ConfigSheet!$B$5:$H$5,_xlfn.XLOOKUP(G842,ConfigSheet!$A$6:$A$8,ConfigSheet!$B$6:$H$8)),_xlfn.XLOOKUP(D842,ConfigSheet!$B$5:$H$5,_xlfn.XLOOKUP(H842,ConfigSheet!$A$6:$A$8,ConfigSheet!$B$6:$H$8)))</f>
        <v>0</v>
      </c>
      <c r="R842">
        <f t="shared" si="109"/>
        <v>0</v>
      </c>
      <c r="S842" s="9">
        <f t="shared" si="110"/>
        <v>0</v>
      </c>
      <c r="W842">
        <f t="shared" si="111"/>
        <v>0</v>
      </c>
      <c r="X842">
        <f t="shared" si="104"/>
        <v>0</v>
      </c>
    </row>
    <row r="843" spans="1:24" x14ac:dyDescent="0.3">
      <c r="A843" s="3">
        <v>841</v>
      </c>
      <c r="B843">
        <v>378</v>
      </c>
      <c r="C843" t="s">
        <v>9</v>
      </c>
      <c r="D843" t="s">
        <v>9</v>
      </c>
      <c r="E843">
        <v>606574</v>
      </c>
      <c r="F843">
        <v>525193</v>
      </c>
      <c r="G843">
        <v>1</v>
      </c>
      <c r="H843">
        <v>1</v>
      </c>
      <c r="I843">
        <v>84.780395030975342</v>
      </c>
      <c r="J843">
        <f>ConfigSheet!$I$2</f>
        <v>3349.0920000000001</v>
      </c>
      <c r="K843">
        <f>IF(D843="",_xlfn.XLOOKUP(C843,ConfigSheet!$A$1:$H$1,ConfigSheet!$A$2:$H$2),_xlfn.XLOOKUP(D843,ConfigSheet!$A$1:$H$1,ConfigSheet!$A$2:$H$2))</f>
        <v>2.6304883652667002</v>
      </c>
      <c r="L843">
        <f>_xlfn.XLOOKUP(B843,CoinPixels_Config3!A:A,CoinPixels_Config3!I:I)</f>
        <v>1.0639477124183006</v>
      </c>
      <c r="M843">
        <f t="shared" si="105"/>
        <v>645363.0197124182</v>
      </c>
      <c r="N843">
        <f t="shared" si="106"/>
        <v>558777.89092810452</v>
      </c>
      <c r="O843">
        <f t="shared" si="107"/>
        <v>506.88960313031117</v>
      </c>
      <c r="P843">
        <f t="shared" si="108"/>
        <v>438.88276011965155</v>
      </c>
      <c r="Q843" s="9" cm="1">
        <f t="array" ref="Q843">IF(D843="",_xlfn.XLOOKUP(C843,ConfigSheet!$B$5:$H$5,_xlfn.XLOOKUP(G843,ConfigSheet!$A$6:$A$8,ConfigSheet!$B$6:$H$8)),_xlfn.XLOOKUP(D843,ConfigSheet!$B$5:$H$5,_xlfn.XLOOKUP(H843,ConfigSheet!$A$6:$A$8,ConfigSheet!$B$6:$H$8)))</f>
        <v>468.8</v>
      </c>
      <c r="R843">
        <f t="shared" si="109"/>
        <v>68.006843010659622</v>
      </c>
      <c r="S843" s="9">
        <f t="shared" si="110"/>
        <v>4624.9306962765031</v>
      </c>
      <c r="W843">
        <f t="shared" si="111"/>
        <v>29.917239880348461</v>
      </c>
      <c r="X843">
        <f t="shared" si="104"/>
        <v>895.04124205831238</v>
      </c>
    </row>
    <row r="844" spans="1:24" x14ac:dyDescent="0.3">
      <c r="A844" s="3">
        <v>842</v>
      </c>
      <c r="B844">
        <v>379</v>
      </c>
      <c r="C844" t="s">
        <v>8</v>
      </c>
      <c r="D844" t="s">
        <v>8</v>
      </c>
      <c r="E844">
        <v>19168</v>
      </c>
      <c r="F844">
        <v>18232</v>
      </c>
      <c r="G844">
        <v>1</v>
      </c>
      <c r="H844">
        <v>1</v>
      </c>
      <c r="I844">
        <v>91.588544845581055</v>
      </c>
      <c r="J84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_xlfn.XLOOKUP(B844,CoinPixels_Config3!A:A,CoinPixels_Config3!I:I)</f>
        <v>1.0513383062746819</v>
      </c>
      <c r="M844">
        <f t="shared" si="105"/>
        <v>20152.052654673105</v>
      </c>
      <c r="N844">
        <f t="shared" si="106"/>
        <v>19168</v>
      </c>
      <c r="O844">
        <f t="shared" si="107"/>
        <v>0</v>
      </c>
      <c r="P844">
        <f t="shared" si="108"/>
        <v>0</v>
      </c>
      <c r="Q844" s="9" cm="1">
        <f t="array" ref="Q844">IF(D844="",_xlfn.XLOOKUP(C844,ConfigSheet!$B$5:$H$5,_xlfn.XLOOKUP(G844,ConfigSheet!$A$6:$A$8,ConfigSheet!$B$6:$H$8)),_xlfn.XLOOKUP(D844,ConfigSheet!$B$5:$H$5,_xlfn.XLOOKUP(H844,ConfigSheet!$A$6:$A$8,ConfigSheet!$B$6:$H$8)))</f>
        <v>0</v>
      </c>
      <c r="R844">
        <f t="shared" si="109"/>
        <v>0</v>
      </c>
      <c r="S844" s="9">
        <f t="shared" si="110"/>
        <v>0</v>
      </c>
      <c r="W844">
        <f t="shared" si="111"/>
        <v>0</v>
      </c>
      <c r="X844">
        <f t="shared" si="104"/>
        <v>0</v>
      </c>
    </row>
    <row r="845" spans="1:24" x14ac:dyDescent="0.3">
      <c r="A845" s="3">
        <v>843</v>
      </c>
      <c r="B845">
        <v>379</v>
      </c>
      <c r="C845" t="s">
        <v>9</v>
      </c>
      <c r="D845" t="s">
        <v>9</v>
      </c>
      <c r="E845">
        <v>596656</v>
      </c>
      <c r="F845">
        <v>566136</v>
      </c>
      <c r="G845">
        <v>1</v>
      </c>
      <c r="H845">
        <v>1</v>
      </c>
      <c r="I845">
        <v>93.550598621368408</v>
      </c>
      <c r="J845">
        <f>ConfigSheet!$I$2</f>
        <v>3349.0920000000001</v>
      </c>
      <c r="K845">
        <f>IF(D845="",_xlfn.XLOOKUP(C845,ConfigSheet!$A$1:$H$1,ConfigSheet!$A$2:$H$2),_xlfn.XLOOKUP(D845,ConfigSheet!$A$1:$H$1,ConfigSheet!$A$2:$H$2))</f>
        <v>2.6304883652667002</v>
      </c>
      <c r="L845">
        <f>_xlfn.XLOOKUP(B845,CoinPixels_Config3!A:A,CoinPixels_Config3!I:I)</f>
        <v>1.0513383062746819</v>
      </c>
      <c r="M845">
        <f t="shared" si="105"/>
        <v>627287.30846862658</v>
      </c>
      <c r="N845">
        <f t="shared" si="106"/>
        <v>595200.46336112334</v>
      </c>
      <c r="O845">
        <f t="shared" si="107"/>
        <v>492.69233768621041</v>
      </c>
      <c r="P845">
        <f t="shared" si="108"/>
        <v>467.49026120297196</v>
      </c>
      <c r="Q845" s="9" cm="1">
        <f t="array" ref="Q845">IF(D845="",_xlfn.XLOOKUP(C845,ConfigSheet!$B$5:$H$5,_xlfn.XLOOKUP(G845,ConfigSheet!$A$6:$A$8,ConfigSheet!$B$6:$H$8)),_xlfn.XLOOKUP(D845,ConfigSheet!$B$5:$H$5,_xlfn.XLOOKUP(H845,ConfigSheet!$A$6:$A$8,ConfigSheet!$B$6:$H$8)))</f>
        <v>468.8</v>
      </c>
      <c r="R845">
        <f t="shared" si="109"/>
        <v>25.202076483238443</v>
      </c>
      <c r="S845" s="9">
        <f t="shared" si="110"/>
        <v>635.14465906700013</v>
      </c>
      <c r="W845">
        <f t="shared" si="111"/>
        <v>1.3097387970280465</v>
      </c>
      <c r="X845">
        <f t="shared" si="104"/>
        <v>1.7154157164404744</v>
      </c>
    </row>
    <row r="846" spans="1:24" x14ac:dyDescent="0.3">
      <c r="A846" s="3">
        <v>844</v>
      </c>
      <c r="B846">
        <v>380</v>
      </c>
      <c r="C846" t="s">
        <v>8</v>
      </c>
      <c r="D846" t="s">
        <v>8</v>
      </c>
      <c r="E846">
        <v>14742</v>
      </c>
      <c r="F846">
        <v>13796</v>
      </c>
      <c r="G846">
        <v>1</v>
      </c>
      <c r="H846">
        <v>1</v>
      </c>
      <c r="I846">
        <v>88.220548629760742</v>
      </c>
      <c r="J846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_xlfn.XLOOKUP(B846,CoinPixels_Config3!A:A,CoinPixels_Config3!I:I)</f>
        <v>1.0685706001739634</v>
      </c>
      <c r="M846">
        <f t="shared" si="105"/>
        <v>15752.86778776457</v>
      </c>
      <c r="N846">
        <f t="shared" si="106"/>
        <v>14742</v>
      </c>
      <c r="O846">
        <f t="shared" si="107"/>
        <v>0</v>
      </c>
      <c r="P846">
        <f t="shared" si="108"/>
        <v>0</v>
      </c>
      <c r="Q846" s="9" cm="1">
        <f t="array" ref="Q846">IF(D846="",_xlfn.XLOOKUP(C846,ConfigSheet!$B$5:$H$5,_xlfn.XLOOKUP(G846,ConfigSheet!$A$6:$A$8,ConfigSheet!$B$6:$H$8)),_xlfn.XLOOKUP(D846,ConfigSheet!$B$5:$H$5,_xlfn.XLOOKUP(H846,ConfigSheet!$A$6:$A$8,ConfigSheet!$B$6:$H$8)))</f>
        <v>0</v>
      </c>
      <c r="R846">
        <f t="shared" si="109"/>
        <v>0</v>
      </c>
      <c r="S846" s="9">
        <f t="shared" si="110"/>
        <v>0</v>
      </c>
      <c r="W846">
        <f t="shared" si="111"/>
        <v>0</v>
      </c>
      <c r="X846">
        <f t="shared" si="104"/>
        <v>0</v>
      </c>
    </row>
    <row r="847" spans="1:24" x14ac:dyDescent="0.3">
      <c r="A847" s="3">
        <v>845</v>
      </c>
      <c r="B847">
        <v>380</v>
      </c>
      <c r="C847" t="s">
        <v>10</v>
      </c>
      <c r="D847" t="s">
        <v>10</v>
      </c>
      <c r="E847">
        <v>88341</v>
      </c>
      <c r="F847">
        <v>85668</v>
      </c>
      <c r="G847">
        <v>1</v>
      </c>
      <c r="H847">
        <v>1</v>
      </c>
      <c r="I847">
        <v>92.445254325866699</v>
      </c>
      <c r="J847">
        <f>ConfigSheet!$I$2</f>
        <v>3349.0920000000001</v>
      </c>
      <c r="K847">
        <f>IF(D847="",_xlfn.XLOOKUP(C847,ConfigSheet!$A$1:$H$1,ConfigSheet!$A$2:$H$2),_xlfn.XLOOKUP(D847,ConfigSheet!$A$1:$H$1,ConfigSheet!$A$2:$H$2))</f>
        <v>3.5680999999999998</v>
      </c>
      <c r="L847">
        <f>_xlfn.XLOOKUP(B847,CoinPixels_Config3!A:A,CoinPixels_Config3!I:I)</f>
        <v>1.0685706001739634</v>
      </c>
      <c r="M847">
        <f t="shared" si="105"/>
        <v>94398.595389968104</v>
      </c>
      <c r="N847">
        <f t="shared" si="106"/>
        <v>91542.306175703096</v>
      </c>
      <c r="O847">
        <f t="shared" si="107"/>
        <v>100.57162604399794</v>
      </c>
      <c r="P847">
        <f t="shared" si="108"/>
        <v>97.528554803966628</v>
      </c>
      <c r="Q847" s="9" cm="1">
        <f t="array" ref="Q847">IF(D847="",_xlfn.XLOOKUP(C847,ConfigSheet!$B$5:$H$5,_xlfn.XLOOKUP(G847,ConfigSheet!$A$6:$A$8,ConfigSheet!$B$6:$H$8)),_xlfn.XLOOKUP(D847,ConfigSheet!$B$5:$H$5,_xlfn.XLOOKUP(H847,ConfigSheet!$A$6:$A$8,ConfigSheet!$B$6:$H$8)))</f>
        <v>96.64</v>
      </c>
      <c r="R847">
        <f t="shared" si="109"/>
        <v>3.0430712400313098</v>
      </c>
      <c r="S847" s="9">
        <f t="shared" si="110"/>
        <v>9.2602825719056927</v>
      </c>
      <c r="W847">
        <f t="shared" si="111"/>
        <v>-0.88855480396662756</v>
      </c>
      <c r="X847">
        <f t="shared" si="104"/>
        <v>0.78952963965217193</v>
      </c>
    </row>
    <row r="848" spans="1:24" x14ac:dyDescent="0.3">
      <c r="A848" s="3">
        <v>846</v>
      </c>
      <c r="B848">
        <v>381</v>
      </c>
      <c r="C848" t="s">
        <v>8</v>
      </c>
      <c r="D848" t="s">
        <v>8</v>
      </c>
      <c r="E848">
        <v>14103</v>
      </c>
      <c r="F848">
        <v>13082</v>
      </c>
      <c r="G848">
        <v>1</v>
      </c>
      <c r="H848">
        <v>1</v>
      </c>
      <c r="I848">
        <v>88.222670555114746</v>
      </c>
      <c r="J848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_xlfn.XLOOKUP(B848,CoinPixels_Config3!A:A,CoinPixels_Config3!I:I)</f>
        <v>1.0780461703103501</v>
      </c>
      <c r="M848">
        <f t="shared" si="105"/>
        <v>15203.685139886868</v>
      </c>
      <c r="N848">
        <f t="shared" si="106"/>
        <v>14103</v>
      </c>
      <c r="O848">
        <f t="shared" si="107"/>
        <v>0</v>
      </c>
      <c r="P848">
        <f t="shared" si="108"/>
        <v>0</v>
      </c>
      <c r="Q848" s="9" cm="1">
        <f t="array" ref="Q848">IF(D848="",_xlfn.XLOOKUP(C848,ConfigSheet!$B$5:$H$5,_xlfn.XLOOKUP(G848,ConfigSheet!$A$6:$A$8,ConfigSheet!$B$6:$H$8)),_xlfn.XLOOKUP(D848,ConfigSheet!$B$5:$H$5,_xlfn.XLOOKUP(H848,ConfigSheet!$A$6:$A$8,ConfigSheet!$B$6:$H$8)))</f>
        <v>0</v>
      </c>
      <c r="R848">
        <f t="shared" si="109"/>
        <v>0</v>
      </c>
      <c r="S848" s="9">
        <f t="shared" si="110"/>
        <v>0</v>
      </c>
      <c r="W848">
        <f t="shared" si="111"/>
        <v>0</v>
      </c>
      <c r="X848">
        <f t="shared" si="104"/>
        <v>0</v>
      </c>
    </row>
    <row r="849" spans="1:24" x14ac:dyDescent="0.3">
      <c r="A849" s="3">
        <v>847</v>
      </c>
      <c r="B849">
        <v>381</v>
      </c>
      <c r="C849" t="s">
        <v>10</v>
      </c>
      <c r="D849" t="s">
        <v>10</v>
      </c>
      <c r="E849">
        <v>262030</v>
      </c>
      <c r="F849">
        <v>257976</v>
      </c>
      <c r="G849">
        <v>3</v>
      </c>
      <c r="H849">
        <v>3</v>
      </c>
      <c r="I849">
        <v>92.575387159983322</v>
      </c>
      <c r="J849">
        <f>ConfigSheet!$I$2</f>
        <v>3349.0920000000001</v>
      </c>
      <c r="K849">
        <f>IF(D849="",_xlfn.XLOOKUP(C849,ConfigSheet!$A$1:$H$1,ConfigSheet!$A$2:$H$2),_xlfn.XLOOKUP(D849,ConfigSheet!$A$1:$H$1,ConfigSheet!$A$2:$H$2))</f>
        <v>3.5680999999999998</v>
      </c>
      <c r="L849">
        <f>_xlfn.XLOOKUP(B849,CoinPixels_Config3!A:A,CoinPixels_Config3!I:I)</f>
        <v>1.0780461703103501</v>
      </c>
      <c r="M849">
        <f t="shared" si="105"/>
        <v>282480.43800642103</v>
      </c>
      <c r="N849">
        <f t="shared" si="106"/>
        <v>278110.03883198288</v>
      </c>
      <c r="O849">
        <f t="shared" si="107"/>
        <v>300.95275102944646</v>
      </c>
      <c r="P849">
        <f t="shared" si="108"/>
        <v>296.29655726280379</v>
      </c>
      <c r="Q849" s="9" cm="1">
        <f t="array" ref="Q849">IF(D849="",_xlfn.XLOOKUP(C849,ConfigSheet!$B$5:$H$5,_xlfn.XLOOKUP(G849,ConfigSheet!$A$6:$A$8,ConfigSheet!$B$6:$H$8)),_xlfn.XLOOKUP(D849,ConfigSheet!$B$5:$H$5,_xlfn.XLOOKUP(H849,ConfigSheet!$A$6:$A$8,ConfigSheet!$B$6:$H$8)))</f>
        <v>289.92</v>
      </c>
      <c r="R849">
        <f t="shared" si="109"/>
        <v>4.6561937666426729</v>
      </c>
      <c r="S849" s="9">
        <f t="shared" si="110"/>
        <v>21.68014039252208</v>
      </c>
      <c r="W849">
        <f t="shared" si="111"/>
        <v>-6.3765572628037717</v>
      </c>
      <c r="X849">
        <f t="shared" si="104"/>
        <v>40.660482525815532</v>
      </c>
    </row>
    <row r="850" spans="1:24" x14ac:dyDescent="0.3">
      <c r="A850" s="3">
        <v>848</v>
      </c>
      <c r="B850">
        <v>382</v>
      </c>
      <c r="C850" t="s">
        <v>8</v>
      </c>
      <c r="D850" t="s">
        <v>8</v>
      </c>
      <c r="E850">
        <v>10324</v>
      </c>
      <c r="F850">
        <v>11295</v>
      </c>
      <c r="G850">
        <v>1</v>
      </c>
      <c r="H850">
        <v>1</v>
      </c>
      <c r="I850">
        <v>90.241110324859619</v>
      </c>
      <c r="J850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_xlfn.XLOOKUP(B850,CoinPixels_Config3!A:A,CoinPixels_Config3!I:I)</f>
        <v>0.91403275785745908</v>
      </c>
      <c r="M850">
        <f t="shared" si="105"/>
        <v>9436.4741921204077</v>
      </c>
      <c r="N850">
        <f t="shared" si="106"/>
        <v>10324</v>
      </c>
      <c r="O850">
        <f t="shared" si="107"/>
        <v>0</v>
      </c>
      <c r="P850">
        <f t="shared" si="108"/>
        <v>0</v>
      </c>
      <c r="Q850" s="9" cm="1">
        <f t="array" ref="Q850">IF(D850="",_xlfn.XLOOKUP(C850,ConfigSheet!$B$5:$H$5,_xlfn.XLOOKUP(G850,ConfigSheet!$A$6:$A$8,ConfigSheet!$B$6:$H$8)),_xlfn.XLOOKUP(D850,ConfigSheet!$B$5:$H$5,_xlfn.XLOOKUP(H850,ConfigSheet!$A$6:$A$8,ConfigSheet!$B$6:$H$8)))</f>
        <v>0</v>
      </c>
      <c r="R850">
        <f t="shared" si="109"/>
        <v>0</v>
      </c>
      <c r="S850" s="9">
        <f t="shared" si="110"/>
        <v>0</v>
      </c>
      <c r="W850">
        <f t="shared" si="111"/>
        <v>0</v>
      </c>
      <c r="X850">
        <f t="shared" si="104"/>
        <v>0</v>
      </c>
    </row>
    <row r="851" spans="1:24" x14ac:dyDescent="0.3">
      <c r="A851" s="3">
        <v>849</v>
      </c>
      <c r="B851">
        <v>382</v>
      </c>
      <c r="C851" t="s">
        <v>11</v>
      </c>
      <c r="D851" t="s">
        <v>11</v>
      </c>
      <c r="E851">
        <v>145286</v>
      </c>
      <c r="F851">
        <v>176005</v>
      </c>
      <c r="G851">
        <v>1</v>
      </c>
      <c r="H851">
        <v>1</v>
      </c>
      <c r="I851">
        <v>80.838871002197266</v>
      </c>
      <c r="J851">
        <f>ConfigSheet!$I$2</f>
        <v>3349.0920000000001</v>
      </c>
      <c r="K851">
        <f>IF(D851="",_xlfn.XLOOKUP(C851,ConfigSheet!$A$1:$H$1,ConfigSheet!$A$2:$H$2),_xlfn.XLOOKUP(D851,ConfigSheet!$A$1:$H$1,ConfigSheet!$A$2:$H$2))</f>
        <v>5.6936084651916001</v>
      </c>
      <c r="L851">
        <f>_xlfn.XLOOKUP(B851,CoinPixels_Config3!A:A,CoinPixels_Config3!I:I)</f>
        <v>0.91403275785745908</v>
      </c>
      <c r="M851">
        <f t="shared" si="105"/>
        <v>132796.1632580788</v>
      </c>
      <c r="N851">
        <f t="shared" si="106"/>
        <v>160874.33554670209</v>
      </c>
      <c r="O851">
        <f t="shared" si="107"/>
        <v>225.75950713541556</v>
      </c>
      <c r="P851">
        <f t="shared" si="108"/>
        <v>273.49367491271573</v>
      </c>
      <c r="Q851" s="9" cm="1">
        <f t="array" ref="Q851">IF(D851="",_xlfn.XLOOKUP(C851,ConfigSheet!$B$5:$H$5,_xlfn.XLOOKUP(G851,ConfigSheet!$A$6:$A$8,ConfigSheet!$B$6:$H$8)),_xlfn.XLOOKUP(D851,ConfigSheet!$B$5:$H$5,_xlfn.XLOOKUP(H851,ConfigSheet!$A$6:$A$8,ConfigSheet!$B$6:$H$8)))</f>
        <v>369.42666666666668</v>
      </c>
      <c r="R851">
        <f t="shared" si="109"/>
        <v>-47.734167777300172</v>
      </c>
      <c r="S851" s="9">
        <f t="shared" si="110"/>
        <v>2278.5507733914419</v>
      </c>
      <c r="W851">
        <f t="shared" si="111"/>
        <v>95.932991753950944</v>
      </c>
      <c r="X851">
        <f t="shared" si="104"/>
        <v>9203.1389068636199</v>
      </c>
    </row>
    <row r="852" spans="1:24" x14ac:dyDescent="0.3">
      <c r="A852" s="3">
        <v>850</v>
      </c>
      <c r="B852">
        <v>383</v>
      </c>
      <c r="C852" t="s">
        <v>8</v>
      </c>
      <c r="D852" t="s">
        <v>8</v>
      </c>
      <c r="E852">
        <v>13495</v>
      </c>
      <c r="F852">
        <v>11951</v>
      </c>
      <c r="G852">
        <v>1</v>
      </c>
      <c r="H852">
        <v>1</v>
      </c>
      <c r="I852">
        <v>85.845750570297241</v>
      </c>
      <c r="J852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_xlfn.XLOOKUP(B852,CoinPixels_Config3!A:A,CoinPixels_Config3!I:I)</f>
        <v>1.1291942096895657</v>
      </c>
      <c r="M852">
        <f t="shared" si="105"/>
        <v>15238.475859760691</v>
      </c>
      <c r="N852">
        <f t="shared" si="106"/>
        <v>13495</v>
      </c>
      <c r="O852">
        <f t="shared" si="107"/>
        <v>0</v>
      </c>
      <c r="P852">
        <f t="shared" si="108"/>
        <v>0</v>
      </c>
      <c r="Q852" s="9" cm="1">
        <f t="array" ref="Q852">IF(D852="",_xlfn.XLOOKUP(C852,ConfigSheet!$B$5:$H$5,_xlfn.XLOOKUP(G852,ConfigSheet!$A$6:$A$8,ConfigSheet!$B$6:$H$8)),_xlfn.XLOOKUP(D852,ConfigSheet!$B$5:$H$5,_xlfn.XLOOKUP(H852,ConfigSheet!$A$6:$A$8,ConfigSheet!$B$6:$H$8)))</f>
        <v>0</v>
      </c>
      <c r="R852">
        <f t="shared" si="109"/>
        <v>0</v>
      </c>
      <c r="S852" s="9">
        <f t="shared" si="110"/>
        <v>0</v>
      </c>
      <c r="W852">
        <f t="shared" si="111"/>
        <v>0</v>
      </c>
      <c r="X852">
        <f t="shared" si="104"/>
        <v>0</v>
      </c>
    </row>
    <row r="853" spans="1:24" x14ac:dyDescent="0.3">
      <c r="A853" s="3">
        <v>851</v>
      </c>
      <c r="B853">
        <v>383</v>
      </c>
      <c r="C853" t="s">
        <v>11</v>
      </c>
      <c r="D853" t="s">
        <v>11</v>
      </c>
      <c r="E853">
        <v>331241</v>
      </c>
      <c r="F853">
        <v>359059</v>
      </c>
      <c r="G853">
        <v>2</v>
      </c>
      <c r="H853">
        <v>2</v>
      </c>
      <c r="I853">
        <v>84.840941429138184</v>
      </c>
      <c r="J853">
        <f>ConfigSheet!$I$2</f>
        <v>3349.0920000000001</v>
      </c>
      <c r="K853">
        <f>IF(D853="",_xlfn.XLOOKUP(C853,ConfigSheet!$A$1:$H$1,ConfigSheet!$A$2:$H$2),_xlfn.XLOOKUP(D853,ConfigSheet!$A$1:$H$1,ConfigSheet!$A$2:$H$2))</f>
        <v>5.6936084651916001</v>
      </c>
      <c r="L853">
        <f>_xlfn.XLOOKUP(B853,CoinPixels_Config3!A:A,CoinPixels_Config3!I:I)</f>
        <v>1.1291942096895657</v>
      </c>
      <c r="M853">
        <f t="shared" si="105"/>
        <v>374035.41921178147</v>
      </c>
      <c r="N853">
        <f t="shared" si="106"/>
        <v>405447.3437369258</v>
      </c>
      <c r="O853">
        <f t="shared" si="107"/>
        <v>635.87719570130889</v>
      </c>
      <c r="P853">
        <f t="shared" si="108"/>
        <v>689.27889364938596</v>
      </c>
      <c r="Q853" s="9" cm="1">
        <f t="array" ref="Q853">IF(D853="",_xlfn.XLOOKUP(C853,ConfigSheet!$B$5:$H$5,_xlfn.XLOOKUP(G853,ConfigSheet!$A$6:$A$8,ConfigSheet!$B$6:$H$8)),_xlfn.XLOOKUP(D853,ConfigSheet!$B$5:$H$5,_xlfn.XLOOKUP(H853,ConfigSheet!$A$6:$A$8,ConfigSheet!$B$6:$H$8)))</f>
        <v>738.85333333333335</v>
      </c>
      <c r="R853">
        <f t="shared" si="109"/>
        <v>-53.401697948077071</v>
      </c>
      <c r="S853" s="9">
        <f t="shared" si="110"/>
        <v>2851.741343737659</v>
      </c>
      <c r="W853">
        <f t="shared" si="111"/>
        <v>49.574439683947389</v>
      </c>
      <c r="X853">
        <f t="shared" si="104"/>
        <v>2457.6250699773377</v>
      </c>
    </row>
    <row r="854" spans="1:24" x14ac:dyDescent="0.3">
      <c r="A854" s="3">
        <v>852</v>
      </c>
      <c r="B854">
        <v>384</v>
      </c>
      <c r="C854" t="s">
        <v>8</v>
      </c>
      <c r="D854" t="s">
        <v>8</v>
      </c>
      <c r="E854">
        <v>13447</v>
      </c>
      <c r="F854">
        <v>13057</v>
      </c>
      <c r="G854">
        <v>1</v>
      </c>
      <c r="H854">
        <v>1</v>
      </c>
      <c r="I854">
        <v>92.085808515548706</v>
      </c>
      <c r="J85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_xlfn.XLOOKUP(B854,CoinPixels_Config3!A:A,CoinPixels_Config3!I:I)</f>
        <v>1.0298690357662557</v>
      </c>
      <c r="M854">
        <f t="shared" si="105"/>
        <v>13848.64892394884</v>
      </c>
      <c r="N854">
        <f t="shared" si="106"/>
        <v>13447</v>
      </c>
      <c r="O854">
        <f t="shared" si="107"/>
        <v>0</v>
      </c>
      <c r="P854">
        <f t="shared" si="108"/>
        <v>0</v>
      </c>
      <c r="Q854" s="9" cm="1">
        <f t="array" ref="Q854">IF(D854="",_xlfn.XLOOKUP(C854,ConfigSheet!$B$5:$H$5,_xlfn.XLOOKUP(G854,ConfigSheet!$A$6:$A$8,ConfigSheet!$B$6:$H$8)),_xlfn.XLOOKUP(D854,ConfigSheet!$B$5:$H$5,_xlfn.XLOOKUP(H854,ConfigSheet!$A$6:$A$8,ConfigSheet!$B$6:$H$8)))</f>
        <v>0</v>
      </c>
      <c r="R854">
        <f t="shared" si="109"/>
        <v>0</v>
      </c>
      <c r="S854" s="9">
        <f t="shared" si="110"/>
        <v>0</v>
      </c>
      <c r="W854">
        <f t="shared" si="111"/>
        <v>0</v>
      </c>
      <c r="X854">
        <f t="shared" si="104"/>
        <v>0</v>
      </c>
    </row>
    <row r="855" spans="1:24" x14ac:dyDescent="0.3">
      <c r="A855" s="3">
        <v>853</v>
      </c>
      <c r="B855">
        <v>384</v>
      </c>
      <c r="C855" t="s">
        <v>11</v>
      </c>
      <c r="D855" t="s">
        <v>11</v>
      </c>
      <c r="E855">
        <v>355677</v>
      </c>
      <c r="F855">
        <v>396763</v>
      </c>
      <c r="G855">
        <v>2</v>
      </c>
      <c r="H855">
        <v>2</v>
      </c>
      <c r="I855">
        <v>83.651870489120483</v>
      </c>
      <c r="J855">
        <f>ConfigSheet!$I$2</f>
        <v>3349.0920000000001</v>
      </c>
      <c r="K855">
        <f>IF(D855="",_xlfn.XLOOKUP(C855,ConfigSheet!$A$1:$H$1,ConfigSheet!$A$2:$H$2),_xlfn.XLOOKUP(D855,ConfigSheet!$A$1:$H$1,ConfigSheet!$A$2:$H$2))</f>
        <v>5.6936084651916001</v>
      </c>
      <c r="L855">
        <f>_xlfn.XLOOKUP(B855,CoinPixels_Config3!A:A,CoinPixels_Config3!I:I)</f>
        <v>1.0298690357662557</v>
      </c>
      <c r="M855">
        <f t="shared" si="105"/>
        <v>366300.72903423454</v>
      </c>
      <c r="N855">
        <f t="shared" si="106"/>
        <v>408613.92823772691</v>
      </c>
      <c r="O855">
        <f t="shared" si="107"/>
        <v>622.7278712066352</v>
      </c>
      <c r="P855">
        <f t="shared" si="108"/>
        <v>694.66223107920439</v>
      </c>
      <c r="Q855" s="9" cm="1">
        <f t="array" ref="Q855">IF(D855="",_xlfn.XLOOKUP(C855,ConfigSheet!$B$5:$H$5,_xlfn.XLOOKUP(G855,ConfigSheet!$A$6:$A$8,ConfigSheet!$B$6:$H$8)),_xlfn.XLOOKUP(D855,ConfigSheet!$B$5:$H$5,_xlfn.XLOOKUP(H855,ConfigSheet!$A$6:$A$8,ConfigSheet!$B$6:$H$8)))</f>
        <v>738.85333333333335</v>
      </c>
      <c r="R855">
        <f t="shared" si="109"/>
        <v>-71.934359872569189</v>
      </c>
      <c r="S855" s="9">
        <f t="shared" si="110"/>
        <v>5174.5521302762927</v>
      </c>
      <c r="W855">
        <f t="shared" si="111"/>
        <v>44.191102254128964</v>
      </c>
      <c r="X855">
        <f t="shared" si="104"/>
        <v>1952.8535184348821</v>
      </c>
    </row>
    <row r="856" spans="1:24" x14ac:dyDescent="0.3">
      <c r="A856" s="3">
        <v>854</v>
      </c>
      <c r="B856">
        <v>385</v>
      </c>
      <c r="C856" t="s">
        <v>8</v>
      </c>
      <c r="D856" t="s">
        <v>8</v>
      </c>
      <c r="E856">
        <v>13375</v>
      </c>
      <c r="F856">
        <v>13699</v>
      </c>
      <c r="G856">
        <v>1</v>
      </c>
      <c r="H856">
        <v>1</v>
      </c>
      <c r="I856">
        <v>91.443926095962524</v>
      </c>
      <c r="J856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_xlfn.XLOOKUP(B856,CoinPixels_Config3!A:A,CoinPixels_Config3!I:I)</f>
        <v>0.97634863858675813</v>
      </c>
      <c r="M856">
        <f t="shared" si="105"/>
        <v>13058.663041097891</v>
      </c>
      <c r="N856">
        <f t="shared" si="106"/>
        <v>13375</v>
      </c>
      <c r="O856">
        <f t="shared" si="107"/>
        <v>0</v>
      </c>
      <c r="P856">
        <f t="shared" si="108"/>
        <v>0</v>
      </c>
      <c r="Q856" s="9" cm="1">
        <f t="array" ref="Q856">IF(D856="",_xlfn.XLOOKUP(C856,ConfigSheet!$B$5:$H$5,_xlfn.XLOOKUP(G856,ConfigSheet!$A$6:$A$8,ConfigSheet!$B$6:$H$8)),_xlfn.XLOOKUP(D856,ConfigSheet!$B$5:$H$5,_xlfn.XLOOKUP(H856,ConfigSheet!$A$6:$A$8,ConfigSheet!$B$6:$H$8)))</f>
        <v>0</v>
      </c>
      <c r="R856">
        <f t="shared" si="109"/>
        <v>0</v>
      </c>
      <c r="S856" s="9">
        <f t="shared" si="110"/>
        <v>0</v>
      </c>
      <c r="W856">
        <f t="shared" si="111"/>
        <v>0</v>
      </c>
      <c r="X856">
        <f t="shared" si="104"/>
        <v>0</v>
      </c>
    </row>
    <row r="857" spans="1:24" x14ac:dyDescent="0.3">
      <c r="A857" s="3">
        <v>855</v>
      </c>
      <c r="B857">
        <v>385</v>
      </c>
      <c r="C857" t="s">
        <v>12</v>
      </c>
      <c r="D857" t="s">
        <v>12</v>
      </c>
      <c r="E857">
        <v>341446</v>
      </c>
      <c r="F857">
        <v>312768</v>
      </c>
      <c r="G857">
        <v>2</v>
      </c>
      <c r="H857">
        <v>2</v>
      </c>
      <c r="I857">
        <v>87.880778312683105</v>
      </c>
      <c r="J857">
        <f>ConfigSheet!$I$2</f>
        <v>3349.0920000000001</v>
      </c>
      <c r="K857">
        <f>IF(D857="",_xlfn.XLOOKUP(C857,ConfigSheet!$A$1:$H$1,ConfigSheet!$A$2:$H$2),_xlfn.XLOOKUP(D857,ConfigSheet!$A$1:$H$1,ConfigSheet!$A$2:$H$2))</f>
        <v>4.4826302470744004</v>
      </c>
      <c r="L857">
        <f>_xlfn.XLOOKUP(B857,CoinPixels_Config3!A:A,CoinPixels_Config3!I:I)</f>
        <v>0.97634863858675813</v>
      </c>
      <c r="M857">
        <f t="shared" si="105"/>
        <v>333370.33725089423</v>
      </c>
      <c r="N857">
        <f t="shared" si="106"/>
        <v>305370.61099350319</v>
      </c>
      <c r="O857">
        <f t="shared" si="107"/>
        <v>446.20331637299063</v>
      </c>
      <c r="P857">
        <f t="shared" si="108"/>
        <v>408.72676456993946</v>
      </c>
      <c r="Q857" s="9" cm="1">
        <f t="array" ref="Q857">IF(D857="",_xlfn.XLOOKUP(C857,ConfigSheet!$B$5:$H$5,_xlfn.XLOOKUP(G857,ConfigSheet!$A$6:$A$8,ConfigSheet!$B$6:$H$8)),_xlfn.XLOOKUP(D857,ConfigSheet!$B$5:$H$5,_xlfn.XLOOKUP(H857,ConfigSheet!$A$6:$A$8,ConfigSheet!$B$6:$H$8)))</f>
        <v>472.59999999999997</v>
      </c>
      <c r="R857">
        <f t="shared" si="109"/>
        <v>37.476551803051166</v>
      </c>
      <c r="S857" s="9">
        <f t="shared" si="110"/>
        <v>1404.4919350467776</v>
      </c>
      <c r="W857">
        <f t="shared" si="111"/>
        <v>63.873235430060504</v>
      </c>
      <c r="X857">
        <f t="shared" si="104"/>
        <v>4079.7902043039367</v>
      </c>
    </row>
    <row r="858" spans="1:24" x14ac:dyDescent="0.3">
      <c r="A858" s="3">
        <v>856</v>
      </c>
      <c r="B858">
        <v>386</v>
      </c>
      <c r="C858" t="s">
        <v>8</v>
      </c>
      <c r="D858" t="s">
        <v>8</v>
      </c>
      <c r="E858">
        <v>14647</v>
      </c>
      <c r="F858">
        <v>15411</v>
      </c>
      <c r="G858">
        <v>1</v>
      </c>
      <c r="H858">
        <v>1</v>
      </c>
      <c r="I858">
        <v>93.137568235397339</v>
      </c>
      <c r="J858">
        <f>ConfigSheet!$I$2</f>
        <v>3349.0920000000001</v>
      </c>
      <c r="K858">
        <f>IF(D858="",_xlfn.XLOOKUP(C858,ConfigSheet!$A$1:$H$1,ConfigSheet!$A$2:$H$2),_xlfn.XLOOKUP(D858,ConfigSheet!$A$1:$H$1,ConfigSheet!$A$2:$H$2))</f>
        <v>0</v>
      </c>
      <c r="L858">
        <f>_xlfn.XLOOKUP(B858,CoinPixels_Config3!A:A,CoinPixels_Config3!I:I)</f>
        <v>0.95042502108883264</v>
      </c>
      <c r="M858">
        <f t="shared" si="105"/>
        <v>13920.875283888132</v>
      </c>
      <c r="N858">
        <f t="shared" si="106"/>
        <v>14647</v>
      </c>
      <c r="O858">
        <f t="shared" si="107"/>
        <v>0</v>
      </c>
      <c r="P858">
        <f t="shared" si="108"/>
        <v>0</v>
      </c>
      <c r="Q858" s="9" cm="1">
        <f t="array" ref="Q858">IF(D858="",_xlfn.XLOOKUP(C858,ConfigSheet!$B$5:$H$5,_xlfn.XLOOKUP(G858,ConfigSheet!$A$6:$A$8,ConfigSheet!$B$6:$H$8)),_xlfn.XLOOKUP(D858,ConfigSheet!$B$5:$H$5,_xlfn.XLOOKUP(H858,ConfigSheet!$A$6:$A$8,ConfigSheet!$B$6:$H$8)))</f>
        <v>0</v>
      </c>
      <c r="R858">
        <f t="shared" si="109"/>
        <v>0</v>
      </c>
      <c r="S858" s="9">
        <f t="shared" si="110"/>
        <v>0</v>
      </c>
      <c r="W858">
        <f t="shared" si="111"/>
        <v>0</v>
      </c>
      <c r="X858">
        <f t="shared" si="104"/>
        <v>0</v>
      </c>
    </row>
    <row r="859" spans="1:24" x14ac:dyDescent="0.3">
      <c r="A859" s="3">
        <v>857</v>
      </c>
      <c r="B859">
        <v>386</v>
      </c>
      <c r="C859" t="s">
        <v>12</v>
      </c>
      <c r="D859" t="s">
        <v>12</v>
      </c>
      <c r="E859">
        <v>377819</v>
      </c>
      <c r="F859">
        <v>346923</v>
      </c>
      <c r="G859">
        <v>2</v>
      </c>
      <c r="H859">
        <v>2</v>
      </c>
      <c r="I859">
        <v>88.568961620330811</v>
      </c>
      <c r="J859">
        <f>ConfigSheet!$I$2</f>
        <v>3349.0920000000001</v>
      </c>
      <c r="K859">
        <f>IF(D859="",_xlfn.XLOOKUP(C859,ConfigSheet!$A$1:$H$1,ConfigSheet!$A$2:$H$2),_xlfn.XLOOKUP(D859,ConfigSheet!$A$1:$H$1,ConfigSheet!$A$2:$H$2))</f>
        <v>4.4826302470744004</v>
      </c>
      <c r="L859">
        <f>_xlfn.XLOOKUP(B859,CoinPixels_Config3!A:A,CoinPixels_Config3!I:I)</f>
        <v>0.95042502108883264</v>
      </c>
      <c r="M859">
        <f t="shared" si="105"/>
        <v>359088.63104276167</v>
      </c>
      <c r="N859">
        <f t="shared" si="106"/>
        <v>329724.29959120107</v>
      </c>
      <c r="O859">
        <f t="shared" si="107"/>
        <v>480.62625896595938</v>
      </c>
      <c r="P859">
        <f t="shared" si="108"/>
        <v>441.3232358331569</v>
      </c>
      <c r="Q859" s="9" cm="1">
        <f t="array" ref="Q859">IF(D859="",_xlfn.XLOOKUP(C859,ConfigSheet!$B$5:$H$5,_xlfn.XLOOKUP(G859,ConfigSheet!$A$6:$A$8,ConfigSheet!$B$6:$H$8)),_xlfn.XLOOKUP(D859,ConfigSheet!$B$5:$H$5,_xlfn.XLOOKUP(H859,ConfigSheet!$A$6:$A$8,ConfigSheet!$B$6:$H$8)))</f>
        <v>472.59999999999997</v>
      </c>
      <c r="R859">
        <f t="shared" si="109"/>
        <v>39.30302313280248</v>
      </c>
      <c r="S859" s="9">
        <f t="shared" si="110"/>
        <v>1544.727627377607</v>
      </c>
      <c r="W859">
        <f t="shared" si="111"/>
        <v>31.276764166843066</v>
      </c>
      <c r="X859">
        <f t="shared" si="104"/>
        <v>978.23597674831842</v>
      </c>
    </row>
    <row r="860" spans="1:24" x14ac:dyDescent="0.3">
      <c r="A860" s="3">
        <v>858</v>
      </c>
      <c r="B860">
        <v>387</v>
      </c>
      <c r="C860" t="s">
        <v>8</v>
      </c>
      <c r="D860" t="s">
        <v>8</v>
      </c>
      <c r="E860">
        <v>18592</v>
      </c>
      <c r="F860">
        <v>16940</v>
      </c>
      <c r="G860">
        <v>1</v>
      </c>
      <c r="H860">
        <v>1</v>
      </c>
      <c r="I860">
        <v>90.560978651046753</v>
      </c>
      <c r="J860">
        <f>ConfigSheet!$I$2</f>
        <v>3349.0920000000001</v>
      </c>
      <c r="K860">
        <f>IF(D860="",_xlfn.XLOOKUP(C860,ConfigSheet!$A$1:$H$1,ConfigSheet!$A$2:$H$2),_xlfn.XLOOKUP(D860,ConfigSheet!$A$1:$H$1,ConfigSheet!$A$2:$H$2))</f>
        <v>0</v>
      </c>
      <c r="L860">
        <f>_xlfn.XLOOKUP(B860,CoinPixels_Config3!A:A,CoinPixels_Config3!I:I)</f>
        <v>1.0975206611570247</v>
      </c>
      <c r="M860">
        <f t="shared" si="105"/>
        <v>20405.104132231405</v>
      </c>
      <c r="N860">
        <f t="shared" si="106"/>
        <v>18592</v>
      </c>
      <c r="O860">
        <f t="shared" si="107"/>
        <v>0</v>
      </c>
      <c r="P860">
        <f t="shared" si="108"/>
        <v>0</v>
      </c>
      <c r="Q860" s="9" cm="1">
        <f t="array" ref="Q860">IF(D860="",_xlfn.XLOOKUP(C860,ConfigSheet!$B$5:$H$5,_xlfn.XLOOKUP(G860,ConfigSheet!$A$6:$A$8,ConfigSheet!$B$6:$H$8)),_xlfn.XLOOKUP(D860,ConfigSheet!$B$5:$H$5,_xlfn.XLOOKUP(H860,ConfigSheet!$A$6:$A$8,ConfigSheet!$B$6:$H$8)))</f>
        <v>0</v>
      </c>
      <c r="R860">
        <f t="shared" si="109"/>
        <v>0</v>
      </c>
      <c r="S860" s="9">
        <f t="shared" si="110"/>
        <v>0</v>
      </c>
      <c r="W860">
        <f t="shared" si="111"/>
        <v>0</v>
      </c>
      <c r="X860">
        <f t="shared" si="104"/>
        <v>0</v>
      </c>
    </row>
    <row r="861" spans="1:24" x14ac:dyDescent="0.3">
      <c r="A861" s="3">
        <v>859</v>
      </c>
      <c r="B861">
        <v>387</v>
      </c>
      <c r="C861" t="s">
        <v>14</v>
      </c>
      <c r="D861" t="s">
        <v>14</v>
      </c>
      <c r="E861">
        <v>204352</v>
      </c>
      <c r="F861">
        <v>193942</v>
      </c>
      <c r="G861">
        <v>2</v>
      </c>
      <c r="H861">
        <v>2</v>
      </c>
      <c r="I861">
        <v>93.04710328578949</v>
      </c>
      <c r="J861">
        <f>ConfigSheet!$I$2</f>
        <v>3349.0920000000001</v>
      </c>
      <c r="K861">
        <f>IF(D861="",_xlfn.XLOOKUP(C861,ConfigSheet!$A$1:$H$1,ConfigSheet!$A$2:$H$2),_xlfn.XLOOKUP(D861,ConfigSheet!$A$1:$H$1,ConfigSheet!$A$2:$H$2))</f>
        <v>8.5265588246234003</v>
      </c>
      <c r="L861">
        <f>_xlfn.XLOOKUP(B861,CoinPixels_Config3!A:A,CoinPixels_Config3!I:I)</f>
        <v>1.0975206611570247</v>
      </c>
      <c r="M861">
        <f t="shared" si="105"/>
        <v>224280.54214876032</v>
      </c>
      <c r="N861">
        <f t="shared" si="106"/>
        <v>212855.35206611568</v>
      </c>
      <c r="O861">
        <f t="shared" si="107"/>
        <v>571.00289745693237</v>
      </c>
      <c r="P861">
        <f t="shared" si="108"/>
        <v>541.91514611353148</v>
      </c>
      <c r="Q861" s="9" cm="1">
        <f t="array" ref="Q861">IF(D861="",_xlfn.XLOOKUP(C861,ConfigSheet!$B$5:$H$5,_xlfn.XLOOKUP(G861,ConfigSheet!$A$6:$A$8,ConfigSheet!$B$6:$H$8)),_xlfn.XLOOKUP(D861,ConfigSheet!$B$5:$H$5,_xlfn.XLOOKUP(H861,ConfigSheet!$A$6:$A$8,ConfigSheet!$B$6:$H$8)))</f>
        <v>320.88</v>
      </c>
      <c r="R861">
        <f t="shared" si="109"/>
        <v>29.087751343400896</v>
      </c>
      <c r="S861" s="9">
        <f t="shared" si="110"/>
        <v>846.09727821552065</v>
      </c>
      <c r="W861">
        <f t="shared" si="111"/>
        <v>-221.03514611353148</v>
      </c>
      <c r="X861">
        <f t="shared" si="104"/>
        <v>48856.535817430209</v>
      </c>
    </row>
    <row r="862" spans="1:24" x14ac:dyDescent="0.3">
      <c r="A862" s="3">
        <v>860</v>
      </c>
      <c r="B862">
        <v>388</v>
      </c>
      <c r="C862" t="s">
        <v>8</v>
      </c>
      <c r="D862" t="s">
        <v>8</v>
      </c>
      <c r="E862">
        <v>16660</v>
      </c>
      <c r="F862">
        <v>16432</v>
      </c>
      <c r="G862">
        <v>1</v>
      </c>
      <c r="H862">
        <v>1</v>
      </c>
      <c r="I862">
        <v>88.719701766967773</v>
      </c>
      <c r="J862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_xlfn.XLOOKUP(B862,CoinPixels_Config3!A:A,CoinPixels_Config3!I:I)</f>
        <v>1.013875365141188</v>
      </c>
      <c r="M862">
        <f t="shared" si="105"/>
        <v>16891.163583252193</v>
      </c>
      <c r="N862">
        <f t="shared" si="106"/>
        <v>16660</v>
      </c>
      <c r="O862">
        <f t="shared" si="107"/>
        <v>0</v>
      </c>
      <c r="P862">
        <f t="shared" si="108"/>
        <v>0</v>
      </c>
      <c r="Q862" s="9" cm="1">
        <f t="array" ref="Q862">IF(D862="",_xlfn.XLOOKUP(C862,ConfigSheet!$B$5:$H$5,_xlfn.XLOOKUP(G862,ConfigSheet!$A$6:$A$8,ConfigSheet!$B$6:$H$8)),_xlfn.XLOOKUP(D862,ConfigSheet!$B$5:$H$5,_xlfn.XLOOKUP(H862,ConfigSheet!$A$6:$A$8,ConfigSheet!$B$6:$H$8)))</f>
        <v>0</v>
      </c>
      <c r="R862">
        <f t="shared" si="109"/>
        <v>0</v>
      </c>
      <c r="S862" s="9">
        <f t="shared" si="110"/>
        <v>0</v>
      </c>
      <c r="W862">
        <f t="shared" si="111"/>
        <v>0</v>
      </c>
      <c r="X862">
        <f t="shared" si="104"/>
        <v>0</v>
      </c>
    </row>
    <row r="863" spans="1:24" x14ac:dyDescent="0.3">
      <c r="A863" s="3">
        <v>861</v>
      </c>
      <c r="B863">
        <v>388</v>
      </c>
      <c r="C863" t="s">
        <v>13</v>
      </c>
      <c r="D863" t="s">
        <v>13</v>
      </c>
      <c r="E863">
        <v>150256</v>
      </c>
      <c r="F863">
        <v>134828</v>
      </c>
      <c r="G863">
        <v>1</v>
      </c>
      <c r="H863">
        <v>1</v>
      </c>
      <c r="I863">
        <v>64.789390563964844</v>
      </c>
      <c r="J863">
        <f>ConfigSheet!$I$2</f>
        <v>3349.0920000000001</v>
      </c>
      <c r="K863">
        <f>IF(D863="",_xlfn.XLOOKUP(C863,ConfigSheet!$A$1:$H$1,ConfigSheet!$A$2:$H$2),_xlfn.XLOOKUP(D863,ConfigSheet!$A$1:$H$1,ConfigSheet!$A$2:$H$2))</f>
        <v>6.6983512218829002</v>
      </c>
      <c r="L863">
        <f>_xlfn.XLOOKUP(B863,CoinPixels_Config3!A:A,CoinPixels_Config3!I:I)</f>
        <v>1.013875365141188</v>
      </c>
      <c r="M863">
        <f t="shared" si="105"/>
        <v>152340.85686465434</v>
      </c>
      <c r="N863">
        <f t="shared" si="106"/>
        <v>136698.7877312561</v>
      </c>
      <c r="O863">
        <f t="shared" si="107"/>
        <v>304.68932018649991</v>
      </c>
      <c r="P863">
        <f t="shared" si="108"/>
        <v>273.40440090316133</v>
      </c>
      <c r="Q863" s="9" cm="1">
        <f t="array" ref="Q863">IF(D863="",_xlfn.XLOOKUP(C863,ConfigSheet!$B$5:$H$5,_xlfn.XLOOKUP(G863,ConfigSheet!$A$6:$A$8,ConfigSheet!$B$6:$H$8)),_xlfn.XLOOKUP(D863,ConfigSheet!$B$5:$H$5,_xlfn.XLOOKUP(H863,ConfigSheet!$A$6:$A$8,ConfigSheet!$B$6:$H$8)))</f>
        <v>207.95500000000001</v>
      </c>
      <c r="R863">
        <f t="shared" si="109"/>
        <v>31.284919283338581</v>
      </c>
      <c r="S863" s="9">
        <f t="shared" si="110"/>
        <v>978.74617456501016</v>
      </c>
      <c r="W863">
        <f t="shared" si="111"/>
        <v>-65.449400903161319</v>
      </c>
      <c r="X863">
        <f t="shared" si="104"/>
        <v>4283.624078582734</v>
      </c>
    </row>
    <row r="864" spans="1:24" x14ac:dyDescent="0.3">
      <c r="A864" s="3">
        <v>862</v>
      </c>
      <c r="B864">
        <v>389</v>
      </c>
      <c r="C864" t="s">
        <v>8</v>
      </c>
      <c r="D864" t="s">
        <v>8</v>
      </c>
      <c r="E864">
        <v>20496</v>
      </c>
      <c r="F864">
        <v>18597</v>
      </c>
      <c r="G864">
        <v>1</v>
      </c>
      <c r="H864">
        <v>1</v>
      </c>
      <c r="I864">
        <v>90.520977973937988</v>
      </c>
      <c r="J864">
        <f>ConfigSheet!$I$2</f>
        <v>3349.0920000000001</v>
      </c>
      <c r="K864">
        <f>IF(D864="",_xlfn.XLOOKUP(C864,ConfigSheet!$A$1:$H$1,ConfigSheet!$A$2:$H$2),_xlfn.XLOOKUP(D864,ConfigSheet!$A$1:$H$1,ConfigSheet!$A$2:$H$2))</f>
        <v>0</v>
      </c>
      <c r="L864">
        <f>_xlfn.XLOOKUP(B864,CoinPixels_Config3!A:A,CoinPixels_Config3!I:I)</f>
        <v>1.1021132440716244</v>
      </c>
      <c r="M864">
        <f t="shared" si="105"/>
        <v>22588.913050492014</v>
      </c>
      <c r="N864">
        <f t="shared" si="106"/>
        <v>20496</v>
      </c>
      <c r="O864">
        <f t="shared" si="107"/>
        <v>0</v>
      </c>
      <c r="P864">
        <f t="shared" si="108"/>
        <v>0</v>
      </c>
      <c r="Q864" s="9" cm="1">
        <f t="array" ref="Q864">IF(D864="",_xlfn.XLOOKUP(C864,ConfigSheet!$B$5:$H$5,_xlfn.XLOOKUP(G864,ConfigSheet!$A$6:$A$8,ConfigSheet!$B$6:$H$8)),_xlfn.XLOOKUP(D864,ConfigSheet!$B$5:$H$5,_xlfn.XLOOKUP(H864,ConfigSheet!$A$6:$A$8,ConfigSheet!$B$6:$H$8)))</f>
        <v>0</v>
      </c>
      <c r="R864">
        <f t="shared" si="109"/>
        <v>0</v>
      </c>
      <c r="S864" s="9">
        <f t="shared" si="110"/>
        <v>0</v>
      </c>
      <c r="W864">
        <f t="shared" si="111"/>
        <v>0</v>
      </c>
      <c r="X864">
        <f t="shared" si="104"/>
        <v>0</v>
      </c>
    </row>
    <row r="865" spans="1:24" x14ac:dyDescent="0.3">
      <c r="A865" s="3">
        <v>863</v>
      </c>
      <c r="B865">
        <v>389</v>
      </c>
      <c r="C865" t="s">
        <v>13</v>
      </c>
      <c r="D865" t="s">
        <v>13</v>
      </c>
      <c r="E865">
        <v>310412</v>
      </c>
      <c r="F865">
        <v>253567</v>
      </c>
      <c r="G865">
        <v>2</v>
      </c>
      <c r="H865">
        <v>2</v>
      </c>
      <c r="I865">
        <v>65.293970704078674</v>
      </c>
      <c r="J865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_xlfn.XLOOKUP(B865,CoinPixels_Config3!A:A,CoinPixels_Config3!I:I)</f>
        <v>1.1021132440716244</v>
      </c>
      <c r="M865">
        <f t="shared" si="105"/>
        <v>342109.17631876108</v>
      </c>
      <c r="N865">
        <f t="shared" si="106"/>
        <v>279459.54895950959</v>
      </c>
      <c r="O865">
        <f t="shared" si="107"/>
        <v>684.23543432432598</v>
      </c>
      <c r="P865">
        <f t="shared" si="108"/>
        <v>558.9330514777663</v>
      </c>
      <c r="Q865" s="9" cm="1">
        <f t="array" ref="Q865">IF(D865="",_xlfn.XLOOKUP(C865,ConfigSheet!$B$5:$H$5,_xlfn.XLOOKUP(G865,ConfigSheet!$A$6:$A$8,ConfigSheet!$B$6:$H$8)),_xlfn.XLOOKUP(D865,ConfigSheet!$B$5:$H$5,_xlfn.XLOOKUP(H865,ConfigSheet!$A$6:$A$8,ConfigSheet!$B$6:$H$8)))</f>
        <v>415.91</v>
      </c>
      <c r="R865">
        <f t="shared" si="109"/>
        <v>125.30238284655968</v>
      </c>
      <c r="S865" s="9">
        <f t="shared" si="110"/>
        <v>15700.687147025814</v>
      </c>
      <c r="W865">
        <f t="shared" si="111"/>
        <v>-143.02305147776627</v>
      </c>
      <c r="X865">
        <f t="shared" si="104"/>
        <v>20455.593254011783</v>
      </c>
    </row>
    <row r="866" spans="1:24" x14ac:dyDescent="0.3">
      <c r="A866" s="3">
        <v>864</v>
      </c>
      <c r="B866">
        <v>390</v>
      </c>
      <c r="C866" t="s">
        <v>8</v>
      </c>
      <c r="D866" t="s">
        <v>8</v>
      </c>
      <c r="E866">
        <v>16713</v>
      </c>
      <c r="F866">
        <v>16095</v>
      </c>
      <c r="G866">
        <v>1</v>
      </c>
      <c r="H866">
        <v>1</v>
      </c>
      <c r="I866">
        <v>94.25661563873291</v>
      </c>
      <c r="J866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_xlfn.XLOOKUP(B866,CoinPixels_Config3!A:A,CoinPixels_Config3!I:I)</f>
        <v>1.0383970177073625</v>
      </c>
      <c r="M866">
        <f t="shared" si="105"/>
        <v>17354.729356943149</v>
      </c>
      <c r="N866">
        <f t="shared" si="106"/>
        <v>16713</v>
      </c>
      <c r="O866">
        <f t="shared" si="107"/>
        <v>0</v>
      </c>
      <c r="P866">
        <f t="shared" si="108"/>
        <v>0</v>
      </c>
      <c r="Q866" s="9" cm="1">
        <f t="array" ref="Q866">IF(D866="",_xlfn.XLOOKUP(C866,ConfigSheet!$B$5:$H$5,_xlfn.XLOOKUP(G866,ConfigSheet!$A$6:$A$8,ConfigSheet!$B$6:$H$8)),_xlfn.XLOOKUP(D866,ConfigSheet!$B$5:$H$5,_xlfn.XLOOKUP(H866,ConfigSheet!$A$6:$A$8,ConfigSheet!$B$6:$H$8)))</f>
        <v>0</v>
      </c>
      <c r="R866">
        <f t="shared" si="109"/>
        <v>0</v>
      </c>
      <c r="S866" s="9">
        <f t="shared" si="110"/>
        <v>0</v>
      </c>
      <c r="W866">
        <f t="shared" si="111"/>
        <v>0</v>
      </c>
      <c r="X866">
        <f t="shared" si="104"/>
        <v>0</v>
      </c>
    </row>
    <row r="867" spans="1:24" x14ac:dyDescent="0.3">
      <c r="A867" s="3">
        <v>865</v>
      </c>
      <c r="B867">
        <v>390</v>
      </c>
      <c r="C867" t="s">
        <v>13</v>
      </c>
      <c r="D867" t="s">
        <v>13</v>
      </c>
      <c r="E867">
        <v>286333</v>
      </c>
      <c r="F867">
        <v>243472</v>
      </c>
      <c r="G867">
        <v>2</v>
      </c>
      <c r="H867">
        <v>2</v>
      </c>
      <c r="I867">
        <v>65.139943361282349</v>
      </c>
      <c r="J867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_xlfn.XLOOKUP(B867,CoinPixels_Config3!A:A,CoinPixels_Config3!I:I)</f>
        <v>1.0383970177073625</v>
      </c>
      <c r="M867">
        <f t="shared" si="105"/>
        <v>297327.33327120222</v>
      </c>
      <c r="N867">
        <f t="shared" si="106"/>
        <v>252820.59869524697</v>
      </c>
      <c r="O867">
        <f t="shared" si="107"/>
        <v>594.66951224879506</v>
      </c>
      <c r="P867">
        <f t="shared" si="108"/>
        <v>505.65382085277855</v>
      </c>
      <c r="Q867" s="9" cm="1">
        <f t="array" ref="Q867">IF(D867="",_xlfn.XLOOKUP(C867,ConfigSheet!$B$5:$H$5,_xlfn.XLOOKUP(G867,ConfigSheet!$A$6:$A$8,ConfigSheet!$B$6:$H$8)),_xlfn.XLOOKUP(D867,ConfigSheet!$B$5:$H$5,_xlfn.XLOOKUP(H867,ConfigSheet!$A$6:$A$8,ConfigSheet!$B$6:$H$8)))</f>
        <v>415.91</v>
      </c>
      <c r="R867">
        <f t="shared" si="109"/>
        <v>89.015691396016507</v>
      </c>
      <c r="S867" s="9">
        <f t="shared" si="110"/>
        <v>7923.793314710847</v>
      </c>
      <c r="W867">
        <f t="shared" si="111"/>
        <v>-89.743820852778526</v>
      </c>
      <c r="X867">
        <f t="shared" si="104"/>
        <v>8053.9533812556056</v>
      </c>
    </row>
    <row r="868" spans="1:24" x14ac:dyDescent="0.3">
      <c r="A868" s="3">
        <v>866</v>
      </c>
      <c r="B868">
        <v>391</v>
      </c>
      <c r="C868" t="s">
        <v>8</v>
      </c>
      <c r="D868" t="s">
        <v>8</v>
      </c>
      <c r="E868">
        <v>18680</v>
      </c>
      <c r="F868">
        <v>16944</v>
      </c>
      <c r="G868">
        <v>1</v>
      </c>
      <c r="H868">
        <v>1</v>
      </c>
      <c r="I868">
        <v>90.421211719512939</v>
      </c>
      <c r="J868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_xlfn.XLOOKUP(B868,CoinPixels_Config3!A:A,CoinPixels_Config3!I:I)</f>
        <v>1.1024551463644947</v>
      </c>
      <c r="M868">
        <f t="shared" si="105"/>
        <v>20593.862134088762</v>
      </c>
      <c r="N868">
        <f t="shared" si="106"/>
        <v>18680</v>
      </c>
      <c r="O868">
        <f t="shared" si="107"/>
        <v>0</v>
      </c>
      <c r="P868">
        <f t="shared" si="108"/>
        <v>0</v>
      </c>
      <c r="Q868" s="9" cm="1">
        <f t="array" ref="Q868">IF(D868="",_xlfn.XLOOKUP(C868,ConfigSheet!$B$5:$H$5,_xlfn.XLOOKUP(G868,ConfigSheet!$A$6:$A$8,ConfigSheet!$B$6:$H$8)),_xlfn.XLOOKUP(D868,ConfigSheet!$B$5:$H$5,_xlfn.XLOOKUP(H868,ConfigSheet!$A$6:$A$8,ConfigSheet!$B$6:$H$8)))</f>
        <v>0</v>
      </c>
      <c r="R868">
        <f t="shared" si="109"/>
        <v>0</v>
      </c>
      <c r="S868" s="9">
        <f t="shared" si="110"/>
        <v>0</v>
      </c>
      <c r="W868">
        <f t="shared" si="111"/>
        <v>0</v>
      </c>
      <c r="X868">
        <f t="shared" si="104"/>
        <v>0</v>
      </c>
    </row>
    <row r="869" spans="1:24" x14ac:dyDescent="0.3">
      <c r="A869" s="3">
        <v>867</v>
      </c>
      <c r="B869">
        <v>391</v>
      </c>
      <c r="C869" t="s">
        <v>13</v>
      </c>
      <c r="D869" t="s">
        <v>13</v>
      </c>
      <c r="E869">
        <v>130633</v>
      </c>
      <c r="F869">
        <v>88425</v>
      </c>
      <c r="G869">
        <v>1</v>
      </c>
      <c r="H869">
        <v>1</v>
      </c>
      <c r="I869">
        <v>56.188857555389397</v>
      </c>
      <c r="J869">
        <f>ConfigSheet!$I$2</f>
        <v>3349.0920000000001</v>
      </c>
      <c r="K869">
        <f>IF(D869="",_xlfn.XLOOKUP(C869,ConfigSheet!$A$1:$H$1,ConfigSheet!$A$2:$H$2),_xlfn.XLOOKUP(D869,ConfigSheet!$A$1:$H$1,ConfigSheet!$A$2:$H$2))</f>
        <v>6.6983512218829002</v>
      </c>
      <c r="L869">
        <f>_xlfn.XLOOKUP(B869,CoinPixels_Config3!A:A,CoinPixels_Config3!I:I)</f>
        <v>1.1024551463644947</v>
      </c>
      <c r="M869">
        <f t="shared" si="105"/>
        <v>144017.02313503303</v>
      </c>
      <c r="N869">
        <f t="shared" si="106"/>
        <v>97484.596317280448</v>
      </c>
      <c r="O869">
        <f t="shared" si="107"/>
        <v>288.04123711396591</v>
      </c>
      <c r="P869">
        <f t="shared" si="108"/>
        <v>194.97406009050115</v>
      </c>
      <c r="Q869" s="9" cm="1">
        <f t="array" ref="Q869">IF(D869="",_xlfn.XLOOKUP(C869,ConfigSheet!$B$5:$H$5,_xlfn.XLOOKUP(G869,ConfigSheet!$A$6:$A$8,ConfigSheet!$B$6:$H$8)),_xlfn.XLOOKUP(D869,ConfigSheet!$B$5:$H$5,_xlfn.XLOOKUP(H869,ConfigSheet!$A$6:$A$8,ConfigSheet!$B$6:$H$8)))</f>
        <v>207.95500000000001</v>
      </c>
      <c r="R869">
        <f t="shared" si="109"/>
        <v>93.067177023464751</v>
      </c>
      <c r="S869" s="9">
        <f t="shared" si="110"/>
        <v>8661.4994391169257</v>
      </c>
      <c r="W869">
        <f t="shared" si="111"/>
        <v>12.980939909498858</v>
      </c>
      <c r="X869">
        <f t="shared" si="104"/>
        <v>168.50480093402021</v>
      </c>
    </row>
    <row r="870" spans="1:24" x14ac:dyDescent="0.3">
      <c r="A870" s="3">
        <v>868</v>
      </c>
      <c r="B870">
        <v>392</v>
      </c>
      <c r="C870" t="s">
        <v>8</v>
      </c>
      <c r="D870" t="s">
        <v>8</v>
      </c>
      <c r="E870">
        <v>15406</v>
      </c>
      <c r="F870">
        <v>16093</v>
      </c>
      <c r="G870">
        <v>1</v>
      </c>
      <c r="H870">
        <v>1</v>
      </c>
      <c r="I870">
        <v>94.318324327468872</v>
      </c>
      <c r="J870">
        <f>ConfigSheet!$I$2</f>
        <v>3349.0920000000001</v>
      </c>
      <c r="K870">
        <f>IF(D870="",_xlfn.XLOOKUP(C870,ConfigSheet!$A$1:$H$1,ConfigSheet!$A$2:$H$2),_xlfn.XLOOKUP(D870,ConfigSheet!$A$1:$H$1,ConfigSheet!$A$2:$H$2))</f>
        <v>0</v>
      </c>
      <c r="L870">
        <f>_xlfn.XLOOKUP(B870,CoinPixels_Config3!A:A,CoinPixels_Config3!I:I)</f>
        <v>0.95731063195178023</v>
      </c>
      <c r="M870">
        <f t="shared" si="105"/>
        <v>14748.327595849127</v>
      </c>
      <c r="N870">
        <f t="shared" si="106"/>
        <v>15406</v>
      </c>
      <c r="O870">
        <f t="shared" si="107"/>
        <v>0</v>
      </c>
      <c r="P870">
        <f t="shared" si="108"/>
        <v>0</v>
      </c>
      <c r="Q870" s="9" cm="1">
        <f t="array" ref="Q870">IF(D870="",_xlfn.XLOOKUP(C870,ConfigSheet!$B$5:$H$5,_xlfn.XLOOKUP(G870,ConfigSheet!$A$6:$A$8,ConfigSheet!$B$6:$H$8)),_xlfn.XLOOKUP(D870,ConfigSheet!$B$5:$H$5,_xlfn.XLOOKUP(H870,ConfigSheet!$A$6:$A$8,ConfigSheet!$B$6:$H$8)))</f>
        <v>0</v>
      </c>
      <c r="R870">
        <f t="shared" si="109"/>
        <v>0</v>
      </c>
      <c r="S870" s="9">
        <f t="shared" si="110"/>
        <v>0</v>
      </c>
      <c r="W870">
        <f t="shared" si="111"/>
        <v>0</v>
      </c>
      <c r="X870">
        <f t="shared" si="104"/>
        <v>0</v>
      </c>
    </row>
    <row r="871" spans="1:24" x14ac:dyDescent="0.3">
      <c r="A871" s="3">
        <v>869</v>
      </c>
      <c r="B871">
        <v>392</v>
      </c>
      <c r="C871" t="s">
        <v>12</v>
      </c>
      <c r="D871" t="s">
        <v>12</v>
      </c>
      <c r="E871">
        <v>205029</v>
      </c>
      <c r="F871">
        <v>267953</v>
      </c>
      <c r="G871">
        <v>1</v>
      </c>
      <c r="H871">
        <v>2</v>
      </c>
      <c r="I871">
        <v>42.355549335479743</v>
      </c>
      <c r="J871">
        <f>ConfigSheet!$I$2</f>
        <v>3349.0920000000001</v>
      </c>
      <c r="K871">
        <f>IF(D871="",_xlfn.XLOOKUP(C871,ConfigSheet!$A$1:$H$1,ConfigSheet!$A$2:$H$2),_xlfn.XLOOKUP(D871,ConfigSheet!$A$1:$H$1,ConfigSheet!$A$2:$H$2))</f>
        <v>4.4826302470744004</v>
      </c>
      <c r="L871">
        <f>_xlfn.XLOOKUP(B871,CoinPixels_Config3!A:A,CoinPixels_Config3!I:I)</f>
        <v>0.95731063195178023</v>
      </c>
      <c r="M871">
        <f t="shared" si="105"/>
        <v>196276.44155844155</v>
      </c>
      <c r="N871">
        <f t="shared" si="106"/>
        <v>256514.25576337537</v>
      </c>
      <c r="O871">
        <f t="shared" si="107"/>
        <v>262.70843372412611</v>
      </c>
      <c r="P871">
        <f t="shared" si="108"/>
        <v>343.33442069990474</v>
      </c>
      <c r="Q871" s="9" cm="1">
        <f t="array" ref="Q871">IF(D871="",_xlfn.XLOOKUP(C871,ConfigSheet!$B$5:$H$5,_xlfn.XLOOKUP(G871,ConfigSheet!$A$6:$A$8,ConfigSheet!$B$6:$H$8)),_xlfn.XLOOKUP(D871,ConfigSheet!$B$5:$H$5,_xlfn.XLOOKUP(H871,ConfigSheet!$A$6:$A$8,ConfigSheet!$B$6:$H$8)))</f>
        <v>472.59999999999997</v>
      </c>
      <c r="R871">
        <f t="shared" si="109"/>
        <v>-80.62598697577863</v>
      </c>
      <c r="S871" s="9">
        <f t="shared" si="110"/>
        <v>6500.5497758184256</v>
      </c>
      <c r="W871">
        <f t="shared" si="111"/>
        <v>129.26557930009523</v>
      </c>
      <c r="X871">
        <f t="shared" si="104"/>
        <v>16709.589991789206</v>
      </c>
    </row>
    <row r="872" spans="1:24" x14ac:dyDescent="0.3">
      <c r="A872" s="3">
        <v>870</v>
      </c>
      <c r="B872">
        <v>392</v>
      </c>
      <c r="C872" t="s">
        <v>13</v>
      </c>
      <c r="D872" t="s">
        <v>13</v>
      </c>
      <c r="E872">
        <v>128256</v>
      </c>
      <c r="F872">
        <v>119944</v>
      </c>
      <c r="G872">
        <v>1</v>
      </c>
      <c r="H872">
        <v>1</v>
      </c>
      <c r="I872">
        <v>62.6708984375</v>
      </c>
      <c r="J872">
        <f>ConfigSheet!$I$2</f>
        <v>3349.0920000000001</v>
      </c>
      <c r="K872">
        <f>IF(D872="",_xlfn.XLOOKUP(C872,ConfigSheet!$A$1:$H$1,ConfigSheet!$A$2:$H$2),_xlfn.XLOOKUP(D872,ConfigSheet!$A$1:$H$1,ConfigSheet!$A$2:$H$2))</f>
        <v>6.6983512218829002</v>
      </c>
      <c r="L872">
        <f>_xlfn.XLOOKUP(B872,CoinPixels_Config3!A:A,CoinPixels_Config3!I:I)</f>
        <v>0.95731063195178023</v>
      </c>
      <c r="M872">
        <f t="shared" si="105"/>
        <v>122780.83241160752</v>
      </c>
      <c r="N872">
        <f t="shared" si="106"/>
        <v>114823.66643882432</v>
      </c>
      <c r="O872">
        <f t="shared" si="107"/>
        <v>245.56779533321</v>
      </c>
      <c r="P872">
        <f t="shared" si="108"/>
        <v>229.65306608226152</v>
      </c>
      <c r="Q872" s="9" cm="1">
        <f t="array" ref="Q872">IF(D872="",_xlfn.XLOOKUP(C872,ConfigSheet!$B$5:$H$5,_xlfn.XLOOKUP(G872,ConfigSheet!$A$6:$A$8,ConfigSheet!$B$6:$H$8)),_xlfn.XLOOKUP(D872,ConfigSheet!$B$5:$H$5,_xlfn.XLOOKUP(H872,ConfigSheet!$A$6:$A$8,ConfigSheet!$B$6:$H$8)))</f>
        <v>207.95500000000001</v>
      </c>
      <c r="R872">
        <f t="shared" si="109"/>
        <v>15.914729250948483</v>
      </c>
      <c r="S872" s="9">
        <f t="shared" si="110"/>
        <v>253.27860713099525</v>
      </c>
      <c r="W872">
        <f t="shared" si="111"/>
        <v>-21.698066082261505</v>
      </c>
      <c r="X872">
        <f t="shared" si="104"/>
        <v>470.80607171018715</v>
      </c>
    </row>
    <row r="873" spans="1:24" x14ac:dyDescent="0.3">
      <c r="A873" s="3">
        <v>871</v>
      </c>
      <c r="B873">
        <v>393</v>
      </c>
      <c r="C873" t="s">
        <v>8</v>
      </c>
      <c r="D873" t="s">
        <v>8</v>
      </c>
      <c r="E873">
        <v>14540</v>
      </c>
      <c r="F873">
        <v>14268</v>
      </c>
      <c r="G873">
        <v>1</v>
      </c>
      <c r="H873">
        <v>1</v>
      </c>
      <c r="I873">
        <v>95.467501878738403</v>
      </c>
      <c r="J873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_xlfn.XLOOKUP(B873,CoinPixels_Config3!A:A,CoinPixels_Config3!I:I)</f>
        <v>1.0190636389122512</v>
      </c>
      <c r="M873">
        <f t="shared" si="105"/>
        <v>14817.185309784132</v>
      </c>
      <c r="N873">
        <f t="shared" si="106"/>
        <v>14540</v>
      </c>
      <c r="O873">
        <f t="shared" si="107"/>
        <v>0</v>
      </c>
      <c r="P873">
        <f t="shared" si="108"/>
        <v>0</v>
      </c>
      <c r="Q873" s="9" cm="1">
        <f t="array" ref="Q873">IF(D873="",_xlfn.XLOOKUP(C873,ConfigSheet!$B$5:$H$5,_xlfn.XLOOKUP(G873,ConfigSheet!$A$6:$A$8,ConfigSheet!$B$6:$H$8)),_xlfn.XLOOKUP(D873,ConfigSheet!$B$5:$H$5,_xlfn.XLOOKUP(H873,ConfigSheet!$A$6:$A$8,ConfigSheet!$B$6:$H$8)))</f>
        <v>0</v>
      </c>
      <c r="R873">
        <f t="shared" si="109"/>
        <v>0</v>
      </c>
      <c r="S873" s="9">
        <f t="shared" si="110"/>
        <v>0</v>
      </c>
      <c r="W873">
        <f t="shared" si="111"/>
        <v>0</v>
      </c>
      <c r="X873">
        <f t="shared" si="104"/>
        <v>0</v>
      </c>
    </row>
    <row r="874" spans="1:24" x14ac:dyDescent="0.3">
      <c r="A874" s="3">
        <v>872</v>
      </c>
      <c r="B874">
        <v>393</v>
      </c>
      <c r="C874" t="s">
        <v>14</v>
      </c>
      <c r="D874" t="s">
        <v>14</v>
      </c>
      <c r="E874">
        <v>90622</v>
      </c>
      <c r="F874">
        <v>87382</v>
      </c>
      <c r="G874">
        <v>1</v>
      </c>
      <c r="H874">
        <v>1</v>
      </c>
      <c r="I874">
        <v>94.102895259857178</v>
      </c>
      <c r="J874">
        <f>ConfigSheet!$I$2</f>
        <v>3349.0920000000001</v>
      </c>
      <c r="K874">
        <f>IF(D874="",_xlfn.XLOOKUP(C874,ConfigSheet!$A$1:$H$1,ConfigSheet!$A$2:$H$2),_xlfn.XLOOKUP(D874,ConfigSheet!$A$1:$H$1,ConfigSheet!$A$2:$H$2))</f>
        <v>8.5265588246234003</v>
      </c>
      <c r="L874">
        <f>_xlfn.XLOOKUP(B874,CoinPixels_Config3!A:A,CoinPixels_Config3!I:I)</f>
        <v>1.0190636389122512</v>
      </c>
      <c r="M874">
        <f t="shared" si="105"/>
        <v>92349.585085506027</v>
      </c>
      <c r="N874">
        <f t="shared" si="106"/>
        <v>89047.818895430333</v>
      </c>
      <c r="O874">
        <f t="shared" si="107"/>
        <v>235.11571783072276</v>
      </c>
      <c r="P874">
        <f t="shared" si="108"/>
        <v>226.70964727642533</v>
      </c>
      <c r="Q874" s="9" cm="1">
        <f t="array" ref="Q874">IF(D874="",_xlfn.XLOOKUP(C874,ConfigSheet!$B$5:$H$5,_xlfn.XLOOKUP(G874,ConfigSheet!$A$6:$A$8,ConfigSheet!$B$6:$H$8)),_xlfn.XLOOKUP(D874,ConfigSheet!$B$5:$H$5,_xlfn.XLOOKUP(H874,ConfigSheet!$A$6:$A$8,ConfigSheet!$B$6:$H$8)))</f>
        <v>160.44</v>
      </c>
      <c r="R874">
        <f t="shared" si="109"/>
        <v>8.406070554297429</v>
      </c>
      <c r="S874" s="9">
        <f t="shared" si="110"/>
        <v>70.662022163826279</v>
      </c>
      <c r="W874">
        <f t="shared" si="111"/>
        <v>-66.269647276425331</v>
      </c>
      <c r="X874">
        <f t="shared" si="104"/>
        <v>4391.6661501418275</v>
      </c>
    </row>
    <row r="875" spans="1:24" x14ac:dyDescent="0.3">
      <c r="A875" s="3">
        <v>873</v>
      </c>
      <c r="B875">
        <v>393</v>
      </c>
      <c r="C875" t="s">
        <v>9</v>
      </c>
      <c r="D875" t="s">
        <v>9</v>
      </c>
      <c r="E875">
        <v>451502</v>
      </c>
      <c r="F875">
        <v>411966</v>
      </c>
      <c r="G875">
        <v>1</v>
      </c>
      <c r="H875">
        <v>1</v>
      </c>
      <c r="I875">
        <v>89.882946014404297</v>
      </c>
      <c r="J875">
        <f>ConfigSheet!$I$2</f>
        <v>3349.0920000000001</v>
      </c>
      <c r="K875">
        <f>IF(D875="",_xlfn.XLOOKUP(C875,ConfigSheet!$A$1:$H$1,ConfigSheet!$A$2:$H$2),_xlfn.XLOOKUP(D875,ConfigSheet!$A$1:$H$1,ConfigSheet!$A$2:$H$2))</f>
        <v>2.6304883652667002</v>
      </c>
      <c r="L875">
        <f>_xlfn.XLOOKUP(B875,CoinPixels_Config3!A:A,CoinPixels_Config3!I:I)</f>
        <v>1.0190636389122512</v>
      </c>
      <c r="M875">
        <f t="shared" si="105"/>
        <v>460109.27109615924</v>
      </c>
      <c r="N875">
        <f t="shared" si="106"/>
        <v>419819.57106812444</v>
      </c>
      <c r="O875">
        <f t="shared" si="107"/>
        <v>361.38514091872929</v>
      </c>
      <c r="P875">
        <f t="shared" si="108"/>
        <v>329.7402690657521</v>
      </c>
      <c r="Q875" s="9" cm="1">
        <f t="array" ref="Q875">IF(D875="",_xlfn.XLOOKUP(C875,ConfigSheet!$B$5:$H$5,_xlfn.XLOOKUP(G875,ConfigSheet!$A$6:$A$8,ConfigSheet!$B$6:$H$8)),_xlfn.XLOOKUP(D875,ConfigSheet!$B$5:$H$5,_xlfn.XLOOKUP(H875,ConfigSheet!$A$6:$A$8,ConfigSheet!$B$6:$H$8)))</f>
        <v>468.8</v>
      </c>
      <c r="R875">
        <f t="shared" si="109"/>
        <v>31.64487185297719</v>
      </c>
      <c r="S875" s="9">
        <f t="shared" si="110"/>
        <v>1001.397914591348</v>
      </c>
      <c r="W875">
        <f t="shared" si="111"/>
        <v>139.05973093424791</v>
      </c>
      <c r="X875">
        <f t="shared" si="104"/>
        <v>19337.608767505426</v>
      </c>
    </row>
    <row r="876" spans="1:24" x14ac:dyDescent="0.3">
      <c r="A876" s="3">
        <v>874</v>
      </c>
      <c r="B876">
        <v>394</v>
      </c>
      <c r="C876" t="s">
        <v>8</v>
      </c>
      <c r="D876" t="s">
        <v>8</v>
      </c>
      <c r="E876">
        <v>17246</v>
      </c>
      <c r="F876">
        <v>16624</v>
      </c>
      <c r="G876">
        <v>1</v>
      </c>
      <c r="H876">
        <v>1</v>
      </c>
      <c r="I876">
        <v>86.293381452560425</v>
      </c>
      <c r="J876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_xlfn.XLOOKUP(B876,CoinPixels_Config3!A:A,CoinPixels_Config3!I:I)</f>
        <v>1.0374157844080847</v>
      </c>
      <c r="M876">
        <f t="shared" si="105"/>
        <v>17891.272617901828</v>
      </c>
      <c r="N876">
        <f t="shared" si="106"/>
        <v>17246</v>
      </c>
      <c r="O876">
        <f t="shared" si="107"/>
        <v>0</v>
      </c>
      <c r="P876">
        <f t="shared" si="108"/>
        <v>0</v>
      </c>
      <c r="Q876" s="9" cm="1">
        <f t="array" ref="Q876">IF(D876="",_xlfn.XLOOKUP(C876,ConfigSheet!$B$5:$H$5,_xlfn.XLOOKUP(G876,ConfigSheet!$A$6:$A$8,ConfigSheet!$B$6:$H$8)),_xlfn.XLOOKUP(D876,ConfigSheet!$B$5:$H$5,_xlfn.XLOOKUP(H876,ConfigSheet!$A$6:$A$8,ConfigSheet!$B$6:$H$8)))</f>
        <v>0</v>
      </c>
      <c r="R876">
        <f t="shared" si="109"/>
        <v>0</v>
      </c>
      <c r="S876" s="9">
        <f t="shared" si="110"/>
        <v>0</v>
      </c>
      <c r="W876">
        <f t="shared" si="111"/>
        <v>0</v>
      </c>
      <c r="X876">
        <f t="shared" si="104"/>
        <v>0</v>
      </c>
    </row>
    <row r="877" spans="1:24" x14ac:dyDescent="0.3">
      <c r="A877" s="3">
        <v>875</v>
      </c>
      <c r="B877">
        <v>394</v>
      </c>
      <c r="C877" t="s">
        <v>14</v>
      </c>
      <c r="D877" t="s">
        <v>14</v>
      </c>
      <c r="E877">
        <v>105900</v>
      </c>
      <c r="F877">
        <v>92921</v>
      </c>
      <c r="G877">
        <v>1</v>
      </c>
      <c r="H877">
        <v>1</v>
      </c>
      <c r="I877">
        <v>87.421995401382446</v>
      </c>
      <c r="J877">
        <f>ConfigSheet!$I$2</f>
        <v>3349.0920000000001</v>
      </c>
      <c r="K877">
        <f>IF(D877="",_xlfn.XLOOKUP(C877,ConfigSheet!$A$1:$H$1,ConfigSheet!$A$2:$H$2),_xlfn.XLOOKUP(D877,ConfigSheet!$A$1:$H$1,ConfigSheet!$A$2:$H$2))</f>
        <v>8.5265588246234003</v>
      </c>
      <c r="L877">
        <f>_xlfn.XLOOKUP(B877,CoinPixels_Config3!A:A,CoinPixels_Config3!I:I)</f>
        <v>1.0374157844080847</v>
      </c>
      <c r="M877">
        <f t="shared" si="105"/>
        <v>109862.33156881617</v>
      </c>
      <c r="N877">
        <f t="shared" si="106"/>
        <v>96397.712102983642</v>
      </c>
      <c r="O877">
        <f t="shared" si="107"/>
        <v>279.70197078246628</v>
      </c>
      <c r="P877">
        <f t="shared" si="108"/>
        <v>245.42197192707789</v>
      </c>
      <c r="Q877" s="9" cm="1">
        <f t="array" ref="Q877">IF(D877="",_xlfn.XLOOKUP(C877,ConfigSheet!$B$5:$H$5,_xlfn.XLOOKUP(G877,ConfigSheet!$A$6:$A$8,ConfigSheet!$B$6:$H$8)),_xlfn.XLOOKUP(D877,ConfigSheet!$B$5:$H$5,_xlfn.XLOOKUP(H877,ConfigSheet!$A$6:$A$8,ConfigSheet!$B$6:$H$8)))</f>
        <v>160.44</v>
      </c>
      <c r="R877">
        <f t="shared" si="109"/>
        <v>34.279998855388385</v>
      </c>
      <c r="S877" s="9">
        <f t="shared" si="110"/>
        <v>1175.1183215254289</v>
      </c>
      <c r="W877">
        <f t="shared" si="111"/>
        <v>-84.981971927077893</v>
      </c>
      <c r="X877">
        <f t="shared" si="104"/>
        <v>7221.9355526146555</v>
      </c>
    </row>
    <row r="878" spans="1:24" x14ac:dyDescent="0.3">
      <c r="A878" s="3">
        <v>876</v>
      </c>
      <c r="B878">
        <v>394</v>
      </c>
      <c r="C878" t="s">
        <v>9</v>
      </c>
      <c r="D878" t="s">
        <v>9</v>
      </c>
      <c r="E878">
        <v>494485</v>
      </c>
      <c r="F878">
        <v>461763</v>
      </c>
      <c r="G878">
        <v>1</v>
      </c>
      <c r="H878">
        <v>1</v>
      </c>
      <c r="I878">
        <v>91.21556282043457</v>
      </c>
      <c r="J878">
        <f>ConfigSheet!$I$2</f>
        <v>3349.0920000000001</v>
      </c>
      <c r="K878">
        <f>IF(D878="",_xlfn.XLOOKUP(C878,ConfigSheet!$A$1:$H$1,ConfigSheet!$A$2:$H$2),_xlfn.XLOOKUP(D878,ConfigSheet!$A$1:$H$1,ConfigSheet!$A$2:$H$2))</f>
        <v>2.6304883652667002</v>
      </c>
      <c r="L878">
        <f>_xlfn.XLOOKUP(B878,CoinPixels_Config3!A:A,CoinPixels_Config3!I:I)</f>
        <v>1.0374157844080847</v>
      </c>
      <c r="M878">
        <f t="shared" si="105"/>
        <v>512986.54415303178</v>
      </c>
      <c r="N878">
        <f t="shared" si="106"/>
        <v>479040.22485563043</v>
      </c>
      <c r="O878">
        <f t="shared" si="107"/>
        <v>402.9167117334855</v>
      </c>
      <c r="P878">
        <f t="shared" si="108"/>
        <v>376.25414231005891</v>
      </c>
      <c r="Q878" s="9" cm="1">
        <f t="array" ref="Q878">IF(D878="",_xlfn.XLOOKUP(C878,ConfigSheet!$B$5:$H$5,_xlfn.XLOOKUP(G878,ConfigSheet!$A$6:$A$8,ConfigSheet!$B$6:$H$8)),_xlfn.XLOOKUP(D878,ConfigSheet!$B$5:$H$5,_xlfn.XLOOKUP(H878,ConfigSheet!$A$6:$A$8,ConfigSheet!$B$6:$H$8)))</f>
        <v>468.8</v>
      </c>
      <c r="R878">
        <f t="shared" si="109"/>
        <v>26.662569423426589</v>
      </c>
      <c r="S878" s="9">
        <f t="shared" si="110"/>
        <v>710.8926082590425</v>
      </c>
      <c r="W878">
        <f t="shared" si="111"/>
        <v>92.545857689941101</v>
      </c>
      <c r="X878">
        <f t="shared" si="104"/>
        <v>8564.7357755668309</v>
      </c>
    </row>
    <row r="879" spans="1:24" x14ac:dyDescent="0.3">
      <c r="A879" s="3">
        <v>877</v>
      </c>
      <c r="B879">
        <v>395</v>
      </c>
      <c r="C879" t="s">
        <v>8</v>
      </c>
      <c r="D879" t="s">
        <v>8</v>
      </c>
      <c r="E879">
        <v>15640</v>
      </c>
      <c r="F879">
        <v>15886</v>
      </c>
      <c r="G879">
        <v>1</v>
      </c>
      <c r="H879">
        <v>1</v>
      </c>
      <c r="I879">
        <v>88.936835527420044</v>
      </c>
      <c r="J879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_xlfn.XLOOKUP(B879,CoinPixels_Config3!A:A,CoinPixels_Config3!I:I)</f>
        <v>0.9845146670023921</v>
      </c>
      <c r="M879">
        <f t="shared" si="105"/>
        <v>15397.809391917412</v>
      </c>
      <c r="N879">
        <f t="shared" si="106"/>
        <v>15640</v>
      </c>
      <c r="O879">
        <f t="shared" si="107"/>
        <v>0</v>
      </c>
      <c r="P879">
        <f t="shared" si="108"/>
        <v>0</v>
      </c>
      <c r="Q879" s="9" cm="1">
        <f t="array" ref="Q879">IF(D879="",_xlfn.XLOOKUP(C879,ConfigSheet!$B$5:$H$5,_xlfn.XLOOKUP(G879,ConfigSheet!$A$6:$A$8,ConfigSheet!$B$6:$H$8)),_xlfn.XLOOKUP(D879,ConfigSheet!$B$5:$H$5,_xlfn.XLOOKUP(H879,ConfigSheet!$A$6:$A$8,ConfigSheet!$B$6:$H$8)))</f>
        <v>0</v>
      </c>
      <c r="R879">
        <f t="shared" si="109"/>
        <v>0</v>
      </c>
      <c r="S879" s="9">
        <f t="shared" si="110"/>
        <v>0</v>
      </c>
      <c r="W879">
        <f t="shared" si="111"/>
        <v>0</v>
      </c>
      <c r="X879">
        <f t="shared" si="104"/>
        <v>0</v>
      </c>
    </row>
    <row r="880" spans="1:24" x14ac:dyDescent="0.3">
      <c r="A880" s="3">
        <v>878</v>
      </c>
      <c r="B880">
        <v>395</v>
      </c>
      <c r="C880" t="s">
        <v>12</v>
      </c>
      <c r="D880" t="s">
        <v>12</v>
      </c>
      <c r="E880">
        <v>199549</v>
      </c>
      <c r="F880">
        <v>324949</v>
      </c>
      <c r="G880">
        <v>1</v>
      </c>
      <c r="H880">
        <v>2</v>
      </c>
      <c r="I880">
        <v>40.504908561706543</v>
      </c>
      <c r="J880">
        <f>ConfigSheet!$I$2</f>
        <v>3349.0920000000001</v>
      </c>
      <c r="K880">
        <f>IF(D880="",_xlfn.XLOOKUP(C880,ConfigSheet!$A$1:$H$1,ConfigSheet!$A$2:$H$2),_xlfn.XLOOKUP(D880,ConfigSheet!$A$1:$H$1,ConfigSheet!$A$2:$H$2))</f>
        <v>4.4826302470744004</v>
      </c>
      <c r="L880">
        <f>_xlfn.XLOOKUP(B880,CoinPixels_Config3!A:A,CoinPixels_Config3!I:I)</f>
        <v>0.9845146670023921</v>
      </c>
      <c r="M880">
        <f t="shared" si="105"/>
        <v>196458.91728566034</v>
      </c>
      <c r="N880">
        <f t="shared" si="106"/>
        <v>319917.05652776029</v>
      </c>
      <c r="O880">
        <f t="shared" si="107"/>
        <v>262.95267043490855</v>
      </c>
      <c r="P880">
        <f t="shared" si="108"/>
        <v>428.19661990364818</v>
      </c>
      <c r="Q880" s="9" cm="1">
        <f t="array" ref="Q880">IF(D880="",_xlfn.XLOOKUP(C880,ConfigSheet!$B$5:$H$5,_xlfn.XLOOKUP(G880,ConfigSheet!$A$6:$A$8,ConfigSheet!$B$6:$H$8)),_xlfn.XLOOKUP(D880,ConfigSheet!$B$5:$H$5,_xlfn.XLOOKUP(H880,ConfigSheet!$A$6:$A$8,ConfigSheet!$B$6:$H$8)))</f>
        <v>472.59999999999997</v>
      </c>
      <c r="R880">
        <f t="shared" si="109"/>
        <v>-165.24394946873963</v>
      </c>
      <c r="S880" s="9">
        <f t="shared" si="110"/>
        <v>27305.562836027377</v>
      </c>
      <c r="W880">
        <f t="shared" si="111"/>
        <v>44.403380096351782</v>
      </c>
      <c r="X880">
        <f t="shared" si="104"/>
        <v>1971.6601639810897</v>
      </c>
    </row>
    <row r="881" spans="1:24" x14ac:dyDescent="0.3">
      <c r="A881" s="3">
        <v>879</v>
      </c>
      <c r="B881">
        <v>395</v>
      </c>
      <c r="C881" t="s">
        <v>11</v>
      </c>
      <c r="D881" t="s">
        <v>11</v>
      </c>
      <c r="E881">
        <v>232254</v>
      </c>
      <c r="F881">
        <v>214356</v>
      </c>
      <c r="G881">
        <v>1</v>
      </c>
      <c r="H881">
        <v>1</v>
      </c>
      <c r="I881">
        <v>89.628010988235474</v>
      </c>
      <c r="J881">
        <f>ConfigSheet!$I$2</f>
        <v>3349.0920000000001</v>
      </c>
      <c r="K881">
        <f>IF(D881="",_xlfn.XLOOKUP(C881,ConfigSheet!$A$1:$H$1,ConfigSheet!$A$2:$H$2),_xlfn.XLOOKUP(D881,ConfigSheet!$A$1:$H$1,ConfigSheet!$A$2:$H$2))</f>
        <v>5.6936084651916001</v>
      </c>
      <c r="L881">
        <f>_xlfn.XLOOKUP(B881,CoinPixels_Config3!A:A,CoinPixels_Config3!I:I)</f>
        <v>0.9845146670023921</v>
      </c>
      <c r="M881">
        <f t="shared" si="105"/>
        <v>228657.46946997358</v>
      </c>
      <c r="N881">
        <f t="shared" si="106"/>
        <v>211036.62595996476</v>
      </c>
      <c r="O881">
        <f t="shared" si="107"/>
        <v>388.72808026878073</v>
      </c>
      <c r="P881">
        <f t="shared" si="108"/>
        <v>358.7718462291059</v>
      </c>
      <c r="Q881" s="9" cm="1">
        <f t="array" ref="Q881">IF(D881="",_xlfn.XLOOKUP(C881,ConfigSheet!$B$5:$H$5,_xlfn.XLOOKUP(G881,ConfigSheet!$A$6:$A$8,ConfigSheet!$B$6:$H$8)),_xlfn.XLOOKUP(D881,ConfigSheet!$B$5:$H$5,_xlfn.XLOOKUP(H881,ConfigSheet!$A$6:$A$8,ConfigSheet!$B$6:$H$8)))</f>
        <v>369.42666666666668</v>
      </c>
      <c r="R881">
        <f t="shared" si="109"/>
        <v>29.956234039674825</v>
      </c>
      <c r="S881" s="9">
        <f t="shared" si="110"/>
        <v>897.3759578397727</v>
      </c>
      <c r="W881">
        <f t="shared" si="111"/>
        <v>10.654820437560772</v>
      </c>
      <c r="X881">
        <f t="shared" si="104"/>
        <v>113.52519855666273</v>
      </c>
    </row>
    <row r="882" spans="1:24" x14ac:dyDescent="0.3">
      <c r="A882" s="3">
        <v>880</v>
      </c>
      <c r="B882">
        <v>396</v>
      </c>
      <c r="C882" t="s">
        <v>8</v>
      </c>
      <c r="D882" t="s">
        <v>8</v>
      </c>
      <c r="E882">
        <v>20396</v>
      </c>
      <c r="F882">
        <v>19189</v>
      </c>
      <c r="G882">
        <v>1</v>
      </c>
      <c r="H882">
        <v>1</v>
      </c>
      <c r="I882">
        <v>92.937564849853516</v>
      </c>
      <c r="J882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_xlfn.XLOOKUP(B882,CoinPixels_Config3!A:A,CoinPixels_Config3!I:I)</f>
        <v>1.0629006201469593</v>
      </c>
      <c r="M882">
        <f t="shared" si="105"/>
        <v>21678.921048517383</v>
      </c>
      <c r="N882">
        <f t="shared" si="106"/>
        <v>20396.000000000004</v>
      </c>
      <c r="O882">
        <f t="shared" si="107"/>
        <v>0</v>
      </c>
      <c r="P882">
        <f t="shared" si="108"/>
        <v>0</v>
      </c>
      <c r="Q882" s="9" cm="1">
        <f t="array" ref="Q882">IF(D882="",_xlfn.XLOOKUP(C882,ConfigSheet!$B$5:$H$5,_xlfn.XLOOKUP(G882,ConfigSheet!$A$6:$A$8,ConfigSheet!$B$6:$H$8)),_xlfn.XLOOKUP(D882,ConfigSheet!$B$5:$H$5,_xlfn.XLOOKUP(H882,ConfigSheet!$A$6:$A$8,ConfigSheet!$B$6:$H$8)))</f>
        <v>0</v>
      </c>
      <c r="R882">
        <f t="shared" si="109"/>
        <v>0</v>
      </c>
      <c r="S882" s="9">
        <f t="shared" si="110"/>
        <v>0</v>
      </c>
      <c r="W882">
        <f t="shared" si="111"/>
        <v>0</v>
      </c>
      <c r="X882">
        <f t="shared" si="104"/>
        <v>0</v>
      </c>
    </row>
    <row r="883" spans="1:24" x14ac:dyDescent="0.3">
      <c r="A883" s="3">
        <v>881</v>
      </c>
      <c r="B883">
        <v>396</v>
      </c>
      <c r="C883" t="s">
        <v>9</v>
      </c>
      <c r="D883" t="s">
        <v>9</v>
      </c>
      <c r="E883">
        <v>606577</v>
      </c>
      <c r="F883">
        <v>521776</v>
      </c>
      <c r="G883">
        <v>1</v>
      </c>
      <c r="H883">
        <v>1</v>
      </c>
      <c r="I883">
        <v>84.738767147064209</v>
      </c>
      <c r="J883">
        <f>ConfigSheet!$I$2</f>
        <v>3349.0920000000001</v>
      </c>
      <c r="K883">
        <f>IF(D883="",_xlfn.XLOOKUP(C883,ConfigSheet!$A$1:$H$1,ConfigSheet!$A$2:$H$2),_xlfn.XLOOKUP(D883,ConfigSheet!$A$1:$H$1,ConfigSheet!$A$2:$H$2))</f>
        <v>2.6304883652667002</v>
      </c>
      <c r="L883">
        <f>_xlfn.XLOOKUP(B883,CoinPixels_Config3!A:A,CoinPixels_Config3!I:I)</f>
        <v>1.0629006201469593</v>
      </c>
      <c r="M883">
        <f t="shared" si="105"/>
        <v>644731.06946688215</v>
      </c>
      <c r="N883">
        <f t="shared" si="106"/>
        <v>554596.03397779982</v>
      </c>
      <c r="O883">
        <f t="shared" si="107"/>
        <v>506.3932483665991</v>
      </c>
      <c r="P883">
        <f t="shared" si="108"/>
        <v>435.59819043539494</v>
      </c>
      <c r="Q883" s="9" cm="1">
        <f t="array" ref="Q883">IF(D883="",_xlfn.XLOOKUP(C883,ConfigSheet!$B$5:$H$5,_xlfn.XLOOKUP(G883,ConfigSheet!$A$6:$A$8,ConfigSheet!$B$6:$H$8)),_xlfn.XLOOKUP(D883,ConfigSheet!$B$5:$H$5,_xlfn.XLOOKUP(H883,ConfigSheet!$A$6:$A$8,ConfigSheet!$B$6:$H$8)))</f>
        <v>468.8</v>
      </c>
      <c r="R883">
        <f t="shared" si="109"/>
        <v>70.795057931204155</v>
      </c>
      <c r="S883" s="9">
        <f t="shared" si="110"/>
        <v>5011.9402274825525</v>
      </c>
      <c r="W883">
        <f t="shared" si="111"/>
        <v>33.201809564605071</v>
      </c>
      <c r="X883">
        <f t="shared" si="104"/>
        <v>1102.3601583643008</v>
      </c>
    </row>
    <row r="884" spans="1:24" x14ac:dyDescent="0.3">
      <c r="A884" s="3">
        <v>882</v>
      </c>
      <c r="B884">
        <v>397</v>
      </c>
      <c r="C884" t="s">
        <v>8</v>
      </c>
      <c r="D884" t="s">
        <v>8</v>
      </c>
      <c r="E884">
        <v>19192</v>
      </c>
      <c r="F884">
        <v>19338</v>
      </c>
      <c r="G884">
        <v>1</v>
      </c>
      <c r="H884">
        <v>1</v>
      </c>
      <c r="I884">
        <v>95.009618997573853</v>
      </c>
      <c r="J88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_xlfn.XLOOKUP(B884,CoinPixels_Config3!A:A,CoinPixels_Config3!I:I)</f>
        <v>0.99245009825214603</v>
      </c>
      <c r="M884">
        <f t="shared" si="105"/>
        <v>19047.102285655186</v>
      </c>
      <c r="N884">
        <f t="shared" si="106"/>
        <v>19192</v>
      </c>
      <c r="O884">
        <f t="shared" si="107"/>
        <v>0</v>
      </c>
      <c r="P884">
        <f t="shared" si="108"/>
        <v>0</v>
      </c>
      <c r="Q884" s="9" cm="1">
        <f t="array" ref="Q884">IF(D884="",_xlfn.XLOOKUP(C884,ConfigSheet!$B$5:$H$5,_xlfn.XLOOKUP(G884,ConfigSheet!$A$6:$A$8,ConfigSheet!$B$6:$H$8)),_xlfn.XLOOKUP(D884,ConfigSheet!$B$5:$H$5,_xlfn.XLOOKUP(H884,ConfigSheet!$A$6:$A$8,ConfigSheet!$B$6:$H$8)))</f>
        <v>0</v>
      </c>
      <c r="R884">
        <f t="shared" si="109"/>
        <v>0</v>
      </c>
      <c r="S884" s="9">
        <f t="shared" si="110"/>
        <v>0</v>
      </c>
      <c r="W884">
        <f t="shared" si="111"/>
        <v>0</v>
      </c>
      <c r="X884">
        <f t="shared" si="104"/>
        <v>0</v>
      </c>
    </row>
    <row r="885" spans="1:24" x14ac:dyDescent="0.3">
      <c r="A885" s="3">
        <v>883</v>
      </c>
      <c r="B885">
        <v>397</v>
      </c>
      <c r="C885" t="s">
        <v>9</v>
      </c>
      <c r="D885" t="s">
        <v>9</v>
      </c>
      <c r="E885">
        <v>596873</v>
      </c>
      <c r="F885">
        <v>525360</v>
      </c>
      <c r="G885">
        <v>1</v>
      </c>
      <c r="H885">
        <v>1</v>
      </c>
      <c r="I885">
        <v>86.888390779495239</v>
      </c>
      <c r="J885">
        <f>ConfigSheet!$I$2</f>
        <v>3349.0920000000001</v>
      </c>
      <c r="K885">
        <f>IF(D885="",_xlfn.XLOOKUP(C885,ConfigSheet!$A$1:$H$1,ConfigSheet!$A$2:$H$2),_xlfn.XLOOKUP(D885,ConfigSheet!$A$1:$H$1,ConfigSheet!$A$2:$H$2))</f>
        <v>2.6304883652667002</v>
      </c>
      <c r="L885">
        <f>_xlfn.XLOOKUP(B885,CoinPixels_Config3!A:A,CoinPixels_Config3!I:I)</f>
        <v>0.99245009825214603</v>
      </c>
      <c r="M885">
        <f t="shared" si="105"/>
        <v>592366.66749405314</v>
      </c>
      <c r="N885">
        <f t="shared" si="106"/>
        <v>521393.58361774741</v>
      </c>
      <c r="O885">
        <f t="shared" si="107"/>
        <v>465.26450357736206</v>
      </c>
      <c r="P885">
        <f t="shared" si="108"/>
        <v>409.51988044257814</v>
      </c>
      <c r="Q885" s="9" cm="1">
        <f t="array" ref="Q885">IF(D885="",_xlfn.XLOOKUP(C885,ConfigSheet!$B$5:$H$5,_xlfn.XLOOKUP(G885,ConfigSheet!$A$6:$A$8,ConfigSheet!$B$6:$H$8)),_xlfn.XLOOKUP(D885,ConfigSheet!$B$5:$H$5,_xlfn.XLOOKUP(H885,ConfigSheet!$A$6:$A$8,ConfigSheet!$B$6:$H$8)))</f>
        <v>468.8</v>
      </c>
      <c r="R885">
        <f t="shared" si="109"/>
        <v>55.744623134783922</v>
      </c>
      <c r="S885" s="9">
        <f t="shared" si="110"/>
        <v>3107.4630084390869</v>
      </c>
      <c r="W885">
        <f t="shared" si="111"/>
        <v>59.28011955742187</v>
      </c>
      <c r="X885">
        <f t="shared" si="104"/>
        <v>3514.1325747422306</v>
      </c>
    </row>
    <row r="886" spans="1:24" x14ac:dyDescent="0.3">
      <c r="A886" s="3">
        <v>884</v>
      </c>
      <c r="B886">
        <v>398</v>
      </c>
      <c r="C886" t="s">
        <v>8</v>
      </c>
      <c r="D886" t="s">
        <v>8</v>
      </c>
      <c r="E886">
        <v>14728</v>
      </c>
      <c r="F886">
        <v>14309</v>
      </c>
      <c r="G886">
        <v>1</v>
      </c>
      <c r="H886">
        <v>1</v>
      </c>
      <c r="I886">
        <v>89.190775156021118</v>
      </c>
      <c r="J886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_xlfn.XLOOKUP(B886,CoinPixels_Config3!A:A,CoinPixels_Config3!I:I)</f>
        <v>1.029282269900063</v>
      </c>
      <c r="M886">
        <f t="shared" si="105"/>
        <v>15159.269271088127</v>
      </c>
      <c r="N886">
        <f t="shared" si="106"/>
        <v>14728.000000000002</v>
      </c>
      <c r="O886">
        <f t="shared" si="107"/>
        <v>0</v>
      </c>
      <c r="P886">
        <f t="shared" si="108"/>
        <v>0</v>
      </c>
      <c r="Q886" s="9" cm="1">
        <f t="array" ref="Q886">IF(D886="",_xlfn.XLOOKUP(C886,ConfigSheet!$B$5:$H$5,_xlfn.XLOOKUP(G886,ConfigSheet!$A$6:$A$8,ConfigSheet!$B$6:$H$8)),_xlfn.XLOOKUP(D886,ConfigSheet!$B$5:$H$5,_xlfn.XLOOKUP(H886,ConfigSheet!$A$6:$A$8,ConfigSheet!$B$6:$H$8)))</f>
        <v>0</v>
      </c>
      <c r="R886">
        <f t="shared" si="109"/>
        <v>0</v>
      </c>
      <c r="S886" s="9">
        <f t="shared" si="110"/>
        <v>0</v>
      </c>
      <c r="W886">
        <f t="shared" si="111"/>
        <v>0</v>
      </c>
      <c r="X886">
        <f t="shared" si="104"/>
        <v>0</v>
      </c>
    </row>
    <row r="887" spans="1:24" x14ac:dyDescent="0.3">
      <c r="A887" s="3">
        <v>885</v>
      </c>
      <c r="B887">
        <v>398</v>
      </c>
      <c r="C887" t="s">
        <v>10</v>
      </c>
      <c r="D887" t="s">
        <v>10</v>
      </c>
      <c r="E887">
        <v>88388</v>
      </c>
      <c r="F887">
        <v>88070</v>
      </c>
      <c r="G887">
        <v>1</v>
      </c>
      <c r="H887">
        <v>1</v>
      </c>
      <c r="I887">
        <v>95.621037483215332</v>
      </c>
      <c r="J887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_xlfn.XLOOKUP(B887,CoinPixels_Config3!A:A,CoinPixels_Config3!I:I)</f>
        <v>1.029282269900063</v>
      </c>
      <c r="M887">
        <f t="shared" si="105"/>
        <v>90976.201271926766</v>
      </c>
      <c r="N887">
        <f t="shared" si="106"/>
        <v>90648.889510098554</v>
      </c>
      <c r="O887">
        <f t="shared" si="107"/>
        <v>96.925430462454273</v>
      </c>
      <c r="P887">
        <f t="shared" si="108"/>
        <v>96.576714721776128</v>
      </c>
      <c r="Q887" s="9" cm="1">
        <f t="array" ref="Q887">IF(D887="",_xlfn.XLOOKUP(C887,ConfigSheet!$B$5:$H$5,_xlfn.XLOOKUP(G887,ConfigSheet!$A$6:$A$8,ConfigSheet!$B$6:$H$8)),_xlfn.XLOOKUP(D887,ConfigSheet!$B$5:$H$5,_xlfn.XLOOKUP(H887,ConfigSheet!$A$6:$A$8,ConfigSheet!$B$6:$H$8)))</f>
        <v>96.64</v>
      </c>
      <c r="R887">
        <f t="shared" si="109"/>
        <v>0.34871574067814493</v>
      </c>
      <c r="S887" s="9">
        <f t="shared" si="110"/>
        <v>0.12160266779670723</v>
      </c>
      <c r="W887">
        <f t="shared" si="111"/>
        <v>6.3285278223872865E-2</v>
      </c>
      <c r="X887">
        <f t="shared" si="104"/>
        <v>4.0050264398729975E-3</v>
      </c>
    </row>
    <row r="888" spans="1:24" x14ac:dyDescent="0.3">
      <c r="A888" s="3">
        <v>886</v>
      </c>
      <c r="B888">
        <v>399</v>
      </c>
      <c r="C888" t="s">
        <v>8</v>
      </c>
      <c r="D888" t="s">
        <v>8</v>
      </c>
      <c r="E888">
        <v>14096</v>
      </c>
      <c r="F888">
        <v>12938</v>
      </c>
      <c r="G888">
        <v>1</v>
      </c>
      <c r="H888">
        <v>1</v>
      </c>
      <c r="I888">
        <v>87.749147415161133</v>
      </c>
      <c r="J888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_xlfn.XLOOKUP(B888,CoinPixels_Config3!A:A,CoinPixels_Config3!I:I)</f>
        <v>1.0895037872932447</v>
      </c>
      <c r="M888">
        <f t="shared" si="105"/>
        <v>15357.645385685577</v>
      </c>
      <c r="N888">
        <f t="shared" si="106"/>
        <v>14096</v>
      </c>
      <c r="O888">
        <f t="shared" si="107"/>
        <v>0</v>
      </c>
      <c r="P888">
        <f t="shared" si="108"/>
        <v>0</v>
      </c>
      <c r="Q888" s="9" cm="1">
        <f t="array" ref="Q888">IF(D888="",_xlfn.XLOOKUP(C888,ConfigSheet!$B$5:$H$5,_xlfn.XLOOKUP(G888,ConfigSheet!$A$6:$A$8,ConfigSheet!$B$6:$H$8)),_xlfn.XLOOKUP(D888,ConfigSheet!$B$5:$H$5,_xlfn.XLOOKUP(H888,ConfigSheet!$A$6:$A$8,ConfigSheet!$B$6:$H$8)))</f>
        <v>0</v>
      </c>
      <c r="R888">
        <f t="shared" si="109"/>
        <v>0</v>
      </c>
      <c r="S888" s="9">
        <f t="shared" si="110"/>
        <v>0</v>
      </c>
      <c r="W888">
        <f t="shared" si="111"/>
        <v>0</v>
      </c>
      <c r="X888">
        <f t="shared" si="104"/>
        <v>0</v>
      </c>
    </row>
    <row r="889" spans="1:24" x14ac:dyDescent="0.3">
      <c r="A889" s="3">
        <v>887</v>
      </c>
      <c r="B889">
        <v>399</v>
      </c>
      <c r="C889" t="s">
        <v>10</v>
      </c>
      <c r="D889" t="s">
        <v>10</v>
      </c>
      <c r="E889">
        <v>262087</v>
      </c>
      <c r="F889">
        <v>241437</v>
      </c>
      <c r="G889">
        <v>3</v>
      </c>
      <c r="H889">
        <v>3</v>
      </c>
      <c r="I889">
        <v>90.480325619379684</v>
      </c>
      <c r="J889">
        <f>ConfigSheet!$I$2</f>
        <v>3349.0920000000001</v>
      </c>
      <c r="K889">
        <f>IF(D889="",_xlfn.XLOOKUP(C889,ConfigSheet!$A$1:$H$1,ConfigSheet!$A$2:$H$2),_xlfn.XLOOKUP(D889,ConfigSheet!$A$1:$H$1,ConfigSheet!$A$2:$H$2))</f>
        <v>3.5680999999999998</v>
      </c>
      <c r="L889">
        <f>_xlfn.XLOOKUP(B889,CoinPixels_Config3!A:A,CoinPixels_Config3!I:I)</f>
        <v>1.0895037872932447</v>
      </c>
      <c r="M889">
        <f t="shared" si="105"/>
        <v>285544.77910032461</v>
      </c>
      <c r="N889">
        <f t="shared" si="106"/>
        <v>263046.5258927191</v>
      </c>
      <c r="O889">
        <f t="shared" si="107"/>
        <v>304.21747933704665</v>
      </c>
      <c r="P889">
        <f t="shared" si="108"/>
        <v>280.24799230293195</v>
      </c>
      <c r="Q889" s="9" cm="1">
        <f t="array" ref="Q889">IF(D889="",_xlfn.XLOOKUP(C889,ConfigSheet!$B$5:$H$5,_xlfn.XLOOKUP(G889,ConfigSheet!$A$6:$A$8,ConfigSheet!$B$6:$H$8)),_xlfn.XLOOKUP(D889,ConfigSheet!$B$5:$H$5,_xlfn.XLOOKUP(H889,ConfigSheet!$A$6:$A$8,ConfigSheet!$B$6:$H$8)))</f>
        <v>289.92</v>
      </c>
      <c r="R889">
        <f t="shared" si="109"/>
        <v>23.969487034114707</v>
      </c>
      <c r="S889" s="9">
        <f t="shared" si="110"/>
        <v>574.53630867859306</v>
      </c>
      <c r="W889">
        <f t="shared" si="111"/>
        <v>9.672007697068068</v>
      </c>
      <c r="X889">
        <f t="shared" si="104"/>
        <v>93.547732892143955</v>
      </c>
    </row>
    <row r="890" spans="1:24" x14ac:dyDescent="0.3">
      <c r="A890" s="3">
        <v>888</v>
      </c>
      <c r="B890">
        <v>400</v>
      </c>
      <c r="C890" t="s">
        <v>8</v>
      </c>
      <c r="D890" t="s">
        <v>8</v>
      </c>
      <c r="E890">
        <v>10320</v>
      </c>
      <c r="F890">
        <v>11104</v>
      </c>
      <c r="G890">
        <v>1</v>
      </c>
      <c r="H890">
        <v>1</v>
      </c>
      <c r="I890">
        <v>89.962756633758545</v>
      </c>
      <c r="J890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_xlfn.XLOOKUP(B890,CoinPixels_Config3!A:A,CoinPixels_Config3!I:I)</f>
        <v>0.92939481268011526</v>
      </c>
      <c r="M890">
        <f t="shared" si="105"/>
        <v>9591.3544668587892</v>
      </c>
      <c r="N890">
        <f t="shared" si="106"/>
        <v>10320</v>
      </c>
      <c r="O890">
        <f t="shared" si="107"/>
        <v>0</v>
      </c>
      <c r="P890">
        <f t="shared" si="108"/>
        <v>0</v>
      </c>
      <c r="Q890" s="9" cm="1">
        <f t="array" ref="Q890">IF(D890="",_xlfn.XLOOKUP(C890,ConfigSheet!$B$5:$H$5,_xlfn.XLOOKUP(G890,ConfigSheet!$A$6:$A$8,ConfigSheet!$B$6:$H$8)),_xlfn.XLOOKUP(D890,ConfigSheet!$B$5:$H$5,_xlfn.XLOOKUP(H890,ConfigSheet!$A$6:$A$8,ConfigSheet!$B$6:$H$8)))</f>
        <v>0</v>
      </c>
      <c r="R890">
        <f t="shared" si="109"/>
        <v>0</v>
      </c>
      <c r="S890" s="9">
        <f t="shared" si="110"/>
        <v>0</v>
      </c>
      <c r="W890">
        <f t="shared" si="111"/>
        <v>0</v>
      </c>
      <c r="X890">
        <f t="shared" si="104"/>
        <v>0</v>
      </c>
    </row>
    <row r="891" spans="1:24" x14ac:dyDescent="0.3">
      <c r="A891" s="3">
        <v>889</v>
      </c>
      <c r="B891">
        <v>400</v>
      </c>
      <c r="C891" t="s">
        <v>11</v>
      </c>
      <c r="D891" t="s">
        <v>11</v>
      </c>
      <c r="E891">
        <v>145289</v>
      </c>
      <c r="F891">
        <v>178264</v>
      </c>
      <c r="G891">
        <v>1</v>
      </c>
      <c r="H891">
        <v>1</v>
      </c>
      <c r="I891">
        <v>78.807955980300903</v>
      </c>
      <c r="J891">
        <f>ConfigSheet!$I$2</f>
        <v>3349.0920000000001</v>
      </c>
      <c r="K891">
        <f>IF(D891="",_xlfn.XLOOKUP(C891,ConfigSheet!$A$1:$H$1,ConfigSheet!$A$2:$H$2),_xlfn.XLOOKUP(D891,ConfigSheet!$A$1:$H$1,ConfigSheet!$A$2:$H$2))</f>
        <v>5.6936084651916001</v>
      </c>
      <c r="L891">
        <f>_xlfn.XLOOKUP(B891,CoinPixels_Config3!A:A,CoinPixels_Config3!I:I)</f>
        <v>0.92939481268011526</v>
      </c>
      <c r="M891">
        <f t="shared" si="105"/>
        <v>135030.84293948126</v>
      </c>
      <c r="N891">
        <f t="shared" si="106"/>
        <v>165677.63688760807</v>
      </c>
      <c r="O891">
        <f t="shared" si="107"/>
        <v>229.55856405921006</v>
      </c>
      <c r="P891">
        <f t="shared" si="108"/>
        <v>281.65950528567902</v>
      </c>
      <c r="Q891" s="9" cm="1">
        <f t="array" ref="Q891">IF(D891="",_xlfn.XLOOKUP(C891,ConfigSheet!$B$5:$H$5,_xlfn.XLOOKUP(G891,ConfigSheet!$A$6:$A$8,ConfigSheet!$B$6:$H$8)),_xlfn.XLOOKUP(D891,ConfigSheet!$B$5:$H$5,_xlfn.XLOOKUP(H891,ConfigSheet!$A$6:$A$8,ConfigSheet!$B$6:$H$8)))</f>
        <v>369.42666666666668</v>
      </c>
      <c r="R891">
        <f t="shared" si="109"/>
        <v>-52.100941226468962</v>
      </c>
      <c r="S891" s="9">
        <f t="shared" si="110"/>
        <v>2714.5080766839728</v>
      </c>
      <c r="W891">
        <f t="shared" si="111"/>
        <v>87.767161380987659</v>
      </c>
      <c r="X891">
        <f t="shared" si="104"/>
        <v>7703.0746168763317</v>
      </c>
    </row>
    <row r="892" spans="1:24" x14ac:dyDescent="0.3">
      <c r="A892" s="3">
        <v>890</v>
      </c>
      <c r="B892">
        <v>401</v>
      </c>
      <c r="C892" t="s">
        <v>8</v>
      </c>
      <c r="D892" t="s">
        <v>8</v>
      </c>
      <c r="E892">
        <v>13496</v>
      </c>
      <c r="F892">
        <v>11573</v>
      </c>
      <c r="G892">
        <v>1</v>
      </c>
      <c r="H892">
        <v>1</v>
      </c>
      <c r="I892">
        <v>84.68395471572876</v>
      </c>
      <c r="J892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_xlfn.XLOOKUP(B892,CoinPixels_Config3!A:A,CoinPixels_Config3!I:I)</f>
        <v>1.1661626198911259</v>
      </c>
      <c r="M892">
        <f t="shared" si="105"/>
        <v>15738.530718050635</v>
      </c>
      <c r="N892">
        <f t="shared" si="106"/>
        <v>13496</v>
      </c>
      <c r="O892">
        <f t="shared" si="107"/>
        <v>0</v>
      </c>
      <c r="P892">
        <f t="shared" si="108"/>
        <v>0</v>
      </c>
      <c r="Q892" s="9" cm="1">
        <f t="array" ref="Q892">IF(D892="",_xlfn.XLOOKUP(C892,ConfigSheet!$B$5:$H$5,_xlfn.XLOOKUP(G892,ConfigSheet!$A$6:$A$8,ConfigSheet!$B$6:$H$8)),_xlfn.XLOOKUP(D892,ConfigSheet!$B$5:$H$5,_xlfn.XLOOKUP(H892,ConfigSheet!$A$6:$A$8,ConfigSheet!$B$6:$H$8)))</f>
        <v>0</v>
      </c>
      <c r="R892">
        <f t="shared" si="109"/>
        <v>0</v>
      </c>
      <c r="S892" s="9">
        <f t="shared" si="110"/>
        <v>0</v>
      </c>
      <c r="W892">
        <f t="shared" si="111"/>
        <v>0</v>
      </c>
      <c r="X892">
        <f t="shared" si="104"/>
        <v>0</v>
      </c>
    </row>
    <row r="893" spans="1:24" x14ac:dyDescent="0.3">
      <c r="A893" s="3">
        <v>891</v>
      </c>
      <c r="B893">
        <v>401</v>
      </c>
      <c r="C893" t="s">
        <v>11</v>
      </c>
      <c r="D893" t="s">
        <v>11</v>
      </c>
      <c r="E893">
        <v>331241</v>
      </c>
      <c r="F893">
        <v>363459</v>
      </c>
      <c r="G893">
        <v>2</v>
      </c>
      <c r="H893">
        <v>2</v>
      </c>
      <c r="I893">
        <v>84.220314025878906</v>
      </c>
      <c r="J893">
        <f>ConfigSheet!$I$2</f>
        <v>3349.0920000000001</v>
      </c>
      <c r="K893">
        <f>IF(D893="",_xlfn.XLOOKUP(C893,ConfigSheet!$A$1:$H$1,ConfigSheet!$A$2:$H$2),_xlfn.XLOOKUP(D893,ConfigSheet!$A$1:$H$1,ConfigSheet!$A$2:$H$2))</f>
        <v>5.6936084651916001</v>
      </c>
      <c r="L893">
        <f>_xlfn.XLOOKUP(B893,CoinPixels_Config3!A:A,CoinPixels_Config3!I:I)</f>
        <v>1.1661626198911259</v>
      </c>
      <c r="M893">
        <f t="shared" si="105"/>
        <v>386280.87237535644</v>
      </c>
      <c r="N893">
        <f t="shared" si="106"/>
        <v>423852.29966300871</v>
      </c>
      <c r="O893">
        <f t="shared" si="107"/>
        <v>656.6950220829782</v>
      </c>
      <c r="P893">
        <f t="shared" si="108"/>
        <v>720.56815439893353</v>
      </c>
      <c r="Q893" s="9" cm="1">
        <f t="array" ref="Q893">IF(D893="",_xlfn.XLOOKUP(C893,ConfigSheet!$B$5:$H$5,_xlfn.XLOOKUP(G893,ConfigSheet!$A$6:$A$8,ConfigSheet!$B$6:$H$8)),_xlfn.XLOOKUP(D893,ConfigSheet!$B$5:$H$5,_xlfn.XLOOKUP(H893,ConfigSheet!$A$6:$A$8,ConfigSheet!$B$6:$H$8)))</f>
        <v>738.85333333333335</v>
      </c>
      <c r="R893">
        <f t="shared" si="109"/>
        <v>-63.873132315955331</v>
      </c>
      <c r="S893" s="9">
        <f t="shared" si="110"/>
        <v>4079.7770318515372</v>
      </c>
      <c r="W893">
        <f t="shared" si="111"/>
        <v>18.285178934399823</v>
      </c>
      <c r="X893">
        <f t="shared" si="104"/>
        <v>334.34776866301905</v>
      </c>
    </row>
    <row r="894" spans="1:24" x14ac:dyDescent="0.3">
      <c r="A894" s="3">
        <v>892</v>
      </c>
      <c r="B894">
        <v>402</v>
      </c>
      <c r="C894" t="s">
        <v>8</v>
      </c>
      <c r="D894" t="s">
        <v>8</v>
      </c>
      <c r="E894">
        <v>13384</v>
      </c>
      <c r="F894">
        <v>12993</v>
      </c>
      <c r="G894">
        <v>1</v>
      </c>
      <c r="H894">
        <v>1</v>
      </c>
      <c r="I894">
        <v>89.082437753677368</v>
      </c>
      <c r="J89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_xlfn.XLOOKUP(B894,CoinPixels_Config3!A:A,CoinPixels_Config3!I:I)</f>
        <v>1.0300931270684215</v>
      </c>
      <c r="M894">
        <f t="shared" si="105"/>
        <v>13786.766412683754</v>
      </c>
      <c r="N894">
        <f t="shared" si="106"/>
        <v>13384</v>
      </c>
      <c r="O894">
        <f t="shared" si="107"/>
        <v>0</v>
      </c>
      <c r="P894">
        <f t="shared" si="108"/>
        <v>0</v>
      </c>
      <c r="Q894" s="9" cm="1">
        <f t="array" ref="Q894">IF(D894="",_xlfn.XLOOKUP(C894,ConfigSheet!$B$5:$H$5,_xlfn.XLOOKUP(G894,ConfigSheet!$A$6:$A$8,ConfigSheet!$B$6:$H$8)),_xlfn.XLOOKUP(D894,ConfigSheet!$B$5:$H$5,_xlfn.XLOOKUP(H894,ConfigSheet!$A$6:$A$8,ConfigSheet!$B$6:$H$8)))</f>
        <v>0</v>
      </c>
      <c r="R894">
        <f t="shared" si="109"/>
        <v>0</v>
      </c>
      <c r="S894" s="9">
        <f t="shared" si="110"/>
        <v>0</v>
      </c>
      <c r="W894">
        <f t="shared" si="111"/>
        <v>0</v>
      </c>
      <c r="X894">
        <f t="shared" si="104"/>
        <v>0</v>
      </c>
    </row>
    <row r="895" spans="1:24" x14ac:dyDescent="0.3">
      <c r="A895" s="3">
        <v>893</v>
      </c>
      <c r="B895">
        <v>402</v>
      </c>
      <c r="C895" t="s">
        <v>11</v>
      </c>
      <c r="D895" t="s">
        <v>11</v>
      </c>
      <c r="E895">
        <v>355614</v>
      </c>
      <c r="F895">
        <v>382852</v>
      </c>
      <c r="G895">
        <v>2</v>
      </c>
      <c r="H895">
        <v>2</v>
      </c>
      <c r="I895">
        <v>84.622105956077576</v>
      </c>
      <c r="J895">
        <f>ConfigSheet!$I$2</f>
        <v>3349.0920000000001</v>
      </c>
      <c r="K895">
        <f>IF(D895="",_xlfn.XLOOKUP(C895,ConfigSheet!$A$1:$H$1,ConfigSheet!$A$2:$H$2),_xlfn.XLOOKUP(D895,ConfigSheet!$A$1:$H$1,ConfigSheet!$A$2:$H$2))</f>
        <v>5.6936084651916001</v>
      </c>
      <c r="L895">
        <f>_xlfn.XLOOKUP(B895,CoinPixels_Config3!A:A,CoinPixels_Config3!I:I)</f>
        <v>1.0300931270684215</v>
      </c>
      <c r="M895">
        <f t="shared" si="105"/>
        <v>366315.53728930966</v>
      </c>
      <c r="N895">
        <f t="shared" si="106"/>
        <v>394373.21388439933</v>
      </c>
      <c r="O895">
        <f t="shared" si="107"/>
        <v>622.75304591263023</v>
      </c>
      <c r="P895">
        <f t="shared" si="108"/>
        <v>670.45237008031836</v>
      </c>
      <c r="Q895" s="9" cm="1">
        <f t="array" ref="Q895">IF(D895="",_xlfn.XLOOKUP(C895,ConfigSheet!$B$5:$H$5,_xlfn.XLOOKUP(G895,ConfigSheet!$A$6:$A$8,ConfigSheet!$B$6:$H$8)),_xlfn.XLOOKUP(D895,ConfigSheet!$B$5:$H$5,_xlfn.XLOOKUP(H895,ConfigSheet!$A$6:$A$8,ConfigSheet!$B$6:$H$8)))</f>
        <v>738.85333333333335</v>
      </c>
      <c r="R895">
        <f t="shared" si="109"/>
        <v>-47.699324167688133</v>
      </c>
      <c r="S895" s="9">
        <f t="shared" si="110"/>
        <v>2275.225526054197</v>
      </c>
      <c r="W895">
        <f t="shared" si="111"/>
        <v>68.400963253014993</v>
      </c>
      <c r="X895">
        <f t="shared" si="104"/>
        <v>4678.691773940307</v>
      </c>
    </row>
    <row r="896" spans="1:24" x14ac:dyDescent="0.3">
      <c r="A896" s="3">
        <v>894</v>
      </c>
      <c r="B896">
        <v>403</v>
      </c>
      <c r="C896" t="s">
        <v>8</v>
      </c>
      <c r="D896" t="s">
        <v>8</v>
      </c>
      <c r="E896">
        <v>13384</v>
      </c>
      <c r="F896">
        <v>13105</v>
      </c>
      <c r="G896">
        <v>1</v>
      </c>
      <c r="H896">
        <v>1</v>
      </c>
      <c r="I896">
        <v>90.335559844970703</v>
      </c>
      <c r="J896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_xlfn.XLOOKUP(B896,CoinPixels_Config3!A:A,CoinPixels_Config3!I:I)</f>
        <v>1.0212895841281953</v>
      </c>
      <c r="M896">
        <f t="shared" si="105"/>
        <v>13668.939793971766</v>
      </c>
      <c r="N896">
        <f t="shared" si="106"/>
        <v>13383.999999999998</v>
      </c>
      <c r="O896">
        <f t="shared" si="107"/>
        <v>0</v>
      </c>
      <c r="P896">
        <f t="shared" si="108"/>
        <v>0</v>
      </c>
      <c r="Q896" s="9" cm="1">
        <f t="array" ref="Q896">IF(D896="",_xlfn.XLOOKUP(C896,ConfigSheet!$B$5:$H$5,_xlfn.XLOOKUP(G896,ConfigSheet!$A$6:$A$8,ConfigSheet!$B$6:$H$8)),_xlfn.XLOOKUP(D896,ConfigSheet!$B$5:$H$5,_xlfn.XLOOKUP(H896,ConfigSheet!$A$6:$A$8,ConfigSheet!$B$6:$H$8)))</f>
        <v>0</v>
      </c>
      <c r="R896">
        <f t="shared" si="109"/>
        <v>0</v>
      </c>
      <c r="S896" s="9">
        <f t="shared" si="110"/>
        <v>0</v>
      </c>
      <c r="W896">
        <f t="shared" si="111"/>
        <v>0</v>
      </c>
      <c r="X896">
        <f t="shared" si="104"/>
        <v>0</v>
      </c>
    </row>
    <row r="897" spans="1:24" x14ac:dyDescent="0.3">
      <c r="A897" s="3">
        <v>895</v>
      </c>
      <c r="B897">
        <v>403</v>
      </c>
      <c r="C897" t="s">
        <v>12</v>
      </c>
      <c r="D897" t="s">
        <v>12</v>
      </c>
      <c r="E897">
        <v>341386</v>
      </c>
      <c r="F897">
        <v>317226</v>
      </c>
      <c r="G897">
        <v>2</v>
      </c>
      <c r="H897">
        <v>2</v>
      </c>
      <c r="I897">
        <v>90.272468328475952</v>
      </c>
      <c r="J897">
        <f>ConfigSheet!$I$2</f>
        <v>3349.0920000000001</v>
      </c>
      <c r="K897">
        <f>IF(D897="",_xlfn.XLOOKUP(C897,ConfigSheet!$A$1:$H$1,ConfigSheet!$A$2:$H$2),_xlfn.XLOOKUP(D897,ConfigSheet!$A$1:$H$1,ConfigSheet!$A$2:$H$2))</f>
        <v>4.4826302470744004</v>
      </c>
      <c r="L897">
        <f>_xlfn.XLOOKUP(B897,CoinPixels_Config3!A:A,CoinPixels_Config3!I:I)</f>
        <v>1.0212895841281953</v>
      </c>
      <c r="M897">
        <f t="shared" si="105"/>
        <v>348653.96596718807</v>
      </c>
      <c r="N897">
        <f t="shared" si="106"/>
        <v>323979.60961465089</v>
      </c>
      <c r="O897">
        <f t="shared" si="107"/>
        <v>466.6598629141767</v>
      </c>
      <c r="P897">
        <f t="shared" si="108"/>
        <v>433.63419025036944</v>
      </c>
      <c r="Q897" s="9" cm="1">
        <f t="array" ref="Q897">IF(D897="",_xlfn.XLOOKUP(C897,ConfigSheet!$B$5:$H$5,_xlfn.XLOOKUP(G897,ConfigSheet!$A$6:$A$8,ConfigSheet!$B$6:$H$8)),_xlfn.XLOOKUP(D897,ConfigSheet!$B$5:$H$5,_xlfn.XLOOKUP(H897,ConfigSheet!$A$6:$A$8,ConfigSheet!$B$6:$H$8)))</f>
        <v>472.59999999999997</v>
      </c>
      <c r="R897">
        <f t="shared" si="109"/>
        <v>33.025672663807256</v>
      </c>
      <c r="S897" s="9">
        <f t="shared" si="110"/>
        <v>1090.695054896946</v>
      </c>
      <c r="W897">
        <f t="shared" si="111"/>
        <v>38.965809749630523</v>
      </c>
      <c r="X897">
        <f t="shared" si="104"/>
        <v>1518.3343294444012</v>
      </c>
    </row>
    <row r="898" spans="1:24" x14ac:dyDescent="0.3">
      <c r="A898" s="3">
        <v>896</v>
      </c>
      <c r="B898">
        <v>404</v>
      </c>
      <c r="C898" t="s">
        <v>8</v>
      </c>
      <c r="D898" t="s">
        <v>8</v>
      </c>
      <c r="E898">
        <v>14584</v>
      </c>
      <c r="F898">
        <v>15391</v>
      </c>
      <c r="G898">
        <v>1</v>
      </c>
      <c r="H898">
        <v>1</v>
      </c>
      <c r="I898">
        <v>91.607004404067993</v>
      </c>
      <c r="J898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_xlfn.XLOOKUP(B898,CoinPixels_Config3!A:A,CoinPixels_Config3!I:I)</f>
        <v>0.94756675979468519</v>
      </c>
      <c r="M898">
        <f t="shared" si="105"/>
        <v>13819.313624845689</v>
      </c>
      <c r="N898">
        <f t="shared" si="106"/>
        <v>14584</v>
      </c>
      <c r="O898">
        <f t="shared" si="107"/>
        <v>0</v>
      </c>
      <c r="P898">
        <f t="shared" si="108"/>
        <v>0</v>
      </c>
      <c r="Q898" s="9" cm="1">
        <f t="array" ref="Q898">IF(D898="",_xlfn.XLOOKUP(C898,ConfigSheet!$B$5:$H$5,_xlfn.XLOOKUP(G898,ConfigSheet!$A$6:$A$8,ConfigSheet!$B$6:$H$8)),_xlfn.XLOOKUP(D898,ConfigSheet!$B$5:$H$5,_xlfn.XLOOKUP(H898,ConfigSheet!$A$6:$A$8,ConfigSheet!$B$6:$H$8)))</f>
        <v>0</v>
      </c>
      <c r="R898">
        <f t="shared" si="109"/>
        <v>0</v>
      </c>
      <c r="S898" s="9">
        <f t="shared" si="110"/>
        <v>0</v>
      </c>
      <c r="W898">
        <f t="shared" si="111"/>
        <v>0</v>
      </c>
      <c r="X898">
        <f t="shared" ref="X898:X961" si="112">W898*W898</f>
        <v>0</v>
      </c>
    </row>
    <row r="899" spans="1:24" x14ac:dyDescent="0.3">
      <c r="A899" s="3">
        <v>897</v>
      </c>
      <c r="B899">
        <v>404</v>
      </c>
      <c r="C899" t="s">
        <v>12</v>
      </c>
      <c r="D899" t="s">
        <v>12</v>
      </c>
      <c r="E899">
        <v>377821</v>
      </c>
      <c r="F899">
        <v>349569</v>
      </c>
      <c r="G899">
        <v>2</v>
      </c>
      <c r="H899">
        <v>2</v>
      </c>
      <c r="I899">
        <v>89.523321390151978</v>
      </c>
      <c r="J899">
        <f>ConfigSheet!$I$2</f>
        <v>3349.0920000000001</v>
      </c>
      <c r="K899">
        <f>IF(D899="",_xlfn.XLOOKUP(C899,ConfigSheet!$A$1:$H$1,ConfigSheet!$A$2:$H$2),_xlfn.XLOOKUP(D899,ConfigSheet!$A$1:$H$1,ConfigSheet!$A$2:$H$2))</f>
        <v>4.4826302470744004</v>
      </c>
      <c r="L899">
        <f>_xlfn.XLOOKUP(B899,CoinPixels_Config3!A:A,CoinPixels_Config3!I:I)</f>
        <v>0.94756675979468519</v>
      </c>
      <c r="M899">
        <f t="shared" ref="M899:M958" si="113">E899*L899</f>
        <v>358010.62075238774</v>
      </c>
      <c r="N899">
        <f t="shared" ref="N899:N958" si="114">L899*F899</f>
        <v>331239.96465466829</v>
      </c>
      <c r="O899">
        <f t="shared" ref="O899:O958" si="115">(M899/J899)*K899</f>
        <v>479.18338384210864</v>
      </c>
      <c r="P899">
        <f t="shared" ref="P899:P958" si="116">(N899/J899)*K899</f>
        <v>443.35189496164077</v>
      </c>
      <c r="Q899" s="9" cm="1">
        <f t="array" ref="Q899">IF(D899="",_xlfn.XLOOKUP(C899,ConfigSheet!$B$5:$H$5,_xlfn.XLOOKUP(G899,ConfigSheet!$A$6:$A$8,ConfigSheet!$B$6:$H$8)),_xlfn.XLOOKUP(D899,ConfigSheet!$B$5:$H$5,_xlfn.XLOOKUP(H899,ConfigSheet!$A$6:$A$8,ConfigSheet!$B$6:$H$8)))</f>
        <v>472.59999999999997</v>
      </c>
      <c r="R899">
        <f t="shared" ref="R899:R930" si="117">O899-P899</f>
        <v>35.831488880467873</v>
      </c>
      <c r="S899" s="9">
        <f t="shared" ref="S899:S958" si="118">R899*R899</f>
        <v>1283.8955953910929</v>
      </c>
      <c r="W899">
        <f t="shared" ref="W899:W962" si="119">Q899-P899</f>
        <v>29.248105038359199</v>
      </c>
      <c r="X899">
        <f t="shared" si="112"/>
        <v>855.45164833489275</v>
      </c>
    </row>
    <row r="900" spans="1:24" x14ac:dyDescent="0.3">
      <c r="A900" s="3">
        <v>898</v>
      </c>
      <c r="B900">
        <v>405</v>
      </c>
      <c r="C900" t="s">
        <v>8</v>
      </c>
      <c r="D900" t="s">
        <v>8</v>
      </c>
      <c r="E900">
        <v>18560</v>
      </c>
      <c r="F900">
        <v>16987</v>
      </c>
      <c r="G900">
        <v>1</v>
      </c>
      <c r="H900">
        <v>1</v>
      </c>
      <c r="I900">
        <v>90.743720531463623</v>
      </c>
      <c r="J900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_xlfn.XLOOKUP(B900,CoinPixels_Config3!A:A,CoinPixels_Config3!I:I)</f>
        <v>1.0926002237004768</v>
      </c>
      <c r="M900">
        <f t="shared" si="113"/>
        <v>20278.660151880849</v>
      </c>
      <c r="N900">
        <f t="shared" si="114"/>
        <v>18560</v>
      </c>
      <c r="O900">
        <f t="shared" si="115"/>
        <v>0</v>
      </c>
      <c r="P900">
        <f t="shared" si="116"/>
        <v>0</v>
      </c>
      <c r="Q900" s="9" cm="1">
        <f t="array" ref="Q900">IF(D900="",_xlfn.XLOOKUP(C900,ConfigSheet!$B$5:$H$5,_xlfn.XLOOKUP(G900,ConfigSheet!$A$6:$A$8,ConfigSheet!$B$6:$H$8)),_xlfn.XLOOKUP(D900,ConfigSheet!$B$5:$H$5,_xlfn.XLOOKUP(H900,ConfigSheet!$A$6:$A$8,ConfigSheet!$B$6:$H$8)))</f>
        <v>0</v>
      </c>
      <c r="R900">
        <f t="shared" si="117"/>
        <v>0</v>
      </c>
      <c r="S900" s="9">
        <f t="shared" si="118"/>
        <v>0</v>
      </c>
      <c r="W900">
        <f t="shared" si="119"/>
        <v>0</v>
      </c>
      <c r="X900">
        <f t="shared" si="112"/>
        <v>0</v>
      </c>
    </row>
    <row r="901" spans="1:24" x14ac:dyDescent="0.3">
      <c r="A901" s="3">
        <v>899</v>
      </c>
      <c r="B901">
        <v>405</v>
      </c>
      <c r="C901" t="s">
        <v>14</v>
      </c>
      <c r="D901" t="s">
        <v>14</v>
      </c>
      <c r="E901">
        <v>204248</v>
      </c>
      <c r="F901">
        <v>193325</v>
      </c>
      <c r="G901">
        <v>2</v>
      </c>
      <c r="H901">
        <v>2</v>
      </c>
      <c r="I901">
        <v>93.272247910499573</v>
      </c>
      <c r="J901">
        <f>ConfigSheet!$I$2</f>
        <v>3349.0920000000001</v>
      </c>
      <c r="K901">
        <f>IF(D901="",_xlfn.XLOOKUP(C901,ConfigSheet!$A$1:$H$1,ConfigSheet!$A$2:$H$2),_xlfn.XLOOKUP(D901,ConfigSheet!$A$1:$H$1,ConfigSheet!$A$2:$H$2))</f>
        <v>8.5265588246234003</v>
      </c>
      <c r="L901">
        <f>_xlfn.XLOOKUP(B901,CoinPixels_Config3!A:A,CoinPixels_Config3!I:I)</f>
        <v>1.0926002237004768</v>
      </c>
      <c r="M901">
        <f t="shared" si="113"/>
        <v>223161.41049037498</v>
      </c>
      <c r="N901">
        <f t="shared" si="114"/>
        <v>211226.93824689469</v>
      </c>
      <c r="O901">
        <f t="shared" si="115"/>
        <v>568.15366491338898</v>
      </c>
      <c r="P901">
        <f t="shared" si="116"/>
        <v>537.76931607350343</v>
      </c>
      <c r="Q901" s="9" cm="1">
        <f t="array" ref="Q901">IF(D901="",_xlfn.XLOOKUP(C901,ConfigSheet!$B$5:$H$5,_xlfn.XLOOKUP(G901,ConfigSheet!$A$6:$A$8,ConfigSheet!$B$6:$H$8)),_xlfn.XLOOKUP(D901,ConfigSheet!$B$5:$H$5,_xlfn.XLOOKUP(H901,ConfigSheet!$A$6:$A$8,ConfigSheet!$B$6:$H$8)))</f>
        <v>320.88</v>
      </c>
      <c r="R901">
        <f t="shared" si="117"/>
        <v>30.384348839885547</v>
      </c>
      <c r="S901" s="9">
        <f t="shared" si="118"/>
        <v>923.20865442385423</v>
      </c>
      <c r="W901">
        <f t="shared" si="119"/>
        <v>-216.88931607350344</v>
      </c>
      <c r="X901">
        <f t="shared" si="112"/>
        <v>47040.975426832076</v>
      </c>
    </row>
    <row r="902" spans="1:24" x14ac:dyDescent="0.3">
      <c r="A902" s="3">
        <v>900</v>
      </c>
      <c r="B902">
        <v>406</v>
      </c>
      <c r="C902" t="s">
        <v>8</v>
      </c>
      <c r="D902" t="s">
        <v>8</v>
      </c>
      <c r="E902">
        <v>16744</v>
      </c>
      <c r="F902">
        <v>16337</v>
      </c>
      <c r="G902">
        <v>1</v>
      </c>
      <c r="H902">
        <v>1</v>
      </c>
      <c r="I902">
        <v>86.877191066741943</v>
      </c>
      <c r="J902">
        <f>ConfigSheet!$I$2</f>
        <v>3349.0920000000001</v>
      </c>
      <c r="K902">
        <f>IF(D902="",_xlfn.XLOOKUP(C902,ConfigSheet!$A$1:$H$1,ConfigSheet!$A$2:$H$2),_xlfn.XLOOKUP(D902,ConfigSheet!$A$1:$H$1,ConfigSheet!$A$2:$H$2))</f>
        <v>0</v>
      </c>
      <c r="L902">
        <f>_xlfn.XLOOKUP(B902,CoinPixels_Config3!A:A,CoinPixels_Config3!I:I)</f>
        <v>1.0249127746832343</v>
      </c>
      <c r="M902">
        <f t="shared" si="113"/>
        <v>17161.139499296074</v>
      </c>
      <c r="N902">
        <f t="shared" si="114"/>
        <v>16744</v>
      </c>
      <c r="O902">
        <f t="shared" si="115"/>
        <v>0</v>
      </c>
      <c r="P902">
        <f t="shared" si="116"/>
        <v>0</v>
      </c>
      <c r="Q902" s="9" cm="1">
        <f t="array" ref="Q902">IF(D902="",_xlfn.XLOOKUP(C902,ConfigSheet!$B$5:$H$5,_xlfn.XLOOKUP(G902,ConfigSheet!$A$6:$A$8,ConfigSheet!$B$6:$H$8)),_xlfn.XLOOKUP(D902,ConfigSheet!$B$5:$H$5,_xlfn.XLOOKUP(H902,ConfigSheet!$A$6:$A$8,ConfigSheet!$B$6:$H$8)))</f>
        <v>0</v>
      </c>
      <c r="R902">
        <f t="shared" si="117"/>
        <v>0</v>
      </c>
      <c r="S902" s="9">
        <f t="shared" si="118"/>
        <v>0</v>
      </c>
      <c r="W902">
        <f t="shared" si="119"/>
        <v>0</v>
      </c>
      <c r="X902">
        <f t="shared" si="112"/>
        <v>0</v>
      </c>
    </row>
    <row r="903" spans="1:24" x14ac:dyDescent="0.3">
      <c r="A903" s="3">
        <v>901</v>
      </c>
      <c r="B903">
        <v>406</v>
      </c>
      <c r="C903" t="s">
        <v>13</v>
      </c>
      <c r="D903" t="s">
        <v>13</v>
      </c>
      <c r="E903">
        <v>150571</v>
      </c>
      <c r="F903">
        <v>131841</v>
      </c>
      <c r="G903">
        <v>1</v>
      </c>
      <c r="H903">
        <v>1</v>
      </c>
      <c r="I903">
        <v>67.569750547409058</v>
      </c>
      <c r="J903">
        <f>ConfigSheet!$I$2</f>
        <v>3349.0920000000001</v>
      </c>
      <c r="K903">
        <f>IF(D903="",_xlfn.XLOOKUP(C903,ConfigSheet!$A$1:$H$1,ConfigSheet!$A$2:$H$2),_xlfn.XLOOKUP(D903,ConfigSheet!$A$1:$H$1,ConfigSheet!$A$2:$H$2))</f>
        <v>6.6983512218829002</v>
      </c>
      <c r="L903">
        <f>_xlfn.XLOOKUP(B903,CoinPixels_Config3!A:A,CoinPixels_Config3!I:I)</f>
        <v>1.0249127746832343</v>
      </c>
      <c r="M903">
        <f t="shared" si="113"/>
        <v>154322.14139682928</v>
      </c>
      <c r="N903">
        <f t="shared" si="114"/>
        <v>135125.52512701228</v>
      </c>
      <c r="O903">
        <f t="shared" si="115"/>
        <v>308.65198817740361</v>
      </c>
      <c r="P903">
        <f t="shared" si="116"/>
        <v>270.25779714086423</v>
      </c>
      <c r="Q903" s="9" cm="1">
        <f t="array" ref="Q903">IF(D903="",_xlfn.XLOOKUP(C903,ConfigSheet!$B$5:$H$5,_xlfn.XLOOKUP(G903,ConfigSheet!$A$6:$A$8,ConfigSheet!$B$6:$H$8)),_xlfn.XLOOKUP(D903,ConfigSheet!$B$5:$H$5,_xlfn.XLOOKUP(H903,ConfigSheet!$A$6:$A$8,ConfigSheet!$B$6:$H$8)))</f>
        <v>207.95500000000001</v>
      </c>
      <c r="R903">
        <f t="shared" si="117"/>
        <v>38.394191036539382</v>
      </c>
      <c r="S903" s="9">
        <f t="shared" si="118"/>
        <v>1474.1139053502811</v>
      </c>
      <c r="W903">
        <f t="shared" si="119"/>
        <v>-62.302797140864214</v>
      </c>
      <c r="X903">
        <f t="shared" si="112"/>
        <v>3881.6385315756779</v>
      </c>
    </row>
    <row r="904" spans="1:24" x14ac:dyDescent="0.3">
      <c r="A904" s="3">
        <v>902</v>
      </c>
      <c r="B904">
        <v>407</v>
      </c>
      <c r="C904" t="s">
        <v>8</v>
      </c>
      <c r="D904" t="s">
        <v>8</v>
      </c>
      <c r="E904">
        <v>20508</v>
      </c>
      <c r="F904">
        <v>18242</v>
      </c>
      <c r="G904">
        <v>1</v>
      </c>
      <c r="H904">
        <v>1</v>
      </c>
      <c r="I904">
        <v>88.950651884078979</v>
      </c>
      <c r="J904">
        <f>ConfigSheet!$I$2</f>
        <v>3349.0920000000001</v>
      </c>
      <c r="K904">
        <f>IF(D904="",_xlfn.XLOOKUP(C904,ConfigSheet!$A$1:$H$1,ConfigSheet!$A$2:$H$2),_xlfn.XLOOKUP(D904,ConfigSheet!$A$1:$H$1,ConfigSheet!$A$2:$H$2))</f>
        <v>0</v>
      </c>
      <c r="L904">
        <f>_xlfn.XLOOKUP(B904,CoinPixels_Config3!A:A,CoinPixels_Config3!I:I)</f>
        <v>1.1242188356539853</v>
      </c>
      <c r="M904">
        <f t="shared" si="113"/>
        <v>23055.479881591931</v>
      </c>
      <c r="N904">
        <f t="shared" si="114"/>
        <v>20508</v>
      </c>
      <c r="O904">
        <f t="shared" si="115"/>
        <v>0</v>
      </c>
      <c r="P904">
        <f t="shared" si="116"/>
        <v>0</v>
      </c>
      <c r="Q904" s="9" cm="1">
        <f t="array" ref="Q904">IF(D904="",_xlfn.XLOOKUP(C904,ConfigSheet!$B$5:$H$5,_xlfn.XLOOKUP(G904,ConfigSheet!$A$6:$A$8,ConfigSheet!$B$6:$H$8)),_xlfn.XLOOKUP(D904,ConfigSheet!$B$5:$H$5,_xlfn.XLOOKUP(H904,ConfigSheet!$A$6:$A$8,ConfigSheet!$B$6:$H$8)))</f>
        <v>0</v>
      </c>
      <c r="R904">
        <f t="shared" si="117"/>
        <v>0</v>
      </c>
      <c r="S904" s="9">
        <f t="shared" si="118"/>
        <v>0</v>
      </c>
      <c r="W904">
        <f t="shared" si="119"/>
        <v>0</v>
      </c>
      <c r="X904">
        <f t="shared" si="112"/>
        <v>0</v>
      </c>
    </row>
    <row r="905" spans="1:24" x14ac:dyDescent="0.3">
      <c r="A905" s="3">
        <v>903</v>
      </c>
      <c r="B905">
        <v>407</v>
      </c>
      <c r="C905" t="s">
        <v>13</v>
      </c>
      <c r="D905" t="s">
        <v>13</v>
      </c>
      <c r="E905">
        <v>310453</v>
      </c>
      <c r="F905">
        <v>231683</v>
      </c>
      <c r="G905">
        <v>2</v>
      </c>
      <c r="H905">
        <v>2</v>
      </c>
      <c r="I905">
        <v>57.764023542404168</v>
      </c>
      <c r="J905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_xlfn.XLOOKUP(B905,CoinPixels_Config3!A:A,CoinPixels_Config3!I:I)</f>
        <v>1.1242188356539853</v>
      </c>
      <c r="M905">
        <f t="shared" si="113"/>
        <v>349017.11018528667</v>
      </c>
      <c r="N905">
        <f t="shared" si="114"/>
        <v>260462.39250082226</v>
      </c>
      <c r="O905">
        <f t="shared" si="115"/>
        <v>698.05164697406155</v>
      </c>
      <c r="P905">
        <f t="shared" si="116"/>
        <v>520.93779002261692</v>
      </c>
      <c r="Q905" s="9" cm="1">
        <f t="array" ref="Q905">IF(D905="",_xlfn.XLOOKUP(C905,ConfigSheet!$B$5:$H$5,_xlfn.XLOOKUP(G905,ConfigSheet!$A$6:$A$8,ConfigSheet!$B$6:$H$8)),_xlfn.XLOOKUP(D905,ConfigSheet!$B$5:$H$5,_xlfn.XLOOKUP(H905,ConfigSheet!$A$6:$A$8,ConfigSheet!$B$6:$H$8)))</f>
        <v>415.91</v>
      </c>
      <c r="R905">
        <f t="shared" si="117"/>
        <v>177.11385695144463</v>
      </c>
      <c r="S905" s="9">
        <f t="shared" si="118"/>
        <v>31369.318324216791</v>
      </c>
      <c r="W905">
        <f t="shared" si="119"/>
        <v>-105.0277900226169</v>
      </c>
      <c r="X905">
        <f t="shared" si="112"/>
        <v>11030.836677034906</v>
      </c>
    </row>
    <row r="906" spans="1:24" x14ac:dyDescent="0.3">
      <c r="A906" s="3">
        <v>904</v>
      </c>
      <c r="B906">
        <v>408</v>
      </c>
      <c r="C906" t="s">
        <v>8</v>
      </c>
      <c r="D906" t="s">
        <v>8</v>
      </c>
      <c r="E906">
        <v>16744</v>
      </c>
      <c r="F906">
        <v>16764</v>
      </c>
      <c r="G906">
        <v>1</v>
      </c>
      <c r="H906">
        <v>1</v>
      </c>
      <c r="I906">
        <v>94.373226165771484</v>
      </c>
      <c r="J906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_xlfn.XLOOKUP(B906,CoinPixels_Config3!A:A,CoinPixels_Config3!I:I)</f>
        <v>0.99880696731090435</v>
      </c>
      <c r="M906">
        <f t="shared" si="113"/>
        <v>16724.023860653782</v>
      </c>
      <c r="N906">
        <f t="shared" si="114"/>
        <v>16744</v>
      </c>
      <c r="O906">
        <f t="shared" si="115"/>
        <v>0</v>
      </c>
      <c r="P906">
        <f t="shared" si="116"/>
        <v>0</v>
      </c>
      <c r="Q906" s="9" cm="1">
        <f t="array" ref="Q906">IF(D906="",_xlfn.XLOOKUP(C906,ConfigSheet!$B$5:$H$5,_xlfn.XLOOKUP(G906,ConfigSheet!$A$6:$A$8,ConfigSheet!$B$6:$H$8)),_xlfn.XLOOKUP(D906,ConfigSheet!$B$5:$H$5,_xlfn.XLOOKUP(H906,ConfigSheet!$A$6:$A$8,ConfigSheet!$B$6:$H$8)))</f>
        <v>0</v>
      </c>
      <c r="R906">
        <f t="shared" si="117"/>
        <v>0</v>
      </c>
      <c r="S906" s="9">
        <f t="shared" si="118"/>
        <v>0</v>
      </c>
      <c r="W906">
        <f t="shared" si="119"/>
        <v>0</v>
      </c>
      <c r="X906">
        <f t="shared" si="112"/>
        <v>0</v>
      </c>
    </row>
    <row r="907" spans="1:24" x14ac:dyDescent="0.3">
      <c r="A907" s="3">
        <v>905</v>
      </c>
      <c r="B907">
        <v>408</v>
      </c>
      <c r="C907" t="s">
        <v>13</v>
      </c>
      <c r="D907" t="s">
        <v>13</v>
      </c>
      <c r="E907">
        <v>286209</v>
      </c>
      <c r="F907">
        <v>237752</v>
      </c>
      <c r="G907">
        <v>2</v>
      </c>
      <c r="H907">
        <v>2</v>
      </c>
      <c r="I907">
        <v>63.843309879302979</v>
      </c>
      <c r="J907">
        <f>ConfigSheet!$I$2</f>
        <v>3349.0920000000001</v>
      </c>
      <c r="K907">
        <f>IF(D907="",_xlfn.XLOOKUP(C907,ConfigSheet!$A$1:$H$1,ConfigSheet!$A$2:$H$2),_xlfn.XLOOKUP(D907,ConfigSheet!$A$1:$H$1,ConfigSheet!$A$2:$H$2))</f>
        <v>6.6983512218829002</v>
      </c>
      <c r="L907">
        <f>_xlfn.XLOOKUP(B907,CoinPixels_Config3!A:A,CoinPixels_Config3!I:I)</f>
        <v>0.99880696731090435</v>
      </c>
      <c r="M907">
        <f t="shared" si="113"/>
        <v>285867.54330708663</v>
      </c>
      <c r="N907">
        <f t="shared" si="114"/>
        <v>237468.35409210212</v>
      </c>
      <c r="O907">
        <f t="shared" si="115"/>
        <v>571.74936012736782</v>
      </c>
      <c r="P907">
        <f t="shared" si="116"/>
        <v>474.94856510103438</v>
      </c>
      <c r="Q907" s="9" cm="1">
        <f t="array" ref="Q907">IF(D907="",_xlfn.XLOOKUP(C907,ConfigSheet!$B$5:$H$5,_xlfn.XLOOKUP(G907,ConfigSheet!$A$6:$A$8,ConfigSheet!$B$6:$H$8)),_xlfn.XLOOKUP(D907,ConfigSheet!$B$5:$H$5,_xlfn.XLOOKUP(H907,ConfigSheet!$A$6:$A$8,ConfigSheet!$B$6:$H$8)))</f>
        <v>415.91</v>
      </c>
      <c r="R907">
        <f t="shared" si="117"/>
        <v>96.800795026333446</v>
      </c>
      <c r="S907" s="9">
        <f t="shared" si="118"/>
        <v>9370.3939177302218</v>
      </c>
      <c r="W907">
        <f t="shared" si="119"/>
        <v>-59.038565101034351</v>
      </c>
      <c r="X907">
        <f t="shared" si="112"/>
        <v>3485.5521691890713</v>
      </c>
    </row>
    <row r="908" spans="1:24" x14ac:dyDescent="0.3">
      <c r="A908" s="3">
        <v>906</v>
      </c>
      <c r="B908">
        <v>409</v>
      </c>
      <c r="C908" t="s">
        <v>8</v>
      </c>
      <c r="D908" t="s">
        <v>8</v>
      </c>
      <c r="E908">
        <v>18660</v>
      </c>
      <c r="F908">
        <v>17011</v>
      </c>
      <c r="G908">
        <v>1</v>
      </c>
      <c r="H908">
        <v>1</v>
      </c>
      <c r="I908">
        <v>90.835648775100708</v>
      </c>
      <c r="J908">
        <f>ConfigSheet!$I$2</f>
        <v>3349.0920000000001</v>
      </c>
      <c r="K908">
        <f>IF(D908="",_xlfn.XLOOKUP(C908,ConfigSheet!$A$1:$H$1,ConfigSheet!$A$2:$H$2),_xlfn.XLOOKUP(D908,ConfigSheet!$A$1:$H$1,ConfigSheet!$A$2:$H$2))</f>
        <v>0</v>
      </c>
      <c r="L908">
        <f>_xlfn.XLOOKUP(B908,CoinPixels_Config3!A:A,CoinPixels_Config3!I:I)</f>
        <v>1.0969372758803126</v>
      </c>
      <c r="M908">
        <f t="shared" si="113"/>
        <v>20468.849567926634</v>
      </c>
      <c r="N908">
        <f t="shared" si="114"/>
        <v>18660</v>
      </c>
      <c r="O908">
        <f t="shared" si="115"/>
        <v>0</v>
      </c>
      <c r="P908">
        <f t="shared" si="116"/>
        <v>0</v>
      </c>
      <c r="Q908" s="9" cm="1">
        <f t="array" ref="Q908">IF(D908="",_xlfn.XLOOKUP(C908,ConfigSheet!$B$5:$H$5,_xlfn.XLOOKUP(G908,ConfigSheet!$A$6:$A$8,ConfigSheet!$B$6:$H$8)),_xlfn.XLOOKUP(D908,ConfigSheet!$B$5:$H$5,_xlfn.XLOOKUP(H908,ConfigSheet!$A$6:$A$8,ConfigSheet!$B$6:$H$8)))</f>
        <v>0</v>
      </c>
      <c r="R908">
        <f t="shared" si="117"/>
        <v>0</v>
      </c>
      <c r="S908" s="9">
        <f t="shared" si="118"/>
        <v>0</v>
      </c>
      <c r="W908">
        <f t="shared" si="119"/>
        <v>0</v>
      </c>
      <c r="X908">
        <f t="shared" si="112"/>
        <v>0</v>
      </c>
    </row>
    <row r="909" spans="1:24" x14ac:dyDescent="0.3">
      <c r="A909" s="3">
        <v>907</v>
      </c>
      <c r="B909">
        <v>409</v>
      </c>
      <c r="C909" t="s">
        <v>13</v>
      </c>
      <c r="D909" t="s">
        <v>13</v>
      </c>
      <c r="E909">
        <v>130637</v>
      </c>
      <c r="F909">
        <v>99041</v>
      </c>
      <c r="G909">
        <v>1</v>
      </c>
      <c r="H909">
        <v>1</v>
      </c>
      <c r="I909">
        <v>62.006336450576782</v>
      </c>
      <c r="J909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_xlfn.XLOOKUP(B909,CoinPixels_Config3!A:A,CoinPixels_Config3!I:I)</f>
        <v>1.0969372758803126</v>
      </c>
      <c r="M909">
        <f t="shared" si="113"/>
        <v>143300.59490917641</v>
      </c>
      <c r="N909">
        <f t="shared" si="114"/>
        <v>108641.76474046205</v>
      </c>
      <c r="O909">
        <f t="shared" si="115"/>
        <v>286.60834489062358</v>
      </c>
      <c r="P909">
        <f t="shared" si="116"/>
        <v>217.28895402001154</v>
      </c>
      <c r="Q909" s="9" cm="1">
        <f t="array" ref="Q909">IF(D909="",_xlfn.XLOOKUP(C909,ConfigSheet!$B$5:$H$5,_xlfn.XLOOKUP(G909,ConfigSheet!$A$6:$A$8,ConfigSheet!$B$6:$H$8)),_xlfn.XLOOKUP(D909,ConfigSheet!$B$5:$H$5,_xlfn.XLOOKUP(H909,ConfigSheet!$A$6:$A$8,ConfigSheet!$B$6:$H$8)))</f>
        <v>207.95500000000001</v>
      </c>
      <c r="R909">
        <f t="shared" si="117"/>
        <v>69.31939087061204</v>
      </c>
      <c r="S909" s="9">
        <f t="shared" si="118"/>
        <v>4805.1779506726916</v>
      </c>
      <c r="W909">
        <f t="shared" si="119"/>
        <v>-9.3339540200115323</v>
      </c>
      <c r="X909">
        <f t="shared" si="112"/>
        <v>87.122697647689449</v>
      </c>
    </row>
    <row r="910" spans="1:24" x14ac:dyDescent="0.3">
      <c r="A910" s="3">
        <v>908</v>
      </c>
      <c r="B910">
        <v>410</v>
      </c>
      <c r="C910" t="s">
        <v>8</v>
      </c>
      <c r="D910" t="s">
        <v>8</v>
      </c>
      <c r="E910">
        <v>15480</v>
      </c>
      <c r="F910">
        <v>15929</v>
      </c>
      <c r="G910">
        <v>1</v>
      </c>
      <c r="H910">
        <v>1</v>
      </c>
      <c r="I910">
        <v>92.657792568206787</v>
      </c>
      <c r="J910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_xlfn.XLOOKUP(B910,CoinPixels_Config3!A:A,CoinPixels_Config3!I:I)</f>
        <v>0.97181241760311377</v>
      </c>
      <c r="M910">
        <f t="shared" si="113"/>
        <v>15043.656224496201</v>
      </c>
      <c r="N910">
        <f t="shared" si="114"/>
        <v>15480</v>
      </c>
      <c r="O910">
        <f t="shared" si="115"/>
        <v>0</v>
      </c>
      <c r="P910">
        <f t="shared" si="116"/>
        <v>0</v>
      </c>
      <c r="Q910" s="9" cm="1">
        <f t="array" ref="Q910">IF(D910="",_xlfn.XLOOKUP(C910,ConfigSheet!$B$5:$H$5,_xlfn.XLOOKUP(G910,ConfigSheet!$A$6:$A$8,ConfigSheet!$B$6:$H$8)),_xlfn.XLOOKUP(D910,ConfigSheet!$B$5:$H$5,_xlfn.XLOOKUP(H910,ConfigSheet!$A$6:$A$8,ConfigSheet!$B$6:$H$8)))</f>
        <v>0</v>
      </c>
      <c r="R910">
        <f t="shared" si="117"/>
        <v>0</v>
      </c>
      <c r="S910" s="9">
        <f t="shared" si="118"/>
        <v>0</v>
      </c>
      <c r="W910">
        <f t="shared" si="119"/>
        <v>0</v>
      </c>
      <c r="X910">
        <f t="shared" si="112"/>
        <v>0</v>
      </c>
    </row>
    <row r="911" spans="1:24" x14ac:dyDescent="0.3">
      <c r="A911" s="3">
        <v>909</v>
      </c>
      <c r="B911">
        <v>410</v>
      </c>
      <c r="C911" t="s">
        <v>12</v>
      </c>
      <c r="D911" t="s">
        <v>12</v>
      </c>
      <c r="E911">
        <v>204946</v>
      </c>
      <c r="F911">
        <v>266047</v>
      </c>
      <c r="G911">
        <v>1</v>
      </c>
      <c r="H911">
        <v>2</v>
      </c>
      <c r="I911">
        <v>42.818209528923028</v>
      </c>
      <c r="J911">
        <f>ConfigSheet!$I$2</f>
        <v>3349.0920000000001</v>
      </c>
      <c r="K911">
        <f>IF(D911="",_xlfn.XLOOKUP(C911,ConfigSheet!$A$1:$H$1,ConfigSheet!$A$2:$H$2),_xlfn.XLOOKUP(D911,ConfigSheet!$A$1:$H$1,ConfigSheet!$A$2:$H$2))</f>
        <v>4.4826302470744004</v>
      </c>
      <c r="L911">
        <f>_xlfn.XLOOKUP(B911,CoinPixels_Config3!A:A,CoinPixels_Config3!I:I)</f>
        <v>0.97181241760311377</v>
      </c>
      <c r="M911">
        <f t="shared" si="113"/>
        <v>199169.06773808776</v>
      </c>
      <c r="N911">
        <f t="shared" si="114"/>
        <v>258547.7782660556</v>
      </c>
      <c r="O911">
        <f t="shared" si="115"/>
        <v>266.58010210658955</v>
      </c>
      <c r="P911">
        <f t="shared" si="116"/>
        <v>346.05621200292677</v>
      </c>
      <c r="Q911" s="9" cm="1">
        <f t="array" ref="Q911">IF(D911="",_xlfn.XLOOKUP(C911,ConfigSheet!$B$5:$H$5,_xlfn.XLOOKUP(G911,ConfigSheet!$A$6:$A$8,ConfigSheet!$B$6:$H$8)),_xlfn.XLOOKUP(D911,ConfigSheet!$B$5:$H$5,_xlfn.XLOOKUP(H911,ConfigSheet!$A$6:$A$8,ConfigSheet!$B$6:$H$8)))</f>
        <v>472.59999999999997</v>
      </c>
      <c r="R911">
        <f t="shared" si="117"/>
        <v>-79.476109896337221</v>
      </c>
      <c r="S911" s="9">
        <f t="shared" si="118"/>
        <v>6316.4520442546709</v>
      </c>
      <c r="W911">
        <f t="shared" si="119"/>
        <v>126.5437879970732</v>
      </c>
      <c r="X911">
        <f t="shared" si="112"/>
        <v>16013.330280648206</v>
      </c>
    </row>
    <row r="912" spans="1:24" x14ac:dyDescent="0.3">
      <c r="A912" s="3">
        <v>910</v>
      </c>
      <c r="B912">
        <v>410</v>
      </c>
      <c r="C912" t="s">
        <v>13</v>
      </c>
      <c r="D912" t="s">
        <v>13</v>
      </c>
      <c r="E912">
        <v>128123</v>
      </c>
      <c r="F912">
        <v>117615</v>
      </c>
      <c r="G912">
        <v>1</v>
      </c>
      <c r="H912">
        <v>1</v>
      </c>
      <c r="I912">
        <v>66.559123992919922</v>
      </c>
      <c r="J912">
        <f>ConfigSheet!$I$2</f>
        <v>3349.0920000000001</v>
      </c>
      <c r="K912">
        <f>IF(D912="",_xlfn.XLOOKUP(C912,ConfigSheet!$A$1:$H$1,ConfigSheet!$A$2:$H$2),_xlfn.XLOOKUP(D912,ConfigSheet!$A$1:$H$1,ConfigSheet!$A$2:$H$2))</f>
        <v>6.6983512218829002</v>
      </c>
      <c r="L912">
        <f>_xlfn.XLOOKUP(B912,CoinPixels_Config3!A:A,CoinPixels_Config3!I:I)</f>
        <v>0.97181241760311377</v>
      </c>
      <c r="M912">
        <f t="shared" si="113"/>
        <v>124511.52238056375</v>
      </c>
      <c r="N912">
        <f t="shared" si="114"/>
        <v>114299.71749639022</v>
      </c>
      <c r="O912">
        <f t="shared" si="115"/>
        <v>249.02926168536106</v>
      </c>
      <c r="P912">
        <f t="shared" si="116"/>
        <v>228.60514203635367</v>
      </c>
      <c r="Q912" s="9" cm="1">
        <f t="array" ref="Q912">IF(D912="",_xlfn.XLOOKUP(C912,ConfigSheet!$B$5:$H$5,_xlfn.XLOOKUP(G912,ConfigSheet!$A$6:$A$8,ConfigSheet!$B$6:$H$8)),_xlfn.XLOOKUP(D912,ConfigSheet!$B$5:$H$5,_xlfn.XLOOKUP(H912,ConfigSheet!$A$6:$A$8,ConfigSheet!$B$6:$H$8)))</f>
        <v>207.95500000000001</v>
      </c>
      <c r="R912">
        <f t="shared" si="117"/>
        <v>20.424119649007395</v>
      </c>
      <c r="S912" s="9">
        <f t="shared" si="118"/>
        <v>417.14466343696995</v>
      </c>
      <c r="W912">
        <f t="shared" si="119"/>
        <v>-20.650142036353657</v>
      </c>
      <c r="X912">
        <f t="shared" si="112"/>
        <v>426.42836612158032</v>
      </c>
    </row>
    <row r="913" spans="1:24" x14ac:dyDescent="0.3">
      <c r="A913" s="3">
        <v>911</v>
      </c>
      <c r="B913">
        <v>411</v>
      </c>
      <c r="C913" t="s">
        <v>8</v>
      </c>
      <c r="D913" t="s">
        <v>8</v>
      </c>
      <c r="E913">
        <v>14584</v>
      </c>
      <c r="F913">
        <v>14196</v>
      </c>
      <c r="G913">
        <v>1</v>
      </c>
      <c r="H913">
        <v>1</v>
      </c>
      <c r="I913">
        <v>94.788491725921631</v>
      </c>
      <c r="J913">
        <f>ConfigSheet!$I$2</f>
        <v>3349.0920000000001</v>
      </c>
      <c r="K913">
        <f>IF(D913="",_xlfn.XLOOKUP(C913,ConfigSheet!$A$1:$H$1,ConfigSheet!$A$2:$H$2),_xlfn.XLOOKUP(D913,ConfigSheet!$A$1:$H$1,ConfigSheet!$A$2:$H$2))</f>
        <v>0</v>
      </c>
      <c r="L913">
        <f>_xlfn.XLOOKUP(B913,CoinPixels_Config3!A:A,CoinPixels_Config3!I:I)</f>
        <v>1.0273316427162582</v>
      </c>
      <c r="M913">
        <f t="shared" si="113"/>
        <v>14982.604677373909</v>
      </c>
      <c r="N913">
        <f t="shared" si="114"/>
        <v>14584.000000000002</v>
      </c>
      <c r="O913">
        <f t="shared" si="115"/>
        <v>0</v>
      </c>
      <c r="P913">
        <f t="shared" si="116"/>
        <v>0</v>
      </c>
      <c r="Q913" s="9" cm="1">
        <f t="array" ref="Q913">IF(D913="",_xlfn.XLOOKUP(C913,ConfigSheet!$B$5:$H$5,_xlfn.XLOOKUP(G913,ConfigSheet!$A$6:$A$8,ConfigSheet!$B$6:$H$8)),_xlfn.XLOOKUP(D913,ConfigSheet!$B$5:$H$5,_xlfn.XLOOKUP(H913,ConfigSheet!$A$6:$A$8,ConfigSheet!$B$6:$H$8)))</f>
        <v>0</v>
      </c>
      <c r="R913">
        <f t="shared" si="117"/>
        <v>0</v>
      </c>
      <c r="S913" s="9">
        <f t="shared" si="118"/>
        <v>0</v>
      </c>
      <c r="W913">
        <f t="shared" si="119"/>
        <v>0</v>
      </c>
      <c r="X913">
        <f t="shared" si="112"/>
        <v>0</v>
      </c>
    </row>
    <row r="914" spans="1:24" x14ac:dyDescent="0.3">
      <c r="A914" s="3">
        <v>912</v>
      </c>
      <c r="B914">
        <v>411</v>
      </c>
      <c r="C914" t="s">
        <v>14</v>
      </c>
      <c r="D914" t="s">
        <v>14</v>
      </c>
      <c r="E914">
        <v>90524</v>
      </c>
      <c r="F914">
        <v>88123</v>
      </c>
      <c r="G914">
        <v>1</v>
      </c>
      <c r="H914">
        <v>1</v>
      </c>
      <c r="I914">
        <v>95.766806602478027</v>
      </c>
      <c r="J914">
        <f>ConfigSheet!$I$2</f>
        <v>3349.0920000000001</v>
      </c>
      <c r="K914">
        <f>IF(D914="",_xlfn.XLOOKUP(C914,ConfigSheet!$A$1:$H$1,ConfigSheet!$A$2:$H$2),_xlfn.XLOOKUP(D914,ConfigSheet!$A$1:$H$1,ConfigSheet!$A$2:$H$2))</f>
        <v>8.5265588246234003</v>
      </c>
      <c r="L914">
        <f>_xlfn.XLOOKUP(B914,CoinPixels_Config3!A:A,CoinPixels_Config3!I:I)</f>
        <v>1.0273316427162582</v>
      </c>
      <c r="M914">
        <f t="shared" si="113"/>
        <v>92998.169625246563</v>
      </c>
      <c r="N914">
        <f t="shared" si="114"/>
        <v>90531.54635108482</v>
      </c>
      <c r="O914">
        <f t="shared" si="115"/>
        <v>236.76696964191188</v>
      </c>
      <c r="P914">
        <f t="shared" si="116"/>
        <v>230.48711574559454</v>
      </c>
      <c r="Q914" s="9" cm="1">
        <f t="array" ref="Q914">IF(D914="",_xlfn.XLOOKUP(C914,ConfigSheet!$B$5:$H$5,_xlfn.XLOOKUP(G914,ConfigSheet!$A$6:$A$8,ConfigSheet!$B$6:$H$8)),_xlfn.XLOOKUP(D914,ConfigSheet!$B$5:$H$5,_xlfn.XLOOKUP(H914,ConfigSheet!$A$6:$A$8,ConfigSheet!$B$6:$H$8)))</f>
        <v>160.44</v>
      </c>
      <c r="R914">
        <f t="shared" si="117"/>
        <v>6.2798538963173485</v>
      </c>
      <c r="S914" s="9">
        <f t="shared" si="118"/>
        <v>39.436564959092181</v>
      </c>
      <c r="W914">
        <f t="shared" si="119"/>
        <v>-70.047115745594539</v>
      </c>
      <c r="X914">
        <f t="shared" si="112"/>
        <v>4906.5984242767181</v>
      </c>
    </row>
    <row r="915" spans="1:24" x14ac:dyDescent="0.3">
      <c r="A915" s="3">
        <v>913</v>
      </c>
      <c r="B915">
        <v>411</v>
      </c>
      <c r="C915" t="s">
        <v>9</v>
      </c>
      <c r="D915" t="s">
        <v>9</v>
      </c>
      <c r="E915">
        <v>451468</v>
      </c>
      <c r="F915">
        <v>376072</v>
      </c>
      <c r="G915">
        <v>1</v>
      </c>
      <c r="H915">
        <v>1</v>
      </c>
      <c r="I915">
        <v>82.777148485183716</v>
      </c>
      <c r="J915">
        <f>ConfigSheet!$I$2</f>
        <v>3349.0920000000001</v>
      </c>
      <c r="K915">
        <f>IF(D915="",_xlfn.XLOOKUP(C915,ConfigSheet!$A$1:$H$1,ConfigSheet!$A$2:$H$2),_xlfn.XLOOKUP(D915,ConfigSheet!$A$1:$H$1,ConfigSheet!$A$2:$H$2))</f>
        <v>2.6304883652667002</v>
      </c>
      <c r="L915">
        <f>_xlfn.XLOOKUP(B915,CoinPixels_Config3!A:A,CoinPixels_Config3!I:I)</f>
        <v>1.0273316427162582</v>
      </c>
      <c r="M915">
        <f t="shared" si="113"/>
        <v>463807.36207382364</v>
      </c>
      <c r="N915">
        <f t="shared" si="114"/>
        <v>386350.66553958866</v>
      </c>
      <c r="O915">
        <f t="shared" si="115"/>
        <v>364.28974470102128</v>
      </c>
      <c r="P915">
        <f t="shared" si="116"/>
        <v>303.45267631194787</v>
      </c>
      <c r="Q915" s="9" cm="1">
        <f t="array" ref="Q915">IF(D915="",_xlfn.XLOOKUP(C915,ConfigSheet!$B$5:$H$5,_xlfn.XLOOKUP(G915,ConfigSheet!$A$6:$A$8,ConfigSheet!$B$6:$H$8)),_xlfn.XLOOKUP(D915,ConfigSheet!$B$5:$H$5,_xlfn.XLOOKUP(H915,ConfigSheet!$A$6:$A$8,ConfigSheet!$B$6:$H$8)))</f>
        <v>468.8</v>
      </c>
      <c r="R915">
        <f t="shared" si="117"/>
        <v>60.837068389073409</v>
      </c>
      <c r="S915" s="9">
        <f t="shared" si="118"/>
        <v>3701.1488901767948</v>
      </c>
      <c r="W915">
        <f t="shared" si="119"/>
        <v>165.34732368805214</v>
      </c>
      <c r="X915">
        <f t="shared" si="112"/>
        <v>27339.737450801491</v>
      </c>
    </row>
    <row r="916" spans="1:24" x14ac:dyDescent="0.3">
      <c r="A916" s="3">
        <v>914</v>
      </c>
      <c r="B916">
        <v>412</v>
      </c>
      <c r="C916" t="s">
        <v>8</v>
      </c>
      <c r="D916" t="s">
        <v>8</v>
      </c>
      <c r="E916">
        <v>17276</v>
      </c>
      <c r="F916">
        <v>16529</v>
      </c>
      <c r="G916">
        <v>1</v>
      </c>
      <c r="H916">
        <v>1</v>
      </c>
      <c r="I916">
        <v>84.113067388534546</v>
      </c>
      <c r="J916">
        <f>ConfigSheet!$I$2</f>
        <v>3349.0920000000001</v>
      </c>
      <c r="K916">
        <f>IF(D916="",_xlfn.XLOOKUP(C916,ConfigSheet!$A$1:$H$1,ConfigSheet!$A$2:$H$2),_xlfn.XLOOKUP(D916,ConfigSheet!$A$1:$H$1,ConfigSheet!$A$2:$H$2))</f>
        <v>0</v>
      </c>
      <c r="L916">
        <f>_xlfn.XLOOKUP(B916,CoinPixels_Config3!A:A,CoinPixels_Config3!I:I)</f>
        <v>1.0451932966301651</v>
      </c>
      <c r="M916">
        <f t="shared" si="113"/>
        <v>18056.759392582731</v>
      </c>
      <c r="N916">
        <f t="shared" si="114"/>
        <v>17276</v>
      </c>
      <c r="O916">
        <f t="shared" si="115"/>
        <v>0</v>
      </c>
      <c r="P916">
        <f t="shared" si="116"/>
        <v>0</v>
      </c>
      <c r="Q916" s="9" cm="1">
        <f t="array" ref="Q916">IF(D916="",_xlfn.XLOOKUP(C916,ConfigSheet!$B$5:$H$5,_xlfn.XLOOKUP(G916,ConfigSheet!$A$6:$A$8,ConfigSheet!$B$6:$H$8)),_xlfn.XLOOKUP(D916,ConfigSheet!$B$5:$H$5,_xlfn.XLOOKUP(H916,ConfigSheet!$A$6:$A$8,ConfigSheet!$B$6:$H$8)))</f>
        <v>0</v>
      </c>
      <c r="R916">
        <f t="shared" si="117"/>
        <v>0</v>
      </c>
      <c r="S916" s="9">
        <f t="shared" si="118"/>
        <v>0</v>
      </c>
      <c r="W916">
        <f t="shared" si="119"/>
        <v>0</v>
      </c>
      <c r="X916">
        <f t="shared" si="112"/>
        <v>0</v>
      </c>
    </row>
    <row r="917" spans="1:24" x14ac:dyDescent="0.3">
      <c r="A917" s="3">
        <v>915</v>
      </c>
      <c r="B917">
        <v>412</v>
      </c>
      <c r="C917" t="s">
        <v>14</v>
      </c>
      <c r="D917" t="s">
        <v>14</v>
      </c>
      <c r="E917">
        <v>105844</v>
      </c>
      <c r="F917">
        <v>93191</v>
      </c>
      <c r="G917">
        <v>1</v>
      </c>
      <c r="H917">
        <v>1</v>
      </c>
      <c r="I917">
        <v>87.825572490692139</v>
      </c>
      <c r="J917">
        <f>ConfigSheet!$I$2</f>
        <v>3349.0920000000001</v>
      </c>
      <c r="K917">
        <f>IF(D917="",_xlfn.XLOOKUP(C917,ConfigSheet!$A$1:$H$1,ConfigSheet!$A$2:$H$2),_xlfn.XLOOKUP(D917,ConfigSheet!$A$1:$H$1,ConfigSheet!$A$2:$H$2))</f>
        <v>8.5265588246234003</v>
      </c>
      <c r="L917">
        <f>_xlfn.XLOOKUP(B917,CoinPixels_Config3!A:A,CoinPixels_Config3!I:I)</f>
        <v>1.0451932966301651</v>
      </c>
      <c r="M917">
        <f t="shared" si="113"/>
        <v>110627.43928852319</v>
      </c>
      <c r="N917">
        <f t="shared" si="114"/>
        <v>97402.60850626172</v>
      </c>
      <c r="O917">
        <f t="shared" si="115"/>
        <v>281.649882628201</v>
      </c>
      <c r="P917">
        <f t="shared" si="116"/>
        <v>247.98036933604811</v>
      </c>
      <c r="Q917" s="9" cm="1">
        <f t="array" ref="Q917">IF(D917="",_xlfn.XLOOKUP(C917,ConfigSheet!$B$5:$H$5,_xlfn.XLOOKUP(G917,ConfigSheet!$A$6:$A$8,ConfigSheet!$B$6:$H$8)),_xlfn.XLOOKUP(D917,ConfigSheet!$B$5:$H$5,_xlfn.XLOOKUP(H917,ConfigSheet!$A$6:$A$8,ConfigSheet!$B$6:$H$8)))</f>
        <v>160.44</v>
      </c>
      <c r="R917">
        <f t="shared" si="117"/>
        <v>33.669513292152885</v>
      </c>
      <c r="S917" s="9">
        <f t="shared" si="118"/>
        <v>1133.6361253304599</v>
      </c>
      <c r="W917">
        <f t="shared" si="119"/>
        <v>-87.540369336048116</v>
      </c>
      <c r="X917">
        <f t="shared" si="112"/>
        <v>7663.3162634917135</v>
      </c>
    </row>
    <row r="918" spans="1:24" x14ac:dyDescent="0.3">
      <c r="A918" s="3">
        <v>916</v>
      </c>
      <c r="B918">
        <v>412</v>
      </c>
      <c r="C918" t="s">
        <v>9</v>
      </c>
      <c r="D918" t="s">
        <v>9</v>
      </c>
      <c r="E918">
        <v>494494</v>
      </c>
      <c r="F918">
        <v>446564</v>
      </c>
      <c r="G918">
        <v>1</v>
      </c>
      <c r="H918">
        <v>1</v>
      </c>
      <c r="I918">
        <v>88.309520483016968</v>
      </c>
      <c r="J918">
        <f>ConfigSheet!$I$2</f>
        <v>3349.0920000000001</v>
      </c>
      <c r="K918">
        <f>IF(D918="",_xlfn.XLOOKUP(C918,ConfigSheet!$A$1:$H$1,ConfigSheet!$A$2:$H$2),_xlfn.XLOOKUP(D918,ConfigSheet!$A$1:$H$1,ConfigSheet!$A$2:$H$2))</f>
        <v>2.6304883652667002</v>
      </c>
      <c r="L918">
        <f>_xlfn.XLOOKUP(B918,CoinPixels_Config3!A:A,CoinPixels_Config3!I:I)</f>
        <v>1.0451932966301651</v>
      </c>
      <c r="M918">
        <f t="shared" si="113"/>
        <v>516841.81402383687</v>
      </c>
      <c r="N918">
        <f t="shared" si="114"/>
        <v>466745.69931635307</v>
      </c>
      <c r="O918">
        <f t="shared" si="115"/>
        <v>405.94476905174253</v>
      </c>
      <c r="P918">
        <f t="shared" si="116"/>
        <v>366.59761260363592</v>
      </c>
      <c r="Q918" s="9" cm="1">
        <f t="array" ref="Q918">IF(D918="",_xlfn.XLOOKUP(C918,ConfigSheet!$B$5:$H$5,_xlfn.XLOOKUP(G918,ConfigSheet!$A$6:$A$8,ConfigSheet!$B$6:$H$8)),_xlfn.XLOOKUP(D918,ConfigSheet!$B$5:$H$5,_xlfn.XLOOKUP(H918,ConfigSheet!$A$6:$A$8,ConfigSheet!$B$6:$H$8)))</f>
        <v>468.8</v>
      </c>
      <c r="R918">
        <f t="shared" si="117"/>
        <v>39.347156448106603</v>
      </c>
      <c r="S918" s="9">
        <f t="shared" si="118"/>
        <v>1548.1987205517769</v>
      </c>
      <c r="W918">
        <f t="shared" si="119"/>
        <v>102.20238739636409</v>
      </c>
      <c r="X918">
        <f t="shared" si="112"/>
        <v>10445.327989516481</v>
      </c>
    </row>
    <row r="919" spans="1:24" x14ac:dyDescent="0.3">
      <c r="A919" s="3">
        <v>917</v>
      </c>
      <c r="B919">
        <v>13</v>
      </c>
      <c r="D919" t="s">
        <v>12</v>
      </c>
      <c r="F919">
        <v>158107</v>
      </c>
      <c r="H919">
        <v>1</v>
      </c>
      <c r="I919">
        <v>0</v>
      </c>
      <c r="J919">
        <f>ConfigSheet!$I$2</f>
        <v>3349.0920000000001</v>
      </c>
      <c r="K919">
        <f>IF(D919="",_xlfn.XLOOKUP(C919,ConfigSheet!$A$1:$H$1,ConfigSheet!$A$2:$H$2),_xlfn.XLOOKUP(D919,ConfigSheet!$A$1:$H$1,ConfigSheet!$A$2:$H$2))</f>
        <v>4.4826302470744004</v>
      </c>
      <c r="L919">
        <f>_xlfn.XLOOKUP(B919,CoinPixels_Config3!A:A,CoinPixels_Config3!I:I)</f>
        <v>1.1092931937172774</v>
      </c>
      <c r="M919">
        <f t="shared" si="113"/>
        <v>0</v>
      </c>
      <c r="N919">
        <f t="shared" si="114"/>
        <v>175387.01897905758</v>
      </c>
      <c r="O919">
        <f t="shared" si="115"/>
        <v>0</v>
      </c>
      <c r="P919">
        <f t="shared" si="116"/>
        <v>234.74874868165324</v>
      </c>
      <c r="Q919" s="9" cm="1">
        <f t="array" ref="Q919">IF(D919="",_xlfn.XLOOKUP(C919,ConfigSheet!$B$5:$H$5,_xlfn.XLOOKUP(G919,ConfigSheet!$A$6:$A$8,ConfigSheet!$B$6:$H$8)),_xlfn.XLOOKUP(D919,ConfigSheet!$B$5:$H$5,_xlfn.XLOOKUP(H919,ConfigSheet!$A$6:$A$8,ConfigSheet!$B$6:$H$8)))</f>
        <v>236.29999999999998</v>
      </c>
      <c r="R919">
        <f t="shared" si="117"/>
        <v>-234.74874868165324</v>
      </c>
      <c r="S919" s="9">
        <f t="shared" si="118"/>
        <v>55106.975007601992</v>
      </c>
      <c r="W919">
        <f t="shared" si="119"/>
        <v>1.5512513183467433</v>
      </c>
      <c r="X919">
        <f t="shared" si="112"/>
        <v>2.4063806526725093</v>
      </c>
    </row>
    <row r="920" spans="1:24" x14ac:dyDescent="0.3">
      <c r="A920" s="3">
        <v>918</v>
      </c>
      <c r="B920">
        <v>16</v>
      </c>
      <c r="D920" t="s">
        <v>12</v>
      </c>
      <c r="F920">
        <v>158111</v>
      </c>
      <c r="H920">
        <v>1</v>
      </c>
      <c r="I920">
        <v>0</v>
      </c>
      <c r="J920">
        <f>ConfigSheet!$I$2</f>
        <v>3349.0920000000001</v>
      </c>
      <c r="K920">
        <f>IF(D920="",_xlfn.XLOOKUP(C920,ConfigSheet!$A$1:$H$1,ConfigSheet!$A$2:$H$2),_xlfn.XLOOKUP(D920,ConfigSheet!$A$1:$H$1,ConfigSheet!$A$2:$H$2))</f>
        <v>4.4826302470744004</v>
      </c>
      <c r="L920">
        <f>_xlfn.XLOOKUP(B920,CoinPixels_Config3!A:A,CoinPixels_Config3!I:I)</f>
        <v>1.0393031526915426</v>
      </c>
      <c r="M920">
        <f t="shared" si="113"/>
        <v>0</v>
      </c>
      <c r="N920">
        <f t="shared" si="114"/>
        <v>164325.26077521249</v>
      </c>
      <c r="O920">
        <f t="shared" si="115"/>
        <v>0</v>
      </c>
      <c r="P920">
        <f t="shared" si="116"/>
        <v>219.9430127059382</v>
      </c>
      <c r="Q920" s="9" cm="1">
        <f t="array" ref="Q920">IF(D920="",_xlfn.XLOOKUP(C920,ConfigSheet!$B$5:$H$5,_xlfn.XLOOKUP(G920,ConfigSheet!$A$6:$A$8,ConfigSheet!$B$6:$H$8)),_xlfn.XLOOKUP(D920,ConfigSheet!$B$5:$H$5,_xlfn.XLOOKUP(H920,ConfigSheet!$A$6:$A$8,ConfigSheet!$B$6:$H$8)))</f>
        <v>236.29999999999998</v>
      </c>
      <c r="R920">
        <f t="shared" si="117"/>
        <v>-219.9430127059382</v>
      </c>
      <c r="S920" s="9">
        <f t="shared" si="118"/>
        <v>48374.928838164495</v>
      </c>
      <c r="W920">
        <f t="shared" si="119"/>
        <v>16.356987294061781</v>
      </c>
      <c r="X920">
        <f t="shared" si="112"/>
        <v>267.55103333809853</v>
      </c>
    </row>
    <row r="921" spans="1:24" x14ac:dyDescent="0.3">
      <c r="A921" s="3">
        <v>919</v>
      </c>
      <c r="B921">
        <v>31</v>
      </c>
      <c r="D921" t="s">
        <v>12</v>
      </c>
      <c r="F921">
        <v>164125</v>
      </c>
      <c r="H921">
        <v>1</v>
      </c>
      <c r="I921">
        <v>0</v>
      </c>
      <c r="J921">
        <f>ConfigSheet!$I$2</f>
        <v>3349.0920000000001</v>
      </c>
      <c r="K921">
        <f>IF(D921="",_xlfn.XLOOKUP(C921,ConfigSheet!$A$1:$H$1,ConfigSheet!$A$2:$H$2),_xlfn.XLOOKUP(D921,ConfigSheet!$A$1:$H$1,ConfigSheet!$A$2:$H$2))</f>
        <v>4.4826302470744004</v>
      </c>
      <c r="L921">
        <f>_xlfn.XLOOKUP(B921,CoinPixels_Config3!A:A,CoinPixels_Config3!I:I)</f>
        <v>1.1087679695853629</v>
      </c>
      <c r="M921">
        <f t="shared" si="113"/>
        <v>0</v>
      </c>
      <c r="N921">
        <f t="shared" si="114"/>
        <v>181976.54300819768</v>
      </c>
      <c r="O921">
        <f t="shared" si="115"/>
        <v>0</v>
      </c>
      <c r="P921">
        <f t="shared" si="116"/>
        <v>243.56857200297347</v>
      </c>
      <c r="Q921" s="9" cm="1">
        <f t="array" ref="Q921">IF(D921="",_xlfn.XLOOKUP(C921,ConfigSheet!$B$5:$H$5,_xlfn.XLOOKUP(G921,ConfigSheet!$A$6:$A$8,ConfigSheet!$B$6:$H$8)),_xlfn.XLOOKUP(D921,ConfigSheet!$B$5:$H$5,_xlfn.XLOOKUP(H921,ConfigSheet!$A$6:$A$8,ConfigSheet!$B$6:$H$8)))</f>
        <v>236.29999999999998</v>
      </c>
      <c r="R921">
        <f t="shared" si="117"/>
        <v>-243.56857200297347</v>
      </c>
      <c r="S921" s="9">
        <f t="shared" si="118"/>
        <v>59325.649267567671</v>
      </c>
      <c r="W921">
        <f t="shared" si="119"/>
        <v>-7.2685720029734853</v>
      </c>
      <c r="X921">
        <f t="shared" si="112"/>
        <v>52.832138962409985</v>
      </c>
    </row>
    <row r="922" spans="1:24" x14ac:dyDescent="0.3">
      <c r="A922" s="3">
        <v>920</v>
      </c>
      <c r="B922">
        <v>34</v>
      </c>
      <c r="D922" t="s">
        <v>12</v>
      </c>
      <c r="F922">
        <v>151382</v>
      </c>
      <c r="H922">
        <v>1</v>
      </c>
      <c r="I922">
        <v>0</v>
      </c>
      <c r="J922">
        <f>ConfigSheet!$I$2</f>
        <v>3349.0920000000001</v>
      </c>
      <c r="K922">
        <f>IF(D922="",_xlfn.XLOOKUP(C922,ConfigSheet!$A$1:$H$1,ConfigSheet!$A$2:$H$2),_xlfn.XLOOKUP(D922,ConfigSheet!$A$1:$H$1,ConfigSheet!$A$2:$H$2))</f>
        <v>4.4826302470744004</v>
      </c>
      <c r="L922">
        <f>_xlfn.XLOOKUP(B922,CoinPixels_Config3!A:A,CoinPixels_Config3!I:I)</f>
        <v>1.0435282026479658</v>
      </c>
      <c r="M922">
        <f t="shared" si="113"/>
        <v>0</v>
      </c>
      <c r="N922">
        <f t="shared" si="114"/>
        <v>157971.38637325435</v>
      </c>
      <c r="O922">
        <f t="shared" si="115"/>
        <v>0</v>
      </c>
      <c r="P922">
        <f t="shared" si="116"/>
        <v>211.43859730608375</v>
      </c>
      <c r="Q922" s="9" cm="1">
        <f t="array" ref="Q922">IF(D922="",_xlfn.XLOOKUP(C922,ConfigSheet!$B$5:$H$5,_xlfn.XLOOKUP(G922,ConfigSheet!$A$6:$A$8,ConfigSheet!$B$6:$H$8)),_xlfn.XLOOKUP(D922,ConfigSheet!$B$5:$H$5,_xlfn.XLOOKUP(H922,ConfigSheet!$A$6:$A$8,ConfigSheet!$B$6:$H$8)))</f>
        <v>236.29999999999998</v>
      </c>
      <c r="R922">
        <f t="shared" si="117"/>
        <v>-211.43859730608375</v>
      </c>
      <c r="S922" s="9">
        <f t="shared" si="118"/>
        <v>44706.280430764244</v>
      </c>
      <c r="W922">
        <f t="shared" si="119"/>
        <v>24.861402693916233</v>
      </c>
      <c r="X922">
        <f t="shared" si="112"/>
        <v>618.08934390906529</v>
      </c>
    </row>
    <row r="923" spans="1:24" x14ac:dyDescent="0.3">
      <c r="A923" s="3">
        <v>921</v>
      </c>
      <c r="B923">
        <v>49</v>
      </c>
      <c r="D923" t="s">
        <v>12</v>
      </c>
      <c r="F923">
        <v>160072</v>
      </c>
      <c r="H923">
        <v>1</v>
      </c>
      <c r="I923">
        <v>0</v>
      </c>
      <c r="J923">
        <f>ConfigSheet!$I$2</f>
        <v>3349.0920000000001</v>
      </c>
      <c r="K923">
        <f>IF(D923="",_xlfn.XLOOKUP(C923,ConfigSheet!$A$1:$H$1,ConfigSheet!$A$2:$H$2),_xlfn.XLOOKUP(D923,ConfigSheet!$A$1:$H$1,ConfigSheet!$A$2:$H$2))</f>
        <v>4.4826302470744004</v>
      </c>
      <c r="L923">
        <f>_xlfn.XLOOKUP(B923,CoinPixels_Config3!A:A,CoinPixels_Config3!I:I)</f>
        <v>1.1336859383549152</v>
      </c>
      <c r="M923">
        <f t="shared" si="113"/>
        <v>0</v>
      </c>
      <c r="N923">
        <f t="shared" si="114"/>
        <v>181471.37552434797</v>
      </c>
      <c r="O923">
        <f t="shared" si="115"/>
        <v>0</v>
      </c>
      <c r="P923">
        <f t="shared" si="116"/>
        <v>242.8924248434021</v>
      </c>
      <c r="Q923" s="9" cm="1">
        <f t="array" ref="Q923">IF(D923="",_xlfn.XLOOKUP(C923,ConfigSheet!$B$5:$H$5,_xlfn.XLOOKUP(G923,ConfigSheet!$A$6:$A$8,ConfigSheet!$B$6:$H$8)),_xlfn.XLOOKUP(D923,ConfigSheet!$B$5:$H$5,_xlfn.XLOOKUP(H923,ConfigSheet!$A$6:$A$8,ConfigSheet!$B$6:$H$8)))</f>
        <v>236.29999999999998</v>
      </c>
      <c r="R923">
        <f t="shared" si="117"/>
        <v>-242.8924248434021</v>
      </c>
      <c r="S923" s="9">
        <f t="shared" si="118"/>
        <v>58996.730046307734</v>
      </c>
      <c r="W923">
        <f t="shared" si="119"/>
        <v>-6.5924248434021138</v>
      </c>
      <c r="X923">
        <f t="shared" si="112"/>
        <v>43.460065315905382</v>
      </c>
    </row>
    <row r="924" spans="1:24" x14ac:dyDescent="0.3">
      <c r="A924" s="3">
        <v>922</v>
      </c>
      <c r="B924">
        <v>52</v>
      </c>
      <c r="D924" t="s">
        <v>12</v>
      </c>
      <c r="F924">
        <v>160898</v>
      </c>
      <c r="H924">
        <v>1</v>
      </c>
      <c r="I924">
        <v>0</v>
      </c>
      <c r="J924">
        <f>ConfigSheet!$I$2</f>
        <v>3349.0920000000001</v>
      </c>
      <c r="K924">
        <f>IF(D924="",_xlfn.XLOOKUP(C924,ConfigSheet!$A$1:$H$1,ConfigSheet!$A$2:$H$2),_xlfn.XLOOKUP(D924,ConfigSheet!$A$1:$H$1,ConfigSheet!$A$2:$H$2))</f>
        <v>4.4826302470744004</v>
      </c>
      <c r="L924">
        <f>_xlfn.XLOOKUP(B924,CoinPixels_Config3!A:A,CoinPixels_Config3!I:I)</f>
        <v>1.0452477709710681</v>
      </c>
      <c r="M924">
        <f t="shared" si="113"/>
        <v>0</v>
      </c>
      <c r="N924">
        <f t="shared" si="114"/>
        <v>168178.27585370291</v>
      </c>
      <c r="O924">
        <f t="shared" si="115"/>
        <v>0</v>
      </c>
      <c r="P924">
        <f t="shared" si="116"/>
        <v>225.10012452408921</v>
      </c>
      <c r="Q924" s="9" cm="1">
        <f t="array" ref="Q924">IF(D924="",_xlfn.XLOOKUP(C924,ConfigSheet!$B$5:$H$5,_xlfn.XLOOKUP(G924,ConfigSheet!$A$6:$A$8,ConfigSheet!$B$6:$H$8)),_xlfn.XLOOKUP(D924,ConfigSheet!$B$5:$H$5,_xlfn.XLOOKUP(H924,ConfigSheet!$A$6:$A$8,ConfigSheet!$B$6:$H$8)))</f>
        <v>236.29999999999998</v>
      </c>
      <c r="R924">
        <f t="shared" si="117"/>
        <v>-225.10012452408921</v>
      </c>
      <c r="S924" s="9">
        <f t="shared" si="118"/>
        <v>50670.066060760466</v>
      </c>
      <c r="W924">
        <f t="shared" si="119"/>
        <v>11.199875475910773</v>
      </c>
      <c r="X924">
        <f t="shared" si="112"/>
        <v>125.43721067590755</v>
      </c>
    </row>
    <row r="925" spans="1:24" x14ac:dyDescent="0.3">
      <c r="A925" s="3">
        <v>923</v>
      </c>
      <c r="B925">
        <v>67</v>
      </c>
      <c r="D925" t="s">
        <v>12</v>
      </c>
      <c r="F925">
        <v>161516</v>
      </c>
      <c r="H925">
        <v>1</v>
      </c>
      <c r="I925">
        <v>0</v>
      </c>
      <c r="J925">
        <f>ConfigSheet!$I$2</f>
        <v>3349.0920000000001</v>
      </c>
      <c r="K925">
        <f>IF(D925="",_xlfn.XLOOKUP(C925,ConfigSheet!$A$1:$H$1,ConfigSheet!$A$2:$H$2),_xlfn.XLOOKUP(D925,ConfigSheet!$A$1:$H$1,ConfigSheet!$A$2:$H$2))</f>
        <v>4.4826302470744004</v>
      </c>
      <c r="L925">
        <f>_xlfn.XLOOKUP(B925,CoinPixels_Config3!A:A,CoinPixels_Config3!I:I)</f>
        <v>1.105634220036732</v>
      </c>
      <c r="M925">
        <f t="shared" si="113"/>
        <v>0</v>
      </c>
      <c r="N925">
        <f t="shared" si="114"/>
        <v>178577.6166834528</v>
      </c>
      <c r="O925">
        <f t="shared" si="115"/>
        <v>0</v>
      </c>
      <c r="P925">
        <f t="shared" si="116"/>
        <v>239.01924043761818</v>
      </c>
      <c r="Q925" s="9" cm="1">
        <f t="array" ref="Q925">IF(D925="",_xlfn.XLOOKUP(C925,ConfigSheet!$B$5:$H$5,_xlfn.XLOOKUP(G925,ConfigSheet!$A$6:$A$8,ConfigSheet!$B$6:$H$8)),_xlfn.XLOOKUP(D925,ConfigSheet!$B$5:$H$5,_xlfn.XLOOKUP(H925,ConfigSheet!$A$6:$A$8,ConfigSheet!$B$6:$H$8)))</f>
        <v>236.29999999999998</v>
      </c>
      <c r="R925">
        <f t="shared" si="117"/>
        <v>-239.01924043761818</v>
      </c>
      <c r="S925" s="9">
        <f t="shared" si="118"/>
        <v>57130.197299375926</v>
      </c>
      <c r="W925">
        <f t="shared" si="119"/>
        <v>-2.7192404376181969</v>
      </c>
      <c r="X925">
        <f t="shared" si="112"/>
        <v>7.3942685575780027</v>
      </c>
    </row>
    <row r="926" spans="1:24" x14ac:dyDescent="0.3">
      <c r="A926" s="3">
        <v>924</v>
      </c>
      <c r="B926">
        <v>70</v>
      </c>
      <c r="D926" t="s">
        <v>12</v>
      </c>
      <c r="F926">
        <v>169049</v>
      </c>
      <c r="H926">
        <v>1</v>
      </c>
      <c r="I926">
        <v>5.0807185471057892E-2</v>
      </c>
      <c r="J926">
        <f>ConfigSheet!$I$2</f>
        <v>3349.0920000000001</v>
      </c>
      <c r="K926">
        <f>IF(D926="",_xlfn.XLOOKUP(C926,ConfigSheet!$A$1:$H$1,ConfigSheet!$A$2:$H$2),_xlfn.XLOOKUP(D926,ConfigSheet!$A$1:$H$1,ConfigSheet!$A$2:$H$2))</f>
        <v>4.4826302470744004</v>
      </c>
      <c r="L926">
        <f>_xlfn.XLOOKUP(B926,CoinPixels_Config3!A:A,CoinPixels_Config3!I:I)</f>
        <v>1.0633098852276934</v>
      </c>
      <c r="M926">
        <f t="shared" si="113"/>
        <v>0</v>
      </c>
      <c r="N926">
        <f t="shared" si="114"/>
        <v>179751.47278785636</v>
      </c>
      <c r="O926">
        <f t="shared" si="115"/>
        <v>0</v>
      </c>
      <c r="P926">
        <f t="shared" si="116"/>
        <v>240.59040148046572</v>
      </c>
      <c r="Q926" s="9" cm="1">
        <f t="array" ref="Q926">IF(D926="",_xlfn.XLOOKUP(C926,ConfigSheet!$B$5:$H$5,_xlfn.XLOOKUP(G926,ConfigSheet!$A$6:$A$8,ConfigSheet!$B$6:$H$8)),_xlfn.XLOOKUP(D926,ConfigSheet!$B$5:$H$5,_xlfn.XLOOKUP(H926,ConfigSheet!$A$6:$A$8,ConfigSheet!$B$6:$H$8)))</f>
        <v>236.29999999999998</v>
      </c>
      <c r="R926">
        <f t="shared" si="117"/>
        <v>-240.59040148046572</v>
      </c>
      <c r="S926" s="9">
        <f t="shared" si="118"/>
        <v>57883.741284531679</v>
      </c>
      <c r="W926">
        <f t="shared" si="119"/>
        <v>-4.2904014804657322</v>
      </c>
      <c r="X926">
        <f t="shared" si="112"/>
        <v>18.407544863582547</v>
      </c>
    </row>
    <row r="927" spans="1:24" x14ac:dyDescent="0.3">
      <c r="A927" s="3">
        <v>925</v>
      </c>
      <c r="B927">
        <v>85</v>
      </c>
      <c r="D927" t="s">
        <v>12</v>
      </c>
      <c r="F927">
        <v>158420</v>
      </c>
      <c r="H927">
        <v>1</v>
      </c>
      <c r="I927">
        <v>0</v>
      </c>
      <c r="J927">
        <f>ConfigSheet!$I$2</f>
        <v>3349.0920000000001</v>
      </c>
      <c r="K927">
        <f>IF(D927="",_xlfn.XLOOKUP(C927,ConfigSheet!$A$1:$H$1,ConfigSheet!$A$2:$H$2),_xlfn.XLOOKUP(D927,ConfigSheet!$A$1:$H$1,ConfigSheet!$A$2:$H$2))</f>
        <v>4.4826302470744004</v>
      </c>
      <c r="L927">
        <f>_xlfn.XLOOKUP(B927,CoinPixels_Config3!A:A,CoinPixels_Config3!I:I)</f>
        <v>1.1256932722449964</v>
      </c>
      <c r="M927">
        <f t="shared" si="113"/>
        <v>0</v>
      </c>
      <c r="N927">
        <f t="shared" si="114"/>
        <v>178332.32818905232</v>
      </c>
      <c r="O927">
        <f t="shared" si="115"/>
        <v>0</v>
      </c>
      <c r="P927">
        <f t="shared" si="116"/>
        <v>238.69093126478597</v>
      </c>
      <c r="Q927" s="9" cm="1">
        <f t="array" ref="Q927">IF(D927="",_xlfn.XLOOKUP(C927,ConfigSheet!$B$5:$H$5,_xlfn.XLOOKUP(G927,ConfigSheet!$A$6:$A$8,ConfigSheet!$B$6:$H$8)),_xlfn.XLOOKUP(D927,ConfigSheet!$B$5:$H$5,_xlfn.XLOOKUP(H927,ConfigSheet!$A$6:$A$8,ConfigSheet!$B$6:$H$8)))</f>
        <v>236.29999999999998</v>
      </c>
      <c r="R927">
        <f t="shared" si="117"/>
        <v>-238.69093126478597</v>
      </c>
      <c r="S927" s="9">
        <f t="shared" si="118"/>
        <v>56973.36066805078</v>
      </c>
      <c r="W927">
        <f t="shared" si="119"/>
        <v>-2.3909312647859906</v>
      </c>
      <c r="X927">
        <f t="shared" si="112"/>
        <v>5.7165523129311371</v>
      </c>
    </row>
    <row r="928" spans="1:24" x14ac:dyDescent="0.3">
      <c r="A928" s="3">
        <v>926</v>
      </c>
      <c r="B928">
        <v>88</v>
      </c>
      <c r="D928" t="s">
        <v>12</v>
      </c>
      <c r="F928">
        <v>173529</v>
      </c>
      <c r="H928">
        <v>1</v>
      </c>
      <c r="I928">
        <v>0</v>
      </c>
      <c r="J928">
        <f>ConfigSheet!$I$2</f>
        <v>3349.0920000000001</v>
      </c>
      <c r="K928">
        <f>IF(D928="",_xlfn.XLOOKUP(C928,ConfigSheet!$A$1:$H$1,ConfigSheet!$A$2:$H$2),_xlfn.XLOOKUP(D928,ConfigSheet!$A$1:$H$1,ConfigSheet!$A$2:$H$2))</f>
        <v>4.4826302470744004</v>
      </c>
      <c r="L928">
        <f>_xlfn.XLOOKUP(B928,CoinPixels_Config3!A:A,CoinPixels_Config3!I:I)</f>
        <v>1.0579186075018387</v>
      </c>
      <c r="M928">
        <f t="shared" si="113"/>
        <v>0</v>
      </c>
      <c r="N928">
        <f t="shared" si="114"/>
        <v>183579.55804118657</v>
      </c>
      <c r="O928">
        <f t="shared" si="115"/>
        <v>0</v>
      </c>
      <c r="P928">
        <f t="shared" si="116"/>
        <v>245.71414569082407</v>
      </c>
      <c r="Q928" s="9" cm="1">
        <f t="array" ref="Q928">IF(D928="",_xlfn.XLOOKUP(C928,ConfigSheet!$B$5:$H$5,_xlfn.XLOOKUP(G928,ConfigSheet!$A$6:$A$8,ConfigSheet!$B$6:$H$8)),_xlfn.XLOOKUP(D928,ConfigSheet!$B$5:$H$5,_xlfn.XLOOKUP(H928,ConfigSheet!$A$6:$A$8,ConfigSheet!$B$6:$H$8)))</f>
        <v>236.29999999999998</v>
      </c>
      <c r="R928">
        <f t="shared" si="117"/>
        <v>-245.71414569082407</v>
      </c>
      <c r="S928" s="9">
        <f t="shared" si="118"/>
        <v>60375.441392571513</v>
      </c>
      <c r="W928">
        <f t="shared" si="119"/>
        <v>-9.4141456908240855</v>
      </c>
      <c r="X928">
        <f t="shared" si="112"/>
        <v>88.626139088061691</v>
      </c>
    </row>
    <row r="929" spans="1:24" x14ac:dyDescent="0.3">
      <c r="A929" s="3">
        <v>927</v>
      </c>
      <c r="B929">
        <v>103</v>
      </c>
      <c r="D929" t="s">
        <v>12</v>
      </c>
      <c r="F929">
        <v>161294</v>
      </c>
      <c r="H929">
        <v>1</v>
      </c>
      <c r="I929">
        <v>0</v>
      </c>
      <c r="J929">
        <f>ConfigSheet!$I$2</f>
        <v>3349.0920000000001</v>
      </c>
      <c r="K929">
        <f>IF(D929="",_xlfn.XLOOKUP(C929,ConfigSheet!$A$1:$H$1,ConfigSheet!$A$2:$H$2),_xlfn.XLOOKUP(D929,ConfigSheet!$A$1:$H$1,ConfigSheet!$A$2:$H$2))</f>
        <v>4.4826302470744004</v>
      </c>
      <c r="L929">
        <f>_xlfn.XLOOKUP(B929,CoinPixels_Config3!A:A,CoinPixels_Config3!I:I)</f>
        <v>1.0777675063554426</v>
      </c>
      <c r="M929">
        <f t="shared" si="113"/>
        <v>0</v>
      </c>
      <c r="N929">
        <f t="shared" si="114"/>
        <v>173837.43217009475</v>
      </c>
      <c r="O929">
        <f t="shared" si="115"/>
        <v>0</v>
      </c>
      <c r="P929">
        <f t="shared" si="116"/>
        <v>232.6746866074181</v>
      </c>
      <c r="Q929" s="9" cm="1">
        <f t="array" ref="Q929">IF(D929="",_xlfn.XLOOKUP(C929,ConfigSheet!$B$5:$H$5,_xlfn.XLOOKUP(G929,ConfigSheet!$A$6:$A$8,ConfigSheet!$B$6:$H$8)),_xlfn.XLOOKUP(D929,ConfigSheet!$B$5:$H$5,_xlfn.XLOOKUP(H929,ConfigSheet!$A$6:$A$8,ConfigSheet!$B$6:$H$8)))</f>
        <v>236.29999999999998</v>
      </c>
      <c r="R929">
        <f t="shared" si="117"/>
        <v>-232.6746866074181</v>
      </c>
      <c r="S929" s="9">
        <f t="shared" si="118"/>
        <v>54137.509787860225</v>
      </c>
      <c r="W929">
        <f t="shared" si="119"/>
        <v>3.6253133925818872</v>
      </c>
      <c r="X929">
        <f t="shared" si="112"/>
        <v>13.142897194433592</v>
      </c>
    </row>
    <row r="930" spans="1:24" x14ac:dyDescent="0.3">
      <c r="A930" s="3">
        <v>928</v>
      </c>
      <c r="B930">
        <v>121</v>
      </c>
      <c r="D930" t="s">
        <v>12</v>
      </c>
      <c r="F930">
        <v>146158</v>
      </c>
      <c r="H930">
        <v>1</v>
      </c>
      <c r="I930">
        <v>0</v>
      </c>
      <c r="J930">
        <f>ConfigSheet!$I$2</f>
        <v>3349.0920000000001</v>
      </c>
      <c r="K930">
        <f>IF(D930="",_xlfn.XLOOKUP(C930,ConfigSheet!$A$1:$H$1,ConfigSheet!$A$2:$H$2),_xlfn.XLOOKUP(D930,ConfigSheet!$A$1:$H$1,ConfigSheet!$A$2:$H$2))</f>
        <v>4.4826302470744004</v>
      </c>
      <c r="L930">
        <f>_xlfn.XLOOKUP(B930,CoinPixels_Config3!A:A,CoinPixels_Config3!I:I)</f>
        <v>1.0786172611133591</v>
      </c>
      <c r="M930">
        <f t="shared" si="113"/>
        <v>0</v>
      </c>
      <c r="N930">
        <f t="shared" si="114"/>
        <v>157648.54164980634</v>
      </c>
      <c r="O930">
        <f t="shared" si="115"/>
        <v>0</v>
      </c>
      <c r="P930">
        <f t="shared" si="116"/>
        <v>211.00648211712021</v>
      </c>
      <c r="Q930" s="9" cm="1">
        <f t="array" ref="Q930">IF(D930="",_xlfn.XLOOKUP(C930,ConfigSheet!$B$5:$H$5,_xlfn.XLOOKUP(G930,ConfigSheet!$A$6:$A$8,ConfigSheet!$B$6:$H$8)),_xlfn.XLOOKUP(D930,ConfigSheet!$B$5:$H$5,_xlfn.XLOOKUP(H930,ConfigSheet!$A$6:$A$8,ConfigSheet!$B$6:$H$8)))</f>
        <v>236.29999999999998</v>
      </c>
      <c r="R930">
        <f t="shared" si="117"/>
        <v>-211.00648211712021</v>
      </c>
      <c r="S930" s="9">
        <f t="shared" si="118"/>
        <v>44523.735495442575</v>
      </c>
      <c r="W930">
        <f t="shared" si="119"/>
        <v>25.293517882879769</v>
      </c>
      <c r="X930">
        <f t="shared" si="112"/>
        <v>639.76204689155861</v>
      </c>
    </row>
    <row r="931" spans="1:24" x14ac:dyDescent="0.3">
      <c r="A931" s="3">
        <v>929</v>
      </c>
      <c r="B931">
        <v>139</v>
      </c>
      <c r="D931" t="s">
        <v>12</v>
      </c>
      <c r="F931">
        <v>160280</v>
      </c>
      <c r="H931">
        <v>1</v>
      </c>
      <c r="I931">
        <v>0</v>
      </c>
      <c r="J931">
        <f>ConfigSheet!$I$2</f>
        <v>3349.0920000000001</v>
      </c>
      <c r="K931">
        <f>IF(D931="",_xlfn.XLOOKUP(C931,ConfigSheet!$A$1:$H$1,ConfigSheet!$A$2:$H$2),_xlfn.XLOOKUP(D931,ConfigSheet!$A$1:$H$1,ConfigSheet!$A$2:$H$2))</f>
        <v>4.4826302470744004</v>
      </c>
      <c r="L931">
        <f>_xlfn.XLOOKUP(B931,CoinPixels_Config3!A:A,CoinPixels_Config3!I:I)</f>
        <v>1.0447343373831253</v>
      </c>
      <c r="M931">
        <f t="shared" si="113"/>
        <v>0</v>
      </c>
      <c r="N931">
        <f t="shared" si="114"/>
        <v>167450.01959576731</v>
      </c>
      <c r="O931">
        <f t="shared" si="115"/>
        <v>0</v>
      </c>
      <c r="P931">
        <f t="shared" si="116"/>
        <v>224.12538165962224</v>
      </c>
      <c r="Q931" s="9" cm="1">
        <f t="array" ref="Q931">IF(D931="",_xlfn.XLOOKUP(C931,ConfigSheet!$B$5:$H$5,_xlfn.XLOOKUP(G931,ConfigSheet!$A$6:$A$8,ConfigSheet!$B$6:$H$8)),_xlfn.XLOOKUP(D931,ConfigSheet!$B$5:$H$5,_xlfn.XLOOKUP(H931,ConfigSheet!$A$6:$A$8,ConfigSheet!$B$6:$H$8)))</f>
        <v>236.29999999999998</v>
      </c>
      <c r="R931">
        <f t="shared" ref="R931:R958" si="120">O931-P931</f>
        <v>-224.12538165962224</v>
      </c>
      <c r="S931" s="9">
        <f t="shared" si="118"/>
        <v>50232.186704071333</v>
      </c>
      <c r="W931">
        <f t="shared" si="119"/>
        <v>12.174618340377748</v>
      </c>
      <c r="X931">
        <f t="shared" si="112"/>
        <v>148.22133173386223</v>
      </c>
    </row>
    <row r="932" spans="1:24" x14ac:dyDescent="0.3">
      <c r="A932" s="3">
        <v>930</v>
      </c>
      <c r="B932">
        <v>157</v>
      </c>
      <c r="D932" t="s">
        <v>12</v>
      </c>
      <c r="F932">
        <v>160504</v>
      </c>
      <c r="H932">
        <v>1</v>
      </c>
      <c r="I932">
        <v>0</v>
      </c>
      <c r="J932">
        <f>ConfigSheet!$I$2</f>
        <v>3349.0920000000001</v>
      </c>
      <c r="K932">
        <f>IF(D932="",_xlfn.XLOOKUP(C932,ConfigSheet!$A$1:$H$1,ConfigSheet!$A$2:$H$2),_xlfn.XLOOKUP(D932,ConfigSheet!$A$1:$H$1,ConfigSheet!$A$2:$H$2))</f>
        <v>4.4826302470744004</v>
      </c>
      <c r="L932">
        <f>_xlfn.XLOOKUP(B932,CoinPixels_Config3!A:A,CoinPixels_Config3!I:I)</f>
        <v>1.0599295614633037</v>
      </c>
      <c r="M932">
        <f t="shared" si="113"/>
        <v>0</v>
      </c>
      <c r="N932">
        <f t="shared" si="114"/>
        <v>170122.9343331061</v>
      </c>
      <c r="O932">
        <f t="shared" si="115"/>
        <v>0</v>
      </c>
      <c r="P932">
        <f t="shared" si="116"/>
        <v>227.70297476528961</v>
      </c>
      <c r="Q932" s="9" cm="1">
        <f t="array" ref="Q932">IF(D932="",_xlfn.XLOOKUP(C932,ConfigSheet!$B$5:$H$5,_xlfn.XLOOKUP(G932,ConfigSheet!$A$6:$A$8,ConfigSheet!$B$6:$H$8)),_xlfn.XLOOKUP(D932,ConfigSheet!$B$5:$H$5,_xlfn.XLOOKUP(H932,ConfigSheet!$A$6:$A$8,ConfigSheet!$B$6:$H$8)))</f>
        <v>236.29999999999998</v>
      </c>
      <c r="R932">
        <f t="shared" si="120"/>
        <v>-227.70297476528961</v>
      </c>
      <c r="S932" s="9">
        <f t="shared" si="118"/>
        <v>51848.644716962117</v>
      </c>
      <c r="W932">
        <f t="shared" si="119"/>
        <v>8.5970252347103724</v>
      </c>
      <c r="X932">
        <f t="shared" si="112"/>
        <v>73.90884288624693</v>
      </c>
    </row>
    <row r="933" spans="1:24" x14ac:dyDescent="0.3">
      <c r="A933" s="3">
        <v>931</v>
      </c>
      <c r="B933">
        <v>160</v>
      </c>
      <c r="D933" t="s">
        <v>12</v>
      </c>
      <c r="F933">
        <v>164124</v>
      </c>
      <c r="H933">
        <v>1</v>
      </c>
      <c r="I933">
        <v>0</v>
      </c>
      <c r="J933">
        <f>ConfigSheet!$I$2</f>
        <v>3349.0920000000001</v>
      </c>
      <c r="K933">
        <f>IF(D933="",_xlfn.XLOOKUP(C933,ConfigSheet!$A$1:$H$1,ConfigSheet!$A$2:$H$2),_xlfn.XLOOKUP(D933,ConfigSheet!$A$1:$H$1,ConfigSheet!$A$2:$H$2))</f>
        <v>4.4826302470744004</v>
      </c>
      <c r="L933">
        <f>_xlfn.XLOOKUP(B933,CoinPixels_Config3!A:A,CoinPixels_Config3!I:I)</f>
        <v>1.0745747928477976</v>
      </c>
      <c r="M933">
        <f t="shared" si="113"/>
        <v>0</v>
      </c>
      <c r="N933">
        <f t="shared" si="114"/>
        <v>176363.51330135192</v>
      </c>
      <c r="O933">
        <f t="shared" si="115"/>
        <v>0</v>
      </c>
      <c r="P933">
        <f t="shared" si="116"/>
        <v>236.05574860438244</v>
      </c>
      <c r="Q933" s="9" cm="1">
        <f t="array" ref="Q933">IF(D933="",_xlfn.XLOOKUP(C933,ConfigSheet!$B$5:$H$5,_xlfn.XLOOKUP(G933,ConfigSheet!$A$6:$A$8,ConfigSheet!$B$6:$H$8)),_xlfn.XLOOKUP(D933,ConfigSheet!$B$5:$H$5,_xlfn.XLOOKUP(H933,ConfigSheet!$A$6:$A$8,ConfigSheet!$B$6:$H$8)))</f>
        <v>236.29999999999998</v>
      </c>
      <c r="R933">
        <f t="shared" si="120"/>
        <v>-236.05574860438244</v>
      </c>
      <c r="S933" s="9">
        <f t="shared" si="118"/>
        <v>55722.316449175407</v>
      </c>
      <c r="W933">
        <f t="shared" si="119"/>
        <v>0.24425139561753895</v>
      </c>
      <c r="X933">
        <f t="shared" si="112"/>
        <v>5.9658744261115525E-2</v>
      </c>
    </row>
    <row r="934" spans="1:24" x14ac:dyDescent="0.3">
      <c r="A934" s="3">
        <v>932</v>
      </c>
      <c r="B934">
        <v>175</v>
      </c>
      <c r="D934" t="s">
        <v>12</v>
      </c>
      <c r="F934">
        <v>164694</v>
      </c>
      <c r="H934">
        <v>1</v>
      </c>
      <c r="I934">
        <v>0</v>
      </c>
      <c r="J934">
        <f>ConfigSheet!$I$2</f>
        <v>3349.0920000000001</v>
      </c>
      <c r="K934">
        <f>IF(D934="",_xlfn.XLOOKUP(C934,ConfigSheet!$A$1:$H$1,ConfigSheet!$A$2:$H$2),_xlfn.XLOOKUP(D934,ConfigSheet!$A$1:$H$1,ConfigSheet!$A$2:$H$2))</f>
        <v>4.4826302470744004</v>
      </c>
      <c r="L934">
        <f>_xlfn.XLOOKUP(B934,CoinPixels_Config3!A:A,CoinPixels_Config3!I:I)</f>
        <v>1.0873797726610317</v>
      </c>
      <c r="M934">
        <f t="shared" si="113"/>
        <v>0</v>
      </c>
      <c r="N934">
        <f t="shared" si="114"/>
        <v>179084.92427863597</v>
      </c>
      <c r="O934">
        <f t="shared" si="115"/>
        <v>0</v>
      </c>
      <c r="P934">
        <f t="shared" si="116"/>
        <v>239.69825205352441</v>
      </c>
      <c r="Q934" s="9" cm="1">
        <f t="array" ref="Q934">IF(D934="",_xlfn.XLOOKUP(C934,ConfigSheet!$B$5:$H$5,_xlfn.XLOOKUP(G934,ConfigSheet!$A$6:$A$8,ConfigSheet!$B$6:$H$8)),_xlfn.XLOOKUP(D934,ConfigSheet!$B$5:$H$5,_xlfn.XLOOKUP(H934,ConfigSheet!$A$6:$A$8,ConfigSheet!$B$6:$H$8)))</f>
        <v>236.29999999999998</v>
      </c>
      <c r="R934">
        <f t="shared" si="120"/>
        <v>-239.69825205352441</v>
      </c>
      <c r="S934" s="9">
        <f t="shared" si="118"/>
        <v>57455.252037514918</v>
      </c>
      <c r="W934">
        <f t="shared" si="119"/>
        <v>-3.3982520535244305</v>
      </c>
      <c r="X934">
        <f t="shared" si="112"/>
        <v>11.548117019283008</v>
      </c>
    </row>
    <row r="935" spans="1:24" x14ac:dyDescent="0.3">
      <c r="A935" s="3">
        <v>933</v>
      </c>
      <c r="B935">
        <v>178</v>
      </c>
      <c r="D935" t="s">
        <v>12</v>
      </c>
      <c r="F935">
        <v>165212</v>
      </c>
      <c r="H935">
        <v>1</v>
      </c>
      <c r="I935">
        <v>0</v>
      </c>
      <c r="J935">
        <f>ConfigSheet!$I$2</f>
        <v>3349.0920000000001</v>
      </c>
      <c r="K935">
        <f>IF(D935="",_xlfn.XLOOKUP(C935,ConfigSheet!$A$1:$H$1,ConfigSheet!$A$2:$H$2),_xlfn.XLOOKUP(D935,ConfigSheet!$A$1:$H$1,ConfigSheet!$A$2:$H$2))</f>
        <v>4.4826302470744004</v>
      </c>
      <c r="L935">
        <f>_xlfn.XLOOKUP(B935,CoinPixels_Config3!A:A,CoinPixels_Config3!I:I)</f>
        <v>1.1042587255843741</v>
      </c>
      <c r="M935">
        <f t="shared" si="113"/>
        <v>0</v>
      </c>
      <c r="N935">
        <f t="shared" si="114"/>
        <v>182436.79257124561</v>
      </c>
      <c r="O935">
        <f t="shared" si="115"/>
        <v>0</v>
      </c>
      <c r="P935">
        <f t="shared" si="116"/>
        <v>244.18459826099246</v>
      </c>
      <c r="Q935" s="9" cm="1">
        <f t="array" ref="Q935">IF(D935="",_xlfn.XLOOKUP(C935,ConfigSheet!$B$5:$H$5,_xlfn.XLOOKUP(G935,ConfigSheet!$A$6:$A$8,ConfigSheet!$B$6:$H$8)),_xlfn.XLOOKUP(D935,ConfigSheet!$B$5:$H$5,_xlfn.XLOOKUP(H935,ConfigSheet!$A$6:$A$8,ConfigSheet!$B$6:$H$8)))</f>
        <v>236.29999999999998</v>
      </c>
      <c r="R935">
        <f t="shared" si="120"/>
        <v>-244.18459826099246</v>
      </c>
      <c r="S935" s="9">
        <f t="shared" si="118"/>
        <v>59626.118027882279</v>
      </c>
      <c r="W935">
        <f t="shared" si="119"/>
        <v>-7.8845982609924761</v>
      </c>
      <c r="X935">
        <f t="shared" si="112"/>
        <v>62.166889737245576</v>
      </c>
    </row>
    <row r="936" spans="1:24" x14ac:dyDescent="0.3">
      <c r="A936" s="3">
        <v>934</v>
      </c>
      <c r="B936">
        <v>193</v>
      </c>
      <c r="D936" t="s">
        <v>12</v>
      </c>
      <c r="F936">
        <v>164243</v>
      </c>
      <c r="H936">
        <v>1</v>
      </c>
      <c r="I936">
        <v>0</v>
      </c>
      <c r="J936">
        <f>ConfigSheet!$I$2</f>
        <v>3349.0920000000001</v>
      </c>
      <c r="K936">
        <f>IF(D936="",_xlfn.XLOOKUP(C936,ConfigSheet!$A$1:$H$1,ConfigSheet!$A$2:$H$2),_xlfn.XLOOKUP(D936,ConfigSheet!$A$1:$H$1,ConfigSheet!$A$2:$H$2))</f>
        <v>4.4826302470744004</v>
      </c>
      <c r="L936">
        <f>_xlfn.XLOOKUP(B936,CoinPixels_Config3!A:A,CoinPixels_Config3!I:I)</f>
        <v>1.0728987007013913</v>
      </c>
      <c r="M936">
        <f t="shared" si="113"/>
        <v>0</v>
      </c>
      <c r="N936">
        <f t="shared" si="114"/>
        <v>176216.10129929861</v>
      </c>
      <c r="O936">
        <f t="shared" si="115"/>
        <v>0</v>
      </c>
      <c r="P936">
        <f t="shared" si="116"/>
        <v>235.85844333501811</v>
      </c>
      <c r="Q936" s="9" cm="1">
        <f t="array" ref="Q936">IF(D936="",_xlfn.XLOOKUP(C936,ConfigSheet!$B$5:$H$5,_xlfn.XLOOKUP(G936,ConfigSheet!$A$6:$A$8,ConfigSheet!$B$6:$H$8)),_xlfn.XLOOKUP(D936,ConfigSheet!$B$5:$H$5,_xlfn.XLOOKUP(H936,ConfigSheet!$A$6:$A$8,ConfigSheet!$B$6:$H$8)))</f>
        <v>236.29999999999998</v>
      </c>
      <c r="R936">
        <f t="shared" si="120"/>
        <v>-235.85844333501811</v>
      </c>
      <c r="S936" s="9">
        <f t="shared" si="118"/>
        <v>55629.205292417952</v>
      </c>
      <c r="W936">
        <f t="shared" si="119"/>
        <v>0.44155666498187429</v>
      </c>
      <c r="X936">
        <f t="shared" si="112"/>
        <v>0.19497228838991518</v>
      </c>
    </row>
    <row r="937" spans="1:24" x14ac:dyDescent="0.3">
      <c r="A937" s="3">
        <v>935</v>
      </c>
      <c r="B937">
        <v>211</v>
      </c>
      <c r="D937" t="s">
        <v>12</v>
      </c>
      <c r="F937">
        <v>141855</v>
      </c>
      <c r="H937">
        <v>1</v>
      </c>
      <c r="I937">
        <v>0</v>
      </c>
      <c r="J937">
        <f>ConfigSheet!$I$2</f>
        <v>3349.0920000000001</v>
      </c>
      <c r="K937">
        <f>IF(D937="",_xlfn.XLOOKUP(C937,ConfigSheet!$A$1:$H$1,ConfigSheet!$A$2:$H$2),_xlfn.XLOOKUP(D937,ConfigSheet!$A$1:$H$1,ConfigSheet!$A$2:$H$2))</f>
        <v>4.4826302470744004</v>
      </c>
      <c r="L937">
        <f>_xlfn.XLOOKUP(B937,CoinPixels_Config3!A:A,CoinPixels_Config3!I:I)</f>
        <v>1.1572545612510861</v>
      </c>
      <c r="M937">
        <f t="shared" si="113"/>
        <v>0</v>
      </c>
      <c r="N937">
        <f t="shared" si="114"/>
        <v>164162.34578627281</v>
      </c>
      <c r="O937">
        <f t="shared" si="115"/>
        <v>0</v>
      </c>
      <c r="P937">
        <f t="shared" si="116"/>
        <v>219.72495728759714</v>
      </c>
      <c r="Q937" s="9" cm="1">
        <f t="array" ref="Q937">IF(D937="",_xlfn.XLOOKUP(C937,ConfigSheet!$B$5:$H$5,_xlfn.XLOOKUP(G937,ConfigSheet!$A$6:$A$8,ConfigSheet!$B$6:$H$8)),_xlfn.XLOOKUP(D937,ConfigSheet!$B$5:$H$5,_xlfn.XLOOKUP(H937,ConfigSheet!$A$6:$A$8,ConfigSheet!$B$6:$H$8)))</f>
        <v>236.29999999999998</v>
      </c>
      <c r="R937">
        <f t="shared" si="120"/>
        <v>-219.72495728759714</v>
      </c>
      <c r="S937" s="9">
        <f t="shared" si="118"/>
        <v>48279.056855036382</v>
      </c>
      <c r="W937">
        <f t="shared" si="119"/>
        <v>16.575042712402848</v>
      </c>
      <c r="X937">
        <f t="shared" si="112"/>
        <v>274.73204091797874</v>
      </c>
    </row>
    <row r="938" spans="1:24" x14ac:dyDescent="0.3">
      <c r="A938" s="3">
        <v>936</v>
      </c>
      <c r="B938">
        <v>229</v>
      </c>
      <c r="D938" t="s">
        <v>12</v>
      </c>
      <c r="F938">
        <v>142343</v>
      </c>
      <c r="H938">
        <v>1</v>
      </c>
      <c r="I938">
        <v>0</v>
      </c>
      <c r="J938">
        <f>ConfigSheet!$I$2</f>
        <v>3349.0920000000001</v>
      </c>
      <c r="K938">
        <f>IF(D938="",_xlfn.XLOOKUP(C938,ConfigSheet!$A$1:$H$1,ConfigSheet!$A$2:$H$2),_xlfn.XLOOKUP(D938,ConfigSheet!$A$1:$H$1,ConfigSheet!$A$2:$H$2))</f>
        <v>4.4826302470744004</v>
      </c>
      <c r="L938">
        <f>_xlfn.XLOOKUP(B938,CoinPixels_Config3!A:A,CoinPixels_Config3!I:I)</f>
        <v>1.0928052495898757</v>
      </c>
      <c r="M938">
        <f t="shared" si="113"/>
        <v>0</v>
      </c>
      <c r="N938">
        <f t="shared" si="114"/>
        <v>155553.17764237168</v>
      </c>
      <c r="O938">
        <f t="shared" si="115"/>
        <v>0</v>
      </c>
      <c r="P938">
        <f t="shared" si="116"/>
        <v>208.20191834928173</v>
      </c>
      <c r="Q938" s="9" cm="1">
        <f t="array" ref="Q938">IF(D938="",_xlfn.XLOOKUP(C938,ConfigSheet!$B$5:$H$5,_xlfn.XLOOKUP(G938,ConfigSheet!$A$6:$A$8,ConfigSheet!$B$6:$H$8)),_xlfn.XLOOKUP(D938,ConfigSheet!$B$5:$H$5,_xlfn.XLOOKUP(H938,ConfigSheet!$A$6:$A$8,ConfigSheet!$B$6:$H$8)))</f>
        <v>236.29999999999998</v>
      </c>
      <c r="R938">
        <f t="shared" si="120"/>
        <v>-208.20191834928173</v>
      </c>
      <c r="S938" s="9">
        <f t="shared" si="118"/>
        <v>43348.038804320975</v>
      </c>
      <c r="W938">
        <f t="shared" si="119"/>
        <v>28.098081650718257</v>
      </c>
      <c r="X938">
        <f t="shared" si="112"/>
        <v>789.50219245043002</v>
      </c>
    </row>
    <row r="939" spans="1:24" x14ac:dyDescent="0.3">
      <c r="A939" s="3">
        <v>937</v>
      </c>
      <c r="B939">
        <v>232</v>
      </c>
      <c r="D939" t="s">
        <v>12</v>
      </c>
      <c r="F939">
        <v>168269</v>
      </c>
      <c r="H939">
        <v>1</v>
      </c>
      <c r="I939">
        <v>0</v>
      </c>
      <c r="J939">
        <f>ConfigSheet!$I$2</f>
        <v>3349.0920000000001</v>
      </c>
      <c r="K939">
        <f>IF(D939="",_xlfn.XLOOKUP(C939,ConfigSheet!$A$1:$H$1,ConfigSheet!$A$2:$H$2),_xlfn.XLOOKUP(D939,ConfigSheet!$A$1:$H$1,ConfigSheet!$A$2:$H$2))</f>
        <v>4.4826302470744004</v>
      </c>
      <c r="L939">
        <f>_xlfn.XLOOKUP(B939,CoinPixels_Config3!A:A,CoinPixels_Config3!I:I)</f>
        <v>1.0565518085562151</v>
      </c>
      <c r="M939">
        <f t="shared" si="113"/>
        <v>0</v>
      </c>
      <c r="N939">
        <f t="shared" si="114"/>
        <v>177784.91627394577</v>
      </c>
      <c r="O939">
        <f t="shared" si="115"/>
        <v>0</v>
      </c>
      <c r="P939">
        <f t="shared" si="116"/>
        <v>237.95824156612571</v>
      </c>
      <c r="Q939" s="9" cm="1">
        <f t="array" ref="Q939">IF(D939="",_xlfn.XLOOKUP(C939,ConfigSheet!$B$5:$H$5,_xlfn.XLOOKUP(G939,ConfigSheet!$A$6:$A$8,ConfigSheet!$B$6:$H$8)),_xlfn.XLOOKUP(D939,ConfigSheet!$B$5:$H$5,_xlfn.XLOOKUP(H939,ConfigSheet!$A$6:$A$8,ConfigSheet!$B$6:$H$8)))</f>
        <v>236.29999999999998</v>
      </c>
      <c r="R939">
        <f t="shared" si="120"/>
        <v>-237.95824156612571</v>
      </c>
      <c r="S939" s="9">
        <f t="shared" si="118"/>
        <v>56624.124729242634</v>
      </c>
      <c r="W939">
        <f t="shared" si="119"/>
        <v>-1.6582415661257244</v>
      </c>
      <c r="X939">
        <f t="shared" si="112"/>
        <v>2.7497650916270953</v>
      </c>
    </row>
    <row r="940" spans="1:24" x14ac:dyDescent="0.3">
      <c r="A940" s="3">
        <v>938</v>
      </c>
      <c r="B940">
        <v>247</v>
      </c>
      <c r="D940" t="s">
        <v>12</v>
      </c>
      <c r="F940">
        <v>279548</v>
      </c>
      <c r="H940">
        <v>2</v>
      </c>
      <c r="I940">
        <v>41.382306814193733</v>
      </c>
      <c r="J940">
        <f>ConfigSheet!$I$2</f>
        <v>3349.0920000000001</v>
      </c>
      <c r="K940">
        <f>IF(D940="",_xlfn.XLOOKUP(C940,ConfigSheet!$A$1:$H$1,ConfigSheet!$A$2:$H$2),_xlfn.XLOOKUP(D940,ConfigSheet!$A$1:$H$1,ConfigSheet!$A$2:$H$2))</f>
        <v>4.4826302470744004</v>
      </c>
      <c r="L940">
        <f>_xlfn.XLOOKUP(B940,CoinPixels_Config3!A:A,CoinPixels_Config3!I:I)</f>
        <v>1.0858938547486034</v>
      </c>
      <c r="M940">
        <f t="shared" si="113"/>
        <v>0</v>
      </c>
      <c r="N940">
        <f t="shared" si="114"/>
        <v>303559.4553072626</v>
      </c>
      <c r="O940">
        <f t="shared" si="115"/>
        <v>0</v>
      </c>
      <c r="P940">
        <f t="shared" si="116"/>
        <v>406.30260265939694</v>
      </c>
      <c r="Q940" s="9" cm="1">
        <f t="array" ref="Q940">IF(D940="",_xlfn.XLOOKUP(C940,ConfigSheet!$B$5:$H$5,_xlfn.XLOOKUP(G940,ConfigSheet!$A$6:$A$8,ConfigSheet!$B$6:$H$8)),_xlfn.XLOOKUP(D940,ConfigSheet!$B$5:$H$5,_xlfn.XLOOKUP(H940,ConfigSheet!$A$6:$A$8,ConfigSheet!$B$6:$H$8)))</f>
        <v>472.59999999999997</v>
      </c>
      <c r="R940">
        <f t="shared" si="120"/>
        <v>-406.30260265939694</v>
      </c>
      <c r="S940" s="9">
        <f t="shared" si="118"/>
        <v>165081.80492779979</v>
      </c>
      <c r="W940">
        <f t="shared" si="119"/>
        <v>66.297397340603027</v>
      </c>
      <c r="X940">
        <f t="shared" si="112"/>
        <v>4395.3448941377974</v>
      </c>
    </row>
    <row r="941" spans="1:24" x14ac:dyDescent="0.3">
      <c r="A941" s="3">
        <v>939</v>
      </c>
      <c r="B941">
        <v>250</v>
      </c>
      <c r="D941" t="s">
        <v>12</v>
      </c>
      <c r="F941">
        <v>165791</v>
      </c>
      <c r="H941">
        <v>1</v>
      </c>
      <c r="I941">
        <v>4.5433616833179258E-4</v>
      </c>
      <c r="J941">
        <f>ConfigSheet!$I$2</f>
        <v>3349.0920000000001</v>
      </c>
      <c r="K941">
        <f>IF(D941="",_xlfn.XLOOKUP(C941,ConfigSheet!$A$1:$H$1,ConfigSheet!$A$2:$H$2),_xlfn.XLOOKUP(D941,ConfigSheet!$A$1:$H$1,ConfigSheet!$A$2:$H$2))</f>
        <v>4.4826302470744004</v>
      </c>
      <c r="L941">
        <f>_xlfn.XLOOKUP(B941,CoinPixels_Config3!A:A,CoinPixels_Config3!I:I)</f>
        <v>1.0162352941176471</v>
      </c>
      <c r="M941">
        <f t="shared" si="113"/>
        <v>0</v>
      </c>
      <c r="N941">
        <f t="shared" si="114"/>
        <v>168482.66564705884</v>
      </c>
      <c r="O941">
        <f t="shared" si="115"/>
        <v>0</v>
      </c>
      <c r="P941">
        <f t="shared" si="116"/>
        <v>225.50753850214593</v>
      </c>
      <c r="Q941" s="9" cm="1">
        <f t="array" ref="Q941">IF(D941="",_xlfn.XLOOKUP(C941,ConfigSheet!$B$5:$H$5,_xlfn.XLOOKUP(G941,ConfigSheet!$A$6:$A$8,ConfigSheet!$B$6:$H$8)),_xlfn.XLOOKUP(D941,ConfigSheet!$B$5:$H$5,_xlfn.XLOOKUP(H941,ConfigSheet!$A$6:$A$8,ConfigSheet!$B$6:$H$8)))</f>
        <v>236.29999999999998</v>
      </c>
      <c r="R941">
        <f t="shared" si="120"/>
        <v>-225.50753850214593</v>
      </c>
      <c r="S941" s="9">
        <f t="shared" si="118"/>
        <v>50853.649921296834</v>
      </c>
      <c r="W941">
        <f t="shared" si="119"/>
        <v>10.792461497854049</v>
      </c>
      <c r="X941">
        <f t="shared" si="112"/>
        <v>116.47722518266207</v>
      </c>
    </row>
    <row r="942" spans="1:24" x14ac:dyDescent="0.3">
      <c r="A942" s="3">
        <v>940</v>
      </c>
      <c r="B942">
        <v>262</v>
      </c>
      <c r="D942" t="s">
        <v>12</v>
      </c>
      <c r="F942">
        <v>125739</v>
      </c>
      <c r="H942">
        <v>1</v>
      </c>
      <c r="I942">
        <v>66.603153944015503</v>
      </c>
      <c r="J942">
        <f>ConfigSheet!$I$2</f>
        <v>3349.0920000000001</v>
      </c>
      <c r="K942">
        <f>IF(D942="",_xlfn.XLOOKUP(C942,ConfigSheet!$A$1:$H$1,ConfigSheet!$A$2:$H$2),_xlfn.XLOOKUP(D942,ConfigSheet!$A$1:$H$1,ConfigSheet!$A$2:$H$2))</f>
        <v>4.4826302470744004</v>
      </c>
      <c r="L942">
        <f>_xlfn.XLOOKUP(B942,CoinPixels_Config3!A:A,CoinPixels_Config3!I:I)</f>
        <v>1.042373411779433</v>
      </c>
      <c r="M942">
        <f t="shared" si="113"/>
        <v>0</v>
      </c>
      <c r="N942">
        <f t="shared" si="114"/>
        <v>131066.99042373413</v>
      </c>
      <c r="O942">
        <f t="shared" si="115"/>
        <v>0</v>
      </c>
      <c r="P942">
        <f t="shared" si="116"/>
        <v>175.42810280112977</v>
      </c>
      <c r="Q942" s="9" cm="1">
        <f t="array" ref="Q942">IF(D942="",_xlfn.XLOOKUP(C942,ConfigSheet!$B$5:$H$5,_xlfn.XLOOKUP(G942,ConfigSheet!$A$6:$A$8,ConfigSheet!$B$6:$H$8)),_xlfn.XLOOKUP(D942,ConfigSheet!$B$5:$H$5,_xlfn.XLOOKUP(H942,ConfigSheet!$A$6:$A$8,ConfigSheet!$B$6:$H$8)))</f>
        <v>236.29999999999998</v>
      </c>
      <c r="R942">
        <f t="shared" si="120"/>
        <v>-175.42810280112977</v>
      </c>
      <c r="S942" s="9">
        <f t="shared" si="118"/>
        <v>30775.019252403756</v>
      </c>
      <c r="W942">
        <f t="shared" si="119"/>
        <v>60.871897198870215</v>
      </c>
      <c r="X942">
        <f t="shared" si="112"/>
        <v>3705.3878685898235</v>
      </c>
    </row>
    <row r="943" spans="1:24" x14ac:dyDescent="0.3">
      <c r="A943" s="3">
        <v>941</v>
      </c>
      <c r="B943">
        <v>265</v>
      </c>
      <c r="D943" t="s">
        <v>12</v>
      </c>
      <c r="F943">
        <v>162337</v>
      </c>
      <c r="H943">
        <v>1</v>
      </c>
      <c r="I943">
        <v>0</v>
      </c>
      <c r="J943">
        <f>ConfigSheet!$I$2</f>
        <v>3349.0920000000001</v>
      </c>
      <c r="K943">
        <f>IF(D943="",_xlfn.XLOOKUP(C943,ConfigSheet!$A$1:$H$1,ConfigSheet!$A$2:$H$2),_xlfn.XLOOKUP(D943,ConfigSheet!$A$1:$H$1,ConfigSheet!$A$2:$H$2))</f>
        <v>4.4826302470744004</v>
      </c>
      <c r="L943">
        <f>_xlfn.XLOOKUP(B943,CoinPixels_Config3!A:A,CoinPixels_Config3!I:I)</f>
        <v>1.0834639270996576</v>
      </c>
      <c r="M943">
        <f t="shared" si="113"/>
        <v>0</v>
      </c>
      <c r="N943">
        <f t="shared" si="114"/>
        <v>175886.28353357711</v>
      </c>
      <c r="O943">
        <f t="shared" si="115"/>
        <v>0</v>
      </c>
      <c r="P943">
        <f t="shared" si="116"/>
        <v>235.41699499838069</v>
      </c>
      <c r="Q943" s="9" cm="1">
        <f t="array" ref="Q943">IF(D943="",_xlfn.XLOOKUP(C943,ConfigSheet!$B$5:$H$5,_xlfn.XLOOKUP(G943,ConfigSheet!$A$6:$A$8,ConfigSheet!$B$6:$H$8)),_xlfn.XLOOKUP(D943,ConfigSheet!$B$5:$H$5,_xlfn.XLOOKUP(H943,ConfigSheet!$A$6:$A$8,ConfigSheet!$B$6:$H$8)))</f>
        <v>236.29999999999998</v>
      </c>
      <c r="R943">
        <f t="shared" si="120"/>
        <v>-235.41699499838069</v>
      </c>
      <c r="S943" s="9">
        <f t="shared" si="118"/>
        <v>55421.1615340676</v>
      </c>
      <c r="W943">
        <f t="shared" si="119"/>
        <v>0.88300500161929563</v>
      </c>
      <c r="X943">
        <f t="shared" si="112"/>
        <v>0.7796978328846923</v>
      </c>
    </row>
    <row r="944" spans="1:24" x14ac:dyDescent="0.3">
      <c r="A944" s="3">
        <v>942</v>
      </c>
      <c r="B944">
        <v>283</v>
      </c>
      <c r="D944" t="s">
        <v>12</v>
      </c>
      <c r="F944">
        <v>145115</v>
      </c>
      <c r="H944">
        <v>1</v>
      </c>
      <c r="I944">
        <v>0</v>
      </c>
      <c r="J944">
        <f>ConfigSheet!$I$2</f>
        <v>3349.0920000000001</v>
      </c>
      <c r="K944">
        <f>IF(D944="",_xlfn.XLOOKUP(C944,ConfigSheet!$A$1:$H$1,ConfigSheet!$A$2:$H$2),_xlfn.XLOOKUP(D944,ConfigSheet!$A$1:$H$1,ConfigSheet!$A$2:$H$2))</f>
        <v>4.4826302470744004</v>
      </c>
      <c r="L944">
        <f>_xlfn.XLOOKUP(B944,CoinPixels_Config3!A:A,CoinPixels_Config3!I:I)</f>
        <v>1.1358761881550086</v>
      </c>
      <c r="M944">
        <f t="shared" si="113"/>
        <v>0</v>
      </c>
      <c r="N944">
        <f t="shared" si="114"/>
        <v>164832.67304411408</v>
      </c>
      <c r="O944">
        <f t="shared" si="115"/>
        <v>0</v>
      </c>
      <c r="P944">
        <f t="shared" si="116"/>
        <v>220.6221644235724</v>
      </c>
      <c r="Q944" s="9" cm="1">
        <f t="array" ref="Q944">IF(D944="",_xlfn.XLOOKUP(C944,ConfigSheet!$B$5:$H$5,_xlfn.XLOOKUP(G944,ConfigSheet!$A$6:$A$8,ConfigSheet!$B$6:$H$8)),_xlfn.XLOOKUP(D944,ConfigSheet!$B$5:$H$5,_xlfn.XLOOKUP(H944,ConfigSheet!$A$6:$A$8,ConfigSheet!$B$6:$H$8)))</f>
        <v>236.29999999999998</v>
      </c>
      <c r="R944">
        <f t="shared" si="120"/>
        <v>-220.6221644235724</v>
      </c>
      <c r="S944" s="9">
        <f t="shared" si="118"/>
        <v>48674.139434941819</v>
      </c>
      <c r="W944">
        <f t="shared" si="119"/>
        <v>15.677835576427583</v>
      </c>
      <c r="X944">
        <f t="shared" si="112"/>
        <v>245.79452836149841</v>
      </c>
    </row>
    <row r="945" spans="1:24" x14ac:dyDescent="0.3">
      <c r="A945" s="3">
        <v>943</v>
      </c>
      <c r="B945">
        <v>286</v>
      </c>
      <c r="D945" t="s">
        <v>12</v>
      </c>
      <c r="F945">
        <v>163120</v>
      </c>
      <c r="H945">
        <v>1</v>
      </c>
      <c r="I945">
        <v>0</v>
      </c>
      <c r="J945">
        <f>ConfigSheet!$I$2</f>
        <v>3349.0920000000001</v>
      </c>
      <c r="K945">
        <f>IF(D945="",_xlfn.XLOOKUP(C945,ConfigSheet!$A$1:$H$1,ConfigSheet!$A$2:$H$2),_xlfn.XLOOKUP(D945,ConfigSheet!$A$1:$H$1,ConfigSheet!$A$2:$H$2))</f>
        <v>4.4826302470744004</v>
      </c>
      <c r="L945">
        <f>_xlfn.XLOOKUP(B945,CoinPixels_Config3!A:A,CoinPixels_Config3!I:I)</f>
        <v>1.0494428545332766</v>
      </c>
      <c r="M945">
        <f t="shared" si="113"/>
        <v>0</v>
      </c>
      <c r="N945">
        <f t="shared" si="114"/>
        <v>171185.11843146809</v>
      </c>
      <c r="O945">
        <f t="shared" si="115"/>
        <v>0</v>
      </c>
      <c r="P945">
        <f t="shared" si="116"/>
        <v>229.12466714259037</v>
      </c>
      <c r="Q945" s="9" cm="1">
        <f t="array" ref="Q945">IF(D945="",_xlfn.XLOOKUP(C945,ConfigSheet!$B$5:$H$5,_xlfn.XLOOKUP(G945,ConfigSheet!$A$6:$A$8,ConfigSheet!$B$6:$H$8)),_xlfn.XLOOKUP(D945,ConfigSheet!$B$5:$H$5,_xlfn.XLOOKUP(H945,ConfigSheet!$A$6:$A$8,ConfigSheet!$B$6:$H$8)))</f>
        <v>236.29999999999998</v>
      </c>
      <c r="R945">
        <f t="shared" si="120"/>
        <v>-229.12466714259037</v>
      </c>
      <c r="S945" s="9">
        <f t="shared" si="118"/>
        <v>52498.113093202832</v>
      </c>
      <c r="W945">
        <f t="shared" si="119"/>
        <v>7.1753328574096145</v>
      </c>
      <c r="X945">
        <f t="shared" si="112"/>
        <v>51.48540161462202</v>
      </c>
    </row>
    <row r="946" spans="1:24" x14ac:dyDescent="0.3">
      <c r="A946" s="3">
        <v>944</v>
      </c>
      <c r="B946">
        <v>301</v>
      </c>
      <c r="D946" t="s">
        <v>12</v>
      </c>
      <c r="F946">
        <v>157768</v>
      </c>
      <c r="H946">
        <v>1</v>
      </c>
      <c r="I946">
        <v>0</v>
      </c>
      <c r="J946">
        <f>ConfigSheet!$I$2</f>
        <v>3349.0920000000001</v>
      </c>
      <c r="K946">
        <f>IF(D946="",_xlfn.XLOOKUP(C946,ConfigSheet!$A$1:$H$1,ConfigSheet!$A$2:$H$2),_xlfn.XLOOKUP(D946,ConfigSheet!$A$1:$H$1,ConfigSheet!$A$2:$H$2))</f>
        <v>4.4826302470744004</v>
      </c>
      <c r="L946">
        <f>_xlfn.XLOOKUP(B946,CoinPixels_Config3!A:A,CoinPixels_Config3!I:I)</f>
        <v>1.0995283018867925</v>
      </c>
      <c r="M946">
        <f t="shared" si="113"/>
        <v>0</v>
      </c>
      <c r="N946">
        <f t="shared" si="114"/>
        <v>173470.38113207548</v>
      </c>
      <c r="O946">
        <f t="shared" si="115"/>
        <v>0</v>
      </c>
      <c r="P946">
        <f t="shared" si="116"/>
        <v>232.18340297434824</v>
      </c>
      <c r="Q946" s="9" cm="1">
        <f t="array" ref="Q946">IF(D946="",_xlfn.XLOOKUP(C946,ConfigSheet!$B$5:$H$5,_xlfn.XLOOKUP(G946,ConfigSheet!$A$6:$A$8,ConfigSheet!$B$6:$H$8)),_xlfn.XLOOKUP(D946,ConfigSheet!$B$5:$H$5,_xlfn.XLOOKUP(H946,ConfigSheet!$A$6:$A$8,ConfigSheet!$B$6:$H$8)))</f>
        <v>236.29999999999998</v>
      </c>
      <c r="R946">
        <f t="shared" si="120"/>
        <v>-232.18340297434824</v>
      </c>
      <c r="S946" s="9">
        <f t="shared" si="118"/>
        <v>53909.132616748582</v>
      </c>
      <c r="W946">
        <f t="shared" si="119"/>
        <v>4.1165970256517426</v>
      </c>
      <c r="X946">
        <f t="shared" si="112"/>
        <v>16.946371071604773</v>
      </c>
    </row>
    <row r="947" spans="1:24" x14ac:dyDescent="0.3">
      <c r="A947" s="3">
        <v>945</v>
      </c>
      <c r="B947">
        <v>304</v>
      </c>
      <c r="D947" t="s">
        <v>12</v>
      </c>
      <c r="F947">
        <v>167003</v>
      </c>
      <c r="H947">
        <v>1</v>
      </c>
      <c r="I947">
        <v>0</v>
      </c>
      <c r="J947">
        <f>ConfigSheet!$I$2</f>
        <v>3349.0920000000001</v>
      </c>
      <c r="K947">
        <f>IF(D947="",_xlfn.XLOOKUP(C947,ConfigSheet!$A$1:$H$1,ConfigSheet!$A$2:$H$2),_xlfn.XLOOKUP(D947,ConfigSheet!$A$1:$H$1,ConfigSheet!$A$2:$H$2))</f>
        <v>4.4826302470744004</v>
      </c>
      <c r="L947">
        <f>_xlfn.XLOOKUP(B947,CoinPixels_Config3!A:A,CoinPixels_Config3!I:I)</f>
        <v>1.0376677297069619</v>
      </c>
      <c r="M947">
        <f t="shared" si="113"/>
        <v>0</v>
      </c>
      <c r="N947">
        <f t="shared" si="114"/>
        <v>173293.62386425174</v>
      </c>
      <c r="O947">
        <f t="shared" si="115"/>
        <v>0</v>
      </c>
      <c r="P947">
        <f t="shared" si="116"/>
        <v>231.94682020052866</v>
      </c>
      <c r="Q947" s="9" cm="1">
        <f t="array" ref="Q947">IF(D947="",_xlfn.XLOOKUP(C947,ConfigSheet!$B$5:$H$5,_xlfn.XLOOKUP(G947,ConfigSheet!$A$6:$A$8,ConfigSheet!$B$6:$H$8)),_xlfn.XLOOKUP(D947,ConfigSheet!$B$5:$H$5,_xlfn.XLOOKUP(H947,ConfigSheet!$A$6:$A$8,ConfigSheet!$B$6:$H$8)))</f>
        <v>236.29999999999998</v>
      </c>
      <c r="R947">
        <f t="shared" si="120"/>
        <v>-231.94682020052866</v>
      </c>
      <c r="S947" s="9">
        <f t="shared" si="118"/>
        <v>53799.327401136368</v>
      </c>
      <c r="W947">
        <f t="shared" si="119"/>
        <v>4.3531797994713202</v>
      </c>
      <c r="X947">
        <f t="shared" si="112"/>
        <v>18.950174366525165</v>
      </c>
    </row>
    <row r="948" spans="1:24" x14ac:dyDescent="0.3">
      <c r="A948" s="3">
        <v>946</v>
      </c>
      <c r="B948">
        <v>317</v>
      </c>
      <c r="D948" t="s">
        <v>9</v>
      </c>
      <c r="F948">
        <v>351773</v>
      </c>
      <c r="H948">
        <v>1</v>
      </c>
      <c r="I948">
        <v>33.878621459007263</v>
      </c>
      <c r="J948">
        <f>ConfigSheet!$I$2</f>
        <v>3349.0920000000001</v>
      </c>
      <c r="K948">
        <f>IF(D948="",_xlfn.XLOOKUP(C948,ConfigSheet!$A$1:$H$1,ConfigSheet!$A$2:$H$2),_xlfn.XLOOKUP(D948,ConfigSheet!$A$1:$H$1,ConfigSheet!$A$2:$H$2))</f>
        <v>2.6304883652667002</v>
      </c>
      <c r="L948">
        <f>_xlfn.XLOOKUP(B948,CoinPixels_Config3!A:A,CoinPixels_Config3!I:I)</f>
        <v>1.0998928188638799</v>
      </c>
      <c r="M948">
        <f t="shared" si="113"/>
        <v>0</v>
      </c>
      <c r="N948">
        <f t="shared" si="114"/>
        <v>386912.5965702036</v>
      </c>
      <c r="O948">
        <f t="shared" si="115"/>
        <v>0</v>
      </c>
      <c r="P948">
        <f t="shared" si="116"/>
        <v>303.8940356529618</v>
      </c>
      <c r="Q948" s="9" cm="1">
        <f t="array" ref="Q948">IF(D948="",_xlfn.XLOOKUP(C948,ConfigSheet!$B$5:$H$5,_xlfn.XLOOKUP(G948,ConfigSheet!$A$6:$A$8,ConfigSheet!$B$6:$H$8)),_xlfn.XLOOKUP(D948,ConfigSheet!$B$5:$H$5,_xlfn.XLOOKUP(H948,ConfigSheet!$A$6:$A$8,ConfigSheet!$B$6:$H$8)))</f>
        <v>468.8</v>
      </c>
      <c r="R948">
        <f t="shared" si="120"/>
        <v>-303.8940356529618</v>
      </c>
      <c r="S948" s="9">
        <f t="shared" si="118"/>
        <v>92351.584905443626</v>
      </c>
      <c r="W948">
        <f t="shared" si="119"/>
        <v>164.90596434703821</v>
      </c>
      <c r="X948">
        <f t="shared" si="112"/>
        <v>27193.977077226635</v>
      </c>
    </row>
    <row r="949" spans="1:24" x14ac:dyDescent="0.3">
      <c r="A949" s="3">
        <v>947</v>
      </c>
      <c r="B949">
        <v>319</v>
      </c>
      <c r="D949" t="s">
        <v>12</v>
      </c>
      <c r="F949">
        <v>156539</v>
      </c>
      <c r="H949">
        <v>1</v>
      </c>
      <c r="I949">
        <v>0</v>
      </c>
      <c r="J949">
        <f>ConfigSheet!$I$2</f>
        <v>3349.0920000000001</v>
      </c>
      <c r="K949">
        <f>IF(D949="",_xlfn.XLOOKUP(C949,ConfigSheet!$A$1:$H$1,ConfigSheet!$A$2:$H$2),_xlfn.XLOOKUP(D949,ConfigSheet!$A$1:$H$1,ConfigSheet!$A$2:$H$2))</f>
        <v>4.4826302470744004</v>
      </c>
      <c r="L949">
        <f>_xlfn.XLOOKUP(B949,CoinPixels_Config3!A:A,CoinPixels_Config3!I:I)</f>
        <v>1.0963006459189666</v>
      </c>
      <c r="M949">
        <f t="shared" si="113"/>
        <v>0</v>
      </c>
      <c r="N949">
        <f t="shared" si="114"/>
        <v>171613.8068115091</v>
      </c>
      <c r="O949">
        <f t="shared" si="115"/>
        <v>0</v>
      </c>
      <c r="P949">
        <f t="shared" si="116"/>
        <v>229.6984499765469</v>
      </c>
      <c r="Q949" s="9" cm="1">
        <f t="array" ref="Q949">IF(D949="",_xlfn.XLOOKUP(C949,ConfigSheet!$B$5:$H$5,_xlfn.XLOOKUP(G949,ConfigSheet!$A$6:$A$8,ConfigSheet!$B$6:$H$8)),_xlfn.XLOOKUP(D949,ConfigSheet!$B$5:$H$5,_xlfn.XLOOKUP(H949,ConfigSheet!$A$6:$A$8,ConfigSheet!$B$6:$H$8)))</f>
        <v>236.29999999999998</v>
      </c>
      <c r="R949">
        <f t="shared" si="120"/>
        <v>-229.6984499765469</v>
      </c>
      <c r="S949" s="9">
        <f t="shared" si="118"/>
        <v>52761.37792162822</v>
      </c>
      <c r="W949">
        <f t="shared" si="119"/>
        <v>6.6015500234530862</v>
      </c>
      <c r="X949">
        <f t="shared" si="112"/>
        <v>43.580462712153441</v>
      </c>
    </row>
    <row r="950" spans="1:24" x14ac:dyDescent="0.3">
      <c r="A950" s="3">
        <v>948</v>
      </c>
      <c r="B950">
        <v>337</v>
      </c>
      <c r="D950" t="s">
        <v>12</v>
      </c>
      <c r="F950">
        <v>161181</v>
      </c>
      <c r="H950">
        <v>1</v>
      </c>
      <c r="I950">
        <v>0</v>
      </c>
      <c r="J950">
        <f>ConfigSheet!$I$2</f>
        <v>3349.0920000000001</v>
      </c>
      <c r="K950">
        <f>IF(D950="",_xlfn.XLOOKUP(C950,ConfigSheet!$A$1:$H$1,ConfigSheet!$A$2:$H$2),_xlfn.XLOOKUP(D950,ConfigSheet!$A$1:$H$1,ConfigSheet!$A$2:$H$2))</f>
        <v>4.4826302470744004</v>
      </c>
      <c r="L950">
        <f>_xlfn.XLOOKUP(B950,CoinPixels_Config3!A:A,CoinPixels_Config3!I:I)</f>
        <v>1.1103037522334722</v>
      </c>
      <c r="M950">
        <f t="shared" si="113"/>
        <v>0</v>
      </c>
      <c r="N950">
        <f t="shared" si="114"/>
        <v>178959.86908874329</v>
      </c>
      <c r="O950">
        <f t="shared" si="115"/>
        <v>0</v>
      </c>
      <c r="P950">
        <f t="shared" si="116"/>
        <v>239.53087051346324</v>
      </c>
      <c r="Q950" s="9" cm="1">
        <f t="array" ref="Q950">IF(D950="",_xlfn.XLOOKUP(C950,ConfigSheet!$B$5:$H$5,_xlfn.XLOOKUP(G950,ConfigSheet!$A$6:$A$8,ConfigSheet!$B$6:$H$8)),_xlfn.XLOOKUP(D950,ConfigSheet!$B$5:$H$5,_xlfn.XLOOKUP(H950,ConfigSheet!$A$6:$A$8,ConfigSheet!$B$6:$H$8)))</f>
        <v>236.29999999999998</v>
      </c>
      <c r="R950">
        <f t="shared" si="120"/>
        <v>-239.53087051346324</v>
      </c>
      <c r="S950" s="9">
        <f t="shared" si="118"/>
        <v>57375.037928937498</v>
      </c>
      <c r="W950">
        <f t="shared" si="119"/>
        <v>-3.2308705134632589</v>
      </c>
      <c r="X950">
        <f t="shared" si="112"/>
        <v>10.438524274766342</v>
      </c>
    </row>
    <row r="951" spans="1:24" x14ac:dyDescent="0.3">
      <c r="A951" s="3">
        <v>949</v>
      </c>
      <c r="B951">
        <v>355</v>
      </c>
      <c r="D951" t="s">
        <v>12</v>
      </c>
      <c r="F951">
        <v>139340</v>
      </c>
      <c r="H951">
        <v>1</v>
      </c>
      <c r="I951">
        <v>0</v>
      </c>
      <c r="J951">
        <f>ConfigSheet!$I$2</f>
        <v>3349.0920000000001</v>
      </c>
      <c r="K951">
        <f>IF(D951="",_xlfn.XLOOKUP(C951,ConfigSheet!$A$1:$H$1,ConfigSheet!$A$2:$H$2),_xlfn.XLOOKUP(D951,ConfigSheet!$A$1:$H$1,ConfigSheet!$A$2:$H$2))</f>
        <v>4.4826302470744004</v>
      </c>
      <c r="L951">
        <f>_xlfn.XLOOKUP(B951,CoinPixels_Config3!A:A,CoinPixels_Config3!I:I)</f>
        <v>1.1178971319082689</v>
      </c>
      <c r="M951">
        <f t="shared" si="113"/>
        <v>0</v>
      </c>
      <c r="N951">
        <f t="shared" si="114"/>
        <v>155767.78636009819</v>
      </c>
      <c r="O951">
        <f t="shared" si="115"/>
        <v>0</v>
      </c>
      <c r="P951">
        <f t="shared" si="116"/>
        <v>208.48916382637427</v>
      </c>
      <c r="Q951" s="9" cm="1">
        <f t="array" ref="Q951">IF(D951="",_xlfn.XLOOKUP(C951,ConfigSheet!$B$5:$H$5,_xlfn.XLOOKUP(G951,ConfigSheet!$A$6:$A$8,ConfigSheet!$B$6:$H$8)),_xlfn.XLOOKUP(D951,ConfigSheet!$B$5:$H$5,_xlfn.XLOOKUP(H951,ConfigSheet!$A$6:$A$8,ConfigSheet!$B$6:$H$8)))</f>
        <v>236.29999999999998</v>
      </c>
      <c r="R951">
        <f t="shared" si="120"/>
        <v>-208.48916382637427</v>
      </c>
      <c r="S951" s="9">
        <f t="shared" si="118"/>
        <v>43467.73143302073</v>
      </c>
      <c r="W951">
        <f t="shared" si="119"/>
        <v>27.810836173625717</v>
      </c>
      <c r="X951">
        <f t="shared" si="112"/>
        <v>773.44260867624871</v>
      </c>
    </row>
    <row r="952" spans="1:24" x14ac:dyDescent="0.3">
      <c r="A952" s="3">
        <v>950</v>
      </c>
      <c r="B952">
        <v>358</v>
      </c>
      <c r="D952" t="s">
        <v>12</v>
      </c>
      <c r="F952">
        <v>167078</v>
      </c>
      <c r="H952">
        <v>1</v>
      </c>
      <c r="I952">
        <v>0</v>
      </c>
      <c r="J952">
        <f>ConfigSheet!$I$2</f>
        <v>3349.0920000000001</v>
      </c>
      <c r="K952">
        <f>IF(D952="",_xlfn.XLOOKUP(C952,ConfigSheet!$A$1:$H$1,ConfigSheet!$A$2:$H$2),_xlfn.XLOOKUP(D952,ConfigSheet!$A$1:$H$1,ConfigSheet!$A$2:$H$2))</f>
        <v>4.4826302470744004</v>
      </c>
      <c r="L952">
        <f>_xlfn.XLOOKUP(B952,CoinPixels_Config3!A:A,CoinPixels_Config3!I:I)</f>
        <v>1.0424810892586989</v>
      </c>
      <c r="M952">
        <f t="shared" si="113"/>
        <v>0</v>
      </c>
      <c r="N952">
        <f t="shared" si="114"/>
        <v>174175.65543116489</v>
      </c>
      <c r="O952">
        <f t="shared" si="115"/>
        <v>0</v>
      </c>
      <c r="P952">
        <f t="shared" si="116"/>
        <v>233.12738537482645</v>
      </c>
      <c r="Q952" s="9" cm="1">
        <f t="array" ref="Q952">IF(D952="",_xlfn.XLOOKUP(C952,ConfigSheet!$B$5:$H$5,_xlfn.XLOOKUP(G952,ConfigSheet!$A$6:$A$8,ConfigSheet!$B$6:$H$8)),_xlfn.XLOOKUP(D952,ConfigSheet!$B$5:$H$5,_xlfn.XLOOKUP(H952,ConfigSheet!$A$6:$A$8,ConfigSheet!$B$6:$H$8)))</f>
        <v>236.29999999999998</v>
      </c>
      <c r="R952">
        <f t="shared" si="120"/>
        <v>-233.12738537482645</v>
      </c>
      <c r="S952" s="9">
        <f t="shared" si="118"/>
        <v>54348.377811702841</v>
      </c>
      <c r="W952">
        <f t="shared" si="119"/>
        <v>3.1726146251735372</v>
      </c>
      <c r="X952">
        <f t="shared" si="112"/>
        <v>10.065483559865024</v>
      </c>
    </row>
    <row r="953" spans="1:24" x14ac:dyDescent="0.3">
      <c r="A953" s="3">
        <v>951</v>
      </c>
      <c r="B953">
        <v>373</v>
      </c>
      <c r="D953" t="s">
        <v>12</v>
      </c>
      <c r="F953">
        <v>158251</v>
      </c>
      <c r="H953">
        <v>1</v>
      </c>
      <c r="I953">
        <v>0</v>
      </c>
      <c r="J953">
        <f>ConfigSheet!$I$2</f>
        <v>3349.0920000000001</v>
      </c>
      <c r="K953">
        <f>IF(D953="",_xlfn.XLOOKUP(C953,ConfigSheet!$A$1:$H$1,ConfigSheet!$A$2:$H$2),_xlfn.XLOOKUP(D953,ConfigSheet!$A$1:$H$1,ConfigSheet!$A$2:$H$2))</f>
        <v>4.4826302470744004</v>
      </c>
      <c r="L953">
        <f>_xlfn.XLOOKUP(B953,CoinPixels_Config3!A:A,CoinPixels_Config3!I:I)</f>
        <v>1.0955234402537892</v>
      </c>
      <c r="M953">
        <f t="shared" si="113"/>
        <v>0</v>
      </c>
      <c r="N953">
        <f t="shared" si="114"/>
        <v>173367.67994360239</v>
      </c>
      <c r="O953">
        <f t="shared" si="115"/>
        <v>0</v>
      </c>
      <c r="P953">
        <f t="shared" si="116"/>
        <v>232.04594140152193</v>
      </c>
      <c r="Q953" s="9" cm="1">
        <f t="array" ref="Q953">IF(D953="",_xlfn.XLOOKUP(C953,ConfigSheet!$B$5:$H$5,_xlfn.XLOOKUP(G953,ConfigSheet!$A$6:$A$8,ConfigSheet!$B$6:$H$8)),_xlfn.XLOOKUP(D953,ConfigSheet!$B$5:$H$5,_xlfn.XLOOKUP(H953,ConfigSheet!$A$6:$A$8,ConfigSheet!$B$6:$H$8)))</f>
        <v>236.29999999999998</v>
      </c>
      <c r="R953">
        <f t="shared" si="120"/>
        <v>-232.04594140152193</v>
      </c>
      <c r="S953" s="9">
        <f t="shared" si="118"/>
        <v>53845.318920918551</v>
      </c>
      <c r="W953">
        <f t="shared" si="119"/>
        <v>4.2540585984780535</v>
      </c>
      <c r="X953">
        <f t="shared" si="112"/>
        <v>18.097014559285061</v>
      </c>
    </row>
    <row r="954" spans="1:24" x14ac:dyDescent="0.3">
      <c r="A954" s="3">
        <v>952</v>
      </c>
      <c r="B954">
        <v>376</v>
      </c>
      <c r="D954" t="s">
        <v>12</v>
      </c>
      <c r="F954">
        <v>176076</v>
      </c>
      <c r="H954">
        <v>1</v>
      </c>
      <c r="I954">
        <v>1.954115577973425E-2</v>
      </c>
      <c r="J954">
        <f>ConfigSheet!$I$2</f>
        <v>3349.0920000000001</v>
      </c>
      <c r="K954">
        <f>IF(D954="",_xlfn.XLOOKUP(C954,ConfigSheet!$A$1:$H$1,ConfigSheet!$A$2:$H$2),_xlfn.XLOOKUP(D954,ConfigSheet!$A$1:$H$1,ConfigSheet!$A$2:$H$2))</f>
        <v>4.4826302470744004</v>
      </c>
      <c r="L954">
        <f>_xlfn.XLOOKUP(B954,CoinPixels_Config3!A:A,CoinPixels_Config3!I:I)</f>
        <v>1.0632403751233959</v>
      </c>
      <c r="M954">
        <f t="shared" si="113"/>
        <v>0</v>
      </c>
      <c r="N954">
        <f t="shared" si="114"/>
        <v>187211.11229022706</v>
      </c>
      <c r="O954">
        <f t="shared" si="115"/>
        <v>0</v>
      </c>
      <c r="P954">
        <f t="shared" si="116"/>
        <v>250.57484074507772</v>
      </c>
      <c r="Q954" s="9" cm="1">
        <f t="array" ref="Q954">IF(D954="",_xlfn.XLOOKUP(C954,ConfigSheet!$B$5:$H$5,_xlfn.XLOOKUP(G954,ConfigSheet!$A$6:$A$8,ConfigSheet!$B$6:$H$8)),_xlfn.XLOOKUP(D954,ConfigSheet!$B$5:$H$5,_xlfn.XLOOKUP(H954,ConfigSheet!$A$6:$A$8,ConfigSheet!$B$6:$H$8)))</f>
        <v>236.29999999999998</v>
      </c>
      <c r="R954">
        <f t="shared" si="120"/>
        <v>-250.57484074507772</v>
      </c>
      <c r="S954" s="9">
        <f t="shared" si="118"/>
        <v>62787.750814421066</v>
      </c>
      <c r="W954">
        <f t="shared" si="119"/>
        <v>-14.274840745077739</v>
      </c>
      <c r="X954">
        <f t="shared" si="112"/>
        <v>203.7710782973316</v>
      </c>
    </row>
    <row r="955" spans="1:24" x14ac:dyDescent="0.3">
      <c r="A955" s="3">
        <v>953</v>
      </c>
      <c r="B955">
        <v>391</v>
      </c>
      <c r="D955" t="s">
        <v>12</v>
      </c>
      <c r="F955">
        <v>142726</v>
      </c>
      <c r="H955">
        <v>1</v>
      </c>
      <c r="I955">
        <v>0</v>
      </c>
      <c r="J955">
        <f>ConfigSheet!$I$2</f>
        <v>3349.0920000000001</v>
      </c>
      <c r="K955">
        <f>IF(D955="",_xlfn.XLOOKUP(C955,ConfigSheet!$A$1:$H$1,ConfigSheet!$A$2:$H$2),_xlfn.XLOOKUP(D955,ConfigSheet!$A$1:$H$1,ConfigSheet!$A$2:$H$2))</f>
        <v>4.4826302470744004</v>
      </c>
      <c r="L955">
        <f>_xlfn.XLOOKUP(B955,CoinPixels_Config3!A:A,CoinPixels_Config3!I:I)</f>
        <v>1.1024551463644947</v>
      </c>
      <c r="M955">
        <f t="shared" si="113"/>
        <v>0</v>
      </c>
      <c r="N955">
        <f t="shared" si="114"/>
        <v>157349.01322001888</v>
      </c>
      <c r="O955">
        <f t="shared" si="115"/>
        <v>0</v>
      </c>
      <c r="P955">
        <f t="shared" si="116"/>
        <v>210.60557488637707</v>
      </c>
      <c r="Q955" s="9" cm="1">
        <f t="array" ref="Q955">IF(D955="",_xlfn.XLOOKUP(C955,ConfigSheet!$B$5:$H$5,_xlfn.XLOOKUP(G955,ConfigSheet!$A$6:$A$8,ConfigSheet!$B$6:$H$8)),_xlfn.XLOOKUP(D955,ConfigSheet!$B$5:$H$5,_xlfn.XLOOKUP(H955,ConfigSheet!$A$6:$A$8,ConfigSheet!$B$6:$H$8)))</f>
        <v>236.29999999999998</v>
      </c>
      <c r="R955">
        <f t="shared" si="120"/>
        <v>-210.60557488637707</v>
      </c>
      <c r="S955" s="9">
        <f t="shared" si="118"/>
        <v>44354.708173221377</v>
      </c>
      <c r="W955">
        <f t="shared" si="119"/>
        <v>25.694425113622913</v>
      </c>
      <c r="X955">
        <f t="shared" si="112"/>
        <v>660.20348191957578</v>
      </c>
    </row>
    <row r="956" spans="1:24" x14ac:dyDescent="0.3">
      <c r="A956" s="3">
        <v>954</v>
      </c>
      <c r="B956">
        <v>394</v>
      </c>
      <c r="D956" t="s">
        <v>12</v>
      </c>
      <c r="F956">
        <v>165176</v>
      </c>
      <c r="H956">
        <v>1</v>
      </c>
      <c r="I956">
        <v>7.276994438143447E-3</v>
      </c>
      <c r="J956">
        <f>ConfigSheet!$I$2</f>
        <v>3349.0920000000001</v>
      </c>
      <c r="K956">
        <f>IF(D956="",_xlfn.XLOOKUP(C956,ConfigSheet!$A$1:$H$1,ConfigSheet!$A$2:$H$2),_xlfn.XLOOKUP(D956,ConfigSheet!$A$1:$H$1,ConfigSheet!$A$2:$H$2))</f>
        <v>4.4826302470744004</v>
      </c>
      <c r="L956">
        <f>_xlfn.XLOOKUP(B956,CoinPixels_Config3!A:A,CoinPixels_Config3!I:I)</f>
        <v>1.0374157844080847</v>
      </c>
      <c r="M956">
        <f t="shared" si="113"/>
        <v>0</v>
      </c>
      <c r="N956">
        <f t="shared" si="114"/>
        <v>171356.18960538981</v>
      </c>
      <c r="O956">
        <f t="shared" si="115"/>
        <v>0</v>
      </c>
      <c r="P956">
        <f t="shared" si="116"/>
        <v>229.353639299409</v>
      </c>
      <c r="Q956" s="9" cm="1">
        <f t="array" ref="Q956">IF(D956="",_xlfn.XLOOKUP(C956,ConfigSheet!$B$5:$H$5,_xlfn.XLOOKUP(G956,ConfigSheet!$A$6:$A$8,ConfigSheet!$B$6:$H$8)),_xlfn.XLOOKUP(D956,ConfigSheet!$B$5:$H$5,_xlfn.XLOOKUP(H956,ConfigSheet!$A$6:$A$8,ConfigSheet!$B$6:$H$8)))</f>
        <v>236.29999999999998</v>
      </c>
      <c r="R956">
        <f t="shared" si="120"/>
        <v>-229.353639299409</v>
      </c>
      <c r="S956" s="9">
        <f t="shared" si="118"/>
        <v>52603.091859883411</v>
      </c>
      <c r="W956">
        <f t="shared" si="119"/>
        <v>6.9463607005909864</v>
      </c>
      <c r="X956">
        <f t="shared" si="112"/>
        <v>48.251926982714899</v>
      </c>
    </row>
    <row r="957" spans="1:24" x14ac:dyDescent="0.3">
      <c r="A957" s="3">
        <v>955</v>
      </c>
      <c r="B957">
        <v>409</v>
      </c>
      <c r="D957" t="s">
        <v>12</v>
      </c>
      <c r="F957">
        <v>160859</v>
      </c>
      <c r="H957">
        <v>1</v>
      </c>
      <c r="I957">
        <v>0</v>
      </c>
      <c r="J957">
        <f>ConfigSheet!$I$2</f>
        <v>3349.0920000000001</v>
      </c>
      <c r="K957">
        <f>IF(D957="",_xlfn.XLOOKUP(C957,ConfigSheet!$A$1:$H$1,ConfigSheet!$A$2:$H$2),_xlfn.XLOOKUP(D957,ConfigSheet!$A$1:$H$1,ConfigSheet!$A$2:$H$2))</f>
        <v>4.4826302470744004</v>
      </c>
      <c r="L957">
        <f>_xlfn.XLOOKUP(B957,CoinPixels_Config3!A:A,CoinPixels_Config3!I:I)</f>
        <v>1.0969372758803126</v>
      </c>
      <c r="M957">
        <f t="shared" si="113"/>
        <v>0</v>
      </c>
      <c r="N957">
        <f t="shared" si="114"/>
        <v>176452.23326083121</v>
      </c>
      <c r="O957">
        <f t="shared" si="115"/>
        <v>0</v>
      </c>
      <c r="P957">
        <f t="shared" si="116"/>
        <v>236.17449684237681</v>
      </c>
      <c r="Q957" s="9" cm="1">
        <f t="array" ref="Q957">IF(D957="",_xlfn.XLOOKUP(C957,ConfigSheet!$B$5:$H$5,_xlfn.XLOOKUP(G957,ConfigSheet!$A$6:$A$8,ConfigSheet!$B$6:$H$8)),_xlfn.XLOOKUP(D957,ConfigSheet!$B$5:$H$5,_xlfn.XLOOKUP(H957,ConfigSheet!$A$6:$A$8,ConfigSheet!$B$6:$H$8)))</f>
        <v>236.29999999999998</v>
      </c>
      <c r="R957">
        <f t="shared" si="120"/>
        <v>-236.17449684237681</v>
      </c>
      <c r="S957" s="9">
        <f t="shared" si="118"/>
        <v>55778.392958749857</v>
      </c>
      <c r="W957">
        <f t="shared" si="119"/>
        <v>0.12550315762317155</v>
      </c>
      <c r="X957">
        <f t="shared" si="112"/>
        <v>1.5751042573386644E-2</v>
      </c>
    </row>
    <row r="958" spans="1:24" x14ac:dyDescent="0.3">
      <c r="A958" s="3">
        <v>956</v>
      </c>
      <c r="B958">
        <v>412</v>
      </c>
      <c r="D958" t="s">
        <v>12</v>
      </c>
      <c r="F958">
        <v>173636</v>
      </c>
      <c r="H958">
        <v>1</v>
      </c>
      <c r="I958">
        <v>1.0627803567331281E-2</v>
      </c>
      <c r="J958">
        <f>ConfigSheet!$I$2</f>
        <v>3349.0920000000001</v>
      </c>
      <c r="K958">
        <f>IF(D958="",_xlfn.XLOOKUP(C958,ConfigSheet!$A$1:$H$1,ConfigSheet!$A$2:$H$2),_xlfn.XLOOKUP(D958,ConfigSheet!$A$1:$H$1,ConfigSheet!$A$2:$H$2))</f>
        <v>4.4826302470744004</v>
      </c>
      <c r="L958">
        <f>_xlfn.XLOOKUP(B958,CoinPixels_Config3!A:A,CoinPixels_Config3!I:I)</f>
        <v>1.0451932966301651</v>
      </c>
      <c r="M958">
        <f t="shared" si="113"/>
        <v>0</v>
      </c>
      <c r="N958">
        <f t="shared" si="114"/>
        <v>181483.18325367535</v>
      </c>
      <c r="O958">
        <f t="shared" si="115"/>
        <v>0</v>
      </c>
      <c r="P958">
        <f t="shared" si="116"/>
        <v>242.90822903290544</v>
      </c>
      <c r="Q958" s="9" cm="1">
        <f t="array" ref="Q958">IF(D958="",_xlfn.XLOOKUP(C958,ConfigSheet!$B$5:$H$5,_xlfn.XLOOKUP(G958,ConfigSheet!$A$6:$A$8,ConfigSheet!$B$6:$H$8)),_xlfn.XLOOKUP(D958,ConfigSheet!$B$5:$H$5,_xlfn.XLOOKUP(H958,ConfigSheet!$A$6:$A$8,ConfigSheet!$B$6:$H$8)))</f>
        <v>236.29999999999998</v>
      </c>
      <c r="R958">
        <f t="shared" si="120"/>
        <v>-242.90822903290544</v>
      </c>
      <c r="S958" s="9">
        <f t="shared" si="118"/>
        <v>59004.407731902444</v>
      </c>
      <c r="W958">
        <f t="shared" si="119"/>
        <v>-6.6082290329054558</v>
      </c>
      <c r="X958">
        <f t="shared" si="112"/>
        <v>43.668690951334575</v>
      </c>
    </row>
    <row r="959" spans="1:24" x14ac:dyDescent="0.3">
      <c r="I959">
        <f>AVERAGE(I2:I958)</f>
        <v>80.569498343967723</v>
      </c>
      <c r="S959" s="9"/>
      <c r="W959">
        <f t="shared" si="119"/>
        <v>0</v>
      </c>
      <c r="X959">
        <f t="shared" si="112"/>
        <v>0</v>
      </c>
    </row>
    <row r="960" spans="1:24" x14ac:dyDescent="0.3">
      <c r="S960" s="9"/>
      <c r="W960">
        <f t="shared" si="119"/>
        <v>0</v>
      </c>
      <c r="X960">
        <f t="shared" si="112"/>
        <v>0</v>
      </c>
    </row>
    <row r="961" spans="19:24" x14ac:dyDescent="0.3">
      <c r="S961" s="9"/>
      <c r="W961">
        <f t="shared" si="119"/>
        <v>0</v>
      </c>
      <c r="X961">
        <f t="shared" si="112"/>
        <v>0</v>
      </c>
    </row>
    <row r="962" spans="19:24" x14ac:dyDescent="0.3">
      <c r="S962" s="9"/>
      <c r="W962">
        <f t="shared" si="119"/>
        <v>0</v>
      </c>
      <c r="X962">
        <f t="shared" ref="X962:X1025" si="121">W962*W962</f>
        <v>0</v>
      </c>
    </row>
    <row r="963" spans="19:24" x14ac:dyDescent="0.3">
      <c r="S963" s="9"/>
      <c r="W963">
        <f t="shared" ref="W963:W1026" si="122">Q963-P963</f>
        <v>0</v>
      </c>
      <c r="X963">
        <f t="shared" si="121"/>
        <v>0</v>
      </c>
    </row>
    <row r="964" spans="19:24" x14ac:dyDescent="0.3">
      <c r="S964" s="9"/>
      <c r="W964">
        <f t="shared" si="122"/>
        <v>0</v>
      </c>
      <c r="X964">
        <f t="shared" si="121"/>
        <v>0</v>
      </c>
    </row>
    <row r="965" spans="19:24" x14ac:dyDescent="0.3">
      <c r="S965" s="9"/>
      <c r="W965">
        <f t="shared" si="122"/>
        <v>0</v>
      </c>
      <c r="X965">
        <f t="shared" si="121"/>
        <v>0</v>
      </c>
    </row>
    <row r="966" spans="19:24" x14ac:dyDescent="0.3">
      <c r="S966" s="9"/>
      <c r="W966">
        <f t="shared" si="122"/>
        <v>0</v>
      </c>
      <c r="X966">
        <f t="shared" si="121"/>
        <v>0</v>
      </c>
    </row>
    <row r="967" spans="19:24" x14ac:dyDescent="0.3">
      <c r="S967" s="9"/>
      <c r="W967">
        <f t="shared" si="122"/>
        <v>0</v>
      </c>
      <c r="X967">
        <f t="shared" si="121"/>
        <v>0</v>
      </c>
    </row>
    <row r="968" spans="19:24" x14ac:dyDescent="0.3">
      <c r="S968" s="9"/>
      <c r="W968">
        <f t="shared" si="122"/>
        <v>0</v>
      </c>
      <c r="X968">
        <f t="shared" si="121"/>
        <v>0</v>
      </c>
    </row>
    <row r="969" spans="19:24" x14ac:dyDescent="0.3">
      <c r="S969" s="9"/>
      <c r="W969">
        <f t="shared" si="122"/>
        <v>0</v>
      </c>
      <c r="X969">
        <f t="shared" si="121"/>
        <v>0</v>
      </c>
    </row>
    <row r="970" spans="19:24" x14ac:dyDescent="0.3">
      <c r="S970" s="9"/>
      <c r="W970">
        <f t="shared" si="122"/>
        <v>0</v>
      </c>
      <c r="X970">
        <f t="shared" si="121"/>
        <v>0</v>
      </c>
    </row>
    <row r="971" spans="19:24" x14ac:dyDescent="0.3">
      <c r="S971" s="9"/>
      <c r="W971">
        <f t="shared" si="122"/>
        <v>0</v>
      </c>
      <c r="X971">
        <f t="shared" si="121"/>
        <v>0</v>
      </c>
    </row>
    <row r="972" spans="19:24" x14ac:dyDescent="0.3">
      <c r="S972" s="9"/>
      <c r="W972">
        <f t="shared" si="122"/>
        <v>0</v>
      </c>
      <c r="X972">
        <f t="shared" si="121"/>
        <v>0</v>
      </c>
    </row>
    <row r="973" spans="19:24" x14ac:dyDescent="0.3">
      <c r="S973" s="9"/>
      <c r="W973">
        <f t="shared" si="122"/>
        <v>0</v>
      </c>
      <c r="X973">
        <f t="shared" si="121"/>
        <v>0</v>
      </c>
    </row>
    <row r="974" spans="19:24" x14ac:dyDescent="0.3">
      <c r="S974" s="9"/>
      <c r="W974">
        <f t="shared" si="122"/>
        <v>0</v>
      </c>
      <c r="X974">
        <f t="shared" si="121"/>
        <v>0</v>
      </c>
    </row>
    <row r="975" spans="19:24" x14ac:dyDescent="0.3">
      <c r="S975" s="9"/>
      <c r="W975">
        <f t="shared" si="122"/>
        <v>0</v>
      </c>
      <c r="X975">
        <f t="shared" si="121"/>
        <v>0</v>
      </c>
    </row>
    <row r="976" spans="19:24" x14ac:dyDescent="0.3">
      <c r="S976" s="9"/>
      <c r="W976">
        <f t="shared" si="122"/>
        <v>0</v>
      </c>
      <c r="X976">
        <f t="shared" si="121"/>
        <v>0</v>
      </c>
    </row>
    <row r="977" spans="19:24" x14ac:dyDescent="0.3">
      <c r="S977" s="9"/>
      <c r="W977">
        <f t="shared" si="122"/>
        <v>0</v>
      </c>
      <c r="X977">
        <f t="shared" si="121"/>
        <v>0</v>
      </c>
    </row>
    <row r="978" spans="19:24" x14ac:dyDescent="0.3">
      <c r="S978" s="9"/>
      <c r="W978">
        <f t="shared" si="122"/>
        <v>0</v>
      </c>
      <c r="X978">
        <f t="shared" si="121"/>
        <v>0</v>
      </c>
    </row>
    <row r="979" spans="19:24" x14ac:dyDescent="0.3">
      <c r="S979" s="9"/>
      <c r="W979">
        <f t="shared" si="122"/>
        <v>0</v>
      </c>
      <c r="X979">
        <f t="shared" si="121"/>
        <v>0</v>
      </c>
    </row>
    <row r="980" spans="19:24" x14ac:dyDescent="0.3">
      <c r="S980" s="9"/>
      <c r="W980">
        <f t="shared" si="122"/>
        <v>0</v>
      </c>
      <c r="X980">
        <f t="shared" si="121"/>
        <v>0</v>
      </c>
    </row>
    <row r="981" spans="19:24" x14ac:dyDescent="0.3">
      <c r="S981" s="9"/>
      <c r="W981">
        <f t="shared" si="122"/>
        <v>0</v>
      </c>
      <c r="X981">
        <f t="shared" si="121"/>
        <v>0</v>
      </c>
    </row>
    <row r="982" spans="19:24" x14ac:dyDescent="0.3">
      <c r="S982" s="9"/>
      <c r="W982">
        <f t="shared" si="122"/>
        <v>0</v>
      </c>
      <c r="X982">
        <f t="shared" si="121"/>
        <v>0</v>
      </c>
    </row>
    <row r="983" spans="19:24" x14ac:dyDescent="0.3">
      <c r="S983" s="9"/>
      <c r="W983">
        <f t="shared" si="122"/>
        <v>0</v>
      </c>
      <c r="X983">
        <f t="shared" si="121"/>
        <v>0</v>
      </c>
    </row>
    <row r="984" spans="19:24" x14ac:dyDescent="0.3">
      <c r="S984" s="9"/>
      <c r="W984">
        <f t="shared" si="122"/>
        <v>0</v>
      </c>
      <c r="X984">
        <f t="shared" si="121"/>
        <v>0</v>
      </c>
    </row>
    <row r="985" spans="19:24" x14ac:dyDescent="0.3">
      <c r="S985" s="9"/>
      <c r="W985">
        <f t="shared" si="122"/>
        <v>0</v>
      </c>
      <c r="X985">
        <f t="shared" si="121"/>
        <v>0</v>
      </c>
    </row>
    <row r="986" spans="19:24" x14ac:dyDescent="0.3">
      <c r="S986" s="9"/>
      <c r="W986">
        <f t="shared" si="122"/>
        <v>0</v>
      </c>
      <c r="X986">
        <f t="shared" si="121"/>
        <v>0</v>
      </c>
    </row>
    <row r="987" spans="19:24" x14ac:dyDescent="0.3">
      <c r="S987" s="9"/>
      <c r="W987">
        <f t="shared" si="122"/>
        <v>0</v>
      </c>
      <c r="X987">
        <f t="shared" si="121"/>
        <v>0</v>
      </c>
    </row>
    <row r="988" spans="19:24" x14ac:dyDescent="0.3">
      <c r="S988" s="9"/>
      <c r="W988">
        <f t="shared" si="122"/>
        <v>0</v>
      </c>
      <c r="X988">
        <f t="shared" si="121"/>
        <v>0</v>
      </c>
    </row>
    <row r="989" spans="19:24" x14ac:dyDescent="0.3">
      <c r="S989" s="9"/>
      <c r="W989">
        <f t="shared" si="122"/>
        <v>0</v>
      </c>
      <c r="X989">
        <f t="shared" si="121"/>
        <v>0</v>
      </c>
    </row>
    <row r="990" spans="19:24" x14ac:dyDescent="0.3">
      <c r="S990" s="9"/>
      <c r="W990">
        <f t="shared" si="122"/>
        <v>0</v>
      </c>
      <c r="X990">
        <f t="shared" si="121"/>
        <v>0</v>
      </c>
    </row>
    <row r="991" spans="19:24" x14ac:dyDescent="0.3">
      <c r="S991" s="9"/>
      <c r="W991">
        <f t="shared" si="122"/>
        <v>0</v>
      </c>
      <c r="X991">
        <f t="shared" si="121"/>
        <v>0</v>
      </c>
    </row>
    <row r="992" spans="19:24" x14ac:dyDescent="0.3">
      <c r="S992" s="9"/>
      <c r="W992">
        <f t="shared" si="122"/>
        <v>0</v>
      </c>
      <c r="X992">
        <f t="shared" si="121"/>
        <v>0</v>
      </c>
    </row>
    <row r="993" spans="19:24" x14ac:dyDescent="0.3">
      <c r="S993" s="9"/>
      <c r="W993">
        <f t="shared" si="122"/>
        <v>0</v>
      </c>
      <c r="X993">
        <f t="shared" si="121"/>
        <v>0</v>
      </c>
    </row>
    <row r="994" spans="19:24" x14ac:dyDescent="0.3">
      <c r="S994" s="9"/>
      <c r="W994">
        <f t="shared" si="122"/>
        <v>0</v>
      </c>
      <c r="X994">
        <f t="shared" si="121"/>
        <v>0</v>
      </c>
    </row>
    <row r="995" spans="19:24" x14ac:dyDescent="0.3">
      <c r="S995" s="9"/>
      <c r="W995">
        <f t="shared" si="122"/>
        <v>0</v>
      </c>
      <c r="X995">
        <f t="shared" si="121"/>
        <v>0</v>
      </c>
    </row>
    <row r="996" spans="19:24" x14ac:dyDescent="0.3">
      <c r="S996" s="9"/>
      <c r="W996">
        <f t="shared" si="122"/>
        <v>0</v>
      </c>
      <c r="X996">
        <f t="shared" si="121"/>
        <v>0</v>
      </c>
    </row>
    <row r="997" spans="19:24" x14ac:dyDescent="0.3">
      <c r="S997" s="9"/>
      <c r="W997">
        <f t="shared" si="122"/>
        <v>0</v>
      </c>
      <c r="X997">
        <f t="shared" si="121"/>
        <v>0</v>
      </c>
    </row>
    <row r="998" spans="19:24" x14ac:dyDescent="0.3">
      <c r="S998" s="9"/>
      <c r="W998">
        <f t="shared" si="122"/>
        <v>0</v>
      </c>
      <c r="X998">
        <f t="shared" si="121"/>
        <v>0</v>
      </c>
    </row>
    <row r="999" spans="19:24" x14ac:dyDescent="0.3">
      <c r="S999" s="9"/>
      <c r="W999">
        <f t="shared" si="122"/>
        <v>0</v>
      </c>
      <c r="X999">
        <f t="shared" si="121"/>
        <v>0</v>
      </c>
    </row>
    <row r="1000" spans="19:24" x14ac:dyDescent="0.3">
      <c r="S1000" s="9"/>
      <c r="W1000">
        <f t="shared" si="122"/>
        <v>0</v>
      </c>
      <c r="X1000">
        <f t="shared" si="121"/>
        <v>0</v>
      </c>
    </row>
    <row r="1001" spans="19:24" x14ac:dyDescent="0.3">
      <c r="S1001" s="9"/>
      <c r="W1001">
        <f t="shared" si="122"/>
        <v>0</v>
      </c>
      <c r="X1001">
        <f t="shared" si="121"/>
        <v>0</v>
      </c>
    </row>
    <row r="1002" spans="19:24" x14ac:dyDescent="0.3">
      <c r="S1002" s="9"/>
      <c r="W1002">
        <f t="shared" si="122"/>
        <v>0</v>
      </c>
      <c r="X1002">
        <f t="shared" si="121"/>
        <v>0</v>
      </c>
    </row>
    <row r="1003" spans="19:24" x14ac:dyDescent="0.3">
      <c r="S1003" s="9"/>
      <c r="W1003">
        <f t="shared" si="122"/>
        <v>0</v>
      </c>
      <c r="X1003">
        <f t="shared" si="121"/>
        <v>0</v>
      </c>
    </row>
    <row r="1004" spans="19:24" x14ac:dyDescent="0.3">
      <c r="S1004" s="9"/>
      <c r="W1004">
        <f t="shared" si="122"/>
        <v>0</v>
      </c>
      <c r="X1004">
        <f t="shared" si="121"/>
        <v>0</v>
      </c>
    </row>
    <row r="1005" spans="19:24" x14ac:dyDescent="0.3">
      <c r="S1005" s="9"/>
      <c r="W1005">
        <f t="shared" si="122"/>
        <v>0</v>
      </c>
      <c r="X1005">
        <f t="shared" si="121"/>
        <v>0</v>
      </c>
    </row>
    <row r="1006" spans="19:24" x14ac:dyDescent="0.3">
      <c r="S1006" s="9"/>
      <c r="W1006">
        <f t="shared" si="122"/>
        <v>0</v>
      </c>
      <c r="X1006">
        <f t="shared" si="121"/>
        <v>0</v>
      </c>
    </row>
    <row r="1007" spans="19:24" x14ac:dyDescent="0.3">
      <c r="S1007" s="9"/>
      <c r="W1007">
        <f t="shared" si="122"/>
        <v>0</v>
      </c>
      <c r="X1007">
        <f t="shared" si="121"/>
        <v>0</v>
      </c>
    </row>
    <row r="1008" spans="19:24" x14ac:dyDescent="0.3">
      <c r="S1008" s="9"/>
      <c r="W1008">
        <f t="shared" si="122"/>
        <v>0</v>
      </c>
      <c r="X1008">
        <f t="shared" si="121"/>
        <v>0</v>
      </c>
    </row>
    <row r="1009" spans="19:24" x14ac:dyDescent="0.3">
      <c r="S1009" s="9"/>
      <c r="W1009">
        <f t="shared" si="122"/>
        <v>0</v>
      </c>
      <c r="X1009">
        <f t="shared" si="121"/>
        <v>0</v>
      </c>
    </row>
    <row r="1010" spans="19:24" x14ac:dyDescent="0.3">
      <c r="S1010" s="9"/>
      <c r="W1010">
        <f t="shared" si="122"/>
        <v>0</v>
      </c>
      <c r="X1010">
        <f t="shared" si="121"/>
        <v>0</v>
      </c>
    </row>
    <row r="1011" spans="19:24" x14ac:dyDescent="0.3">
      <c r="S1011" s="9"/>
      <c r="W1011">
        <f t="shared" si="122"/>
        <v>0</v>
      </c>
      <c r="X1011">
        <f t="shared" si="121"/>
        <v>0</v>
      </c>
    </row>
    <row r="1012" spans="19:24" x14ac:dyDescent="0.3">
      <c r="S1012" s="9"/>
      <c r="W1012">
        <f t="shared" si="122"/>
        <v>0</v>
      </c>
      <c r="X1012">
        <f t="shared" si="121"/>
        <v>0</v>
      </c>
    </row>
    <row r="1013" spans="19:24" x14ac:dyDescent="0.3">
      <c r="S1013" s="9"/>
      <c r="W1013">
        <f t="shared" si="122"/>
        <v>0</v>
      </c>
      <c r="X1013">
        <f t="shared" si="121"/>
        <v>0</v>
      </c>
    </row>
    <row r="1014" spans="19:24" x14ac:dyDescent="0.3">
      <c r="S1014" s="9"/>
      <c r="W1014">
        <f t="shared" si="122"/>
        <v>0</v>
      </c>
      <c r="X1014">
        <f t="shared" si="121"/>
        <v>0</v>
      </c>
    </row>
    <row r="1015" spans="19:24" x14ac:dyDescent="0.3">
      <c r="S1015" s="9"/>
      <c r="W1015">
        <f t="shared" si="122"/>
        <v>0</v>
      </c>
      <c r="X1015">
        <f t="shared" si="121"/>
        <v>0</v>
      </c>
    </row>
    <row r="1016" spans="19:24" x14ac:dyDescent="0.3">
      <c r="S1016" s="9"/>
      <c r="W1016">
        <f t="shared" si="122"/>
        <v>0</v>
      </c>
      <c r="X1016">
        <f t="shared" si="121"/>
        <v>0</v>
      </c>
    </row>
    <row r="1017" spans="19:24" x14ac:dyDescent="0.3">
      <c r="S1017" s="9"/>
      <c r="W1017">
        <f t="shared" si="122"/>
        <v>0</v>
      </c>
      <c r="X1017">
        <f t="shared" si="121"/>
        <v>0</v>
      </c>
    </row>
    <row r="1018" spans="19:24" x14ac:dyDescent="0.3">
      <c r="S1018" s="9"/>
      <c r="W1018">
        <f t="shared" si="122"/>
        <v>0</v>
      </c>
      <c r="X1018">
        <f t="shared" si="121"/>
        <v>0</v>
      </c>
    </row>
    <row r="1019" spans="19:24" x14ac:dyDescent="0.3">
      <c r="S1019" s="9"/>
      <c r="W1019">
        <f t="shared" si="122"/>
        <v>0</v>
      </c>
      <c r="X1019">
        <f t="shared" si="121"/>
        <v>0</v>
      </c>
    </row>
    <row r="1020" spans="19:24" x14ac:dyDescent="0.3">
      <c r="S1020" s="9"/>
      <c r="W1020">
        <f t="shared" si="122"/>
        <v>0</v>
      </c>
      <c r="X1020">
        <f t="shared" si="121"/>
        <v>0</v>
      </c>
    </row>
    <row r="1021" spans="19:24" x14ac:dyDescent="0.3">
      <c r="S1021" s="9"/>
      <c r="W1021">
        <f t="shared" si="122"/>
        <v>0</v>
      </c>
      <c r="X1021">
        <f t="shared" si="121"/>
        <v>0</v>
      </c>
    </row>
    <row r="1022" spans="19:24" x14ac:dyDescent="0.3">
      <c r="S1022" s="9"/>
      <c r="W1022">
        <f t="shared" si="122"/>
        <v>0</v>
      </c>
      <c r="X1022">
        <f t="shared" si="121"/>
        <v>0</v>
      </c>
    </row>
    <row r="1023" spans="19:24" x14ac:dyDescent="0.3">
      <c r="S1023" s="9"/>
      <c r="W1023">
        <f t="shared" si="122"/>
        <v>0</v>
      </c>
      <c r="X1023">
        <f t="shared" si="121"/>
        <v>0</v>
      </c>
    </row>
    <row r="1024" spans="19:24" x14ac:dyDescent="0.3">
      <c r="S1024" s="9"/>
      <c r="W1024">
        <f t="shared" si="122"/>
        <v>0</v>
      </c>
      <c r="X1024">
        <f t="shared" si="121"/>
        <v>0</v>
      </c>
    </row>
    <row r="1025" spans="19:24" x14ac:dyDescent="0.3">
      <c r="S1025" s="9"/>
      <c r="W1025">
        <f t="shared" si="122"/>
        <v>0</v>
      </c>
      <c r="X1025">
        <f t="shared" si="121"/>
        <v>0</v>
      </c>
    </row>
    <row r="1026" spans="19:24" x14ac:dyDescent="0.3">
      <c r="S1026" s="9"/>
      <c r="W1026">
        <f t="shared" si="122"/>
        <v>0</v>
      </c>
      <c r="X1026">
        <f t="shared" ref="X1026:X1089" si="123">W1026*W1026</f>
        <v>0</v>
      </c>
    </row>
    <row r="1027" spans="19:24" x14ac:dyDescent="0.3">
      <c r="S1027" s="9"/>
      <c r="W1027">
        <f t="shared" ref="W1027:W1066" si="124">Q1027-P1027</f>
        <v>0</v>
      </c>
      <c r="X1027">
        <f t="shared" si="123"/>
        <v>0</v>
      </c>
    </row>
    <row r="1028" spans="19:24" x14ac:dyDescent="0.3">
      <c r="S1028" s="9"/>
      <c r="W1028">
        <f t="shared" si="124"/>
        <v>0</v>
      </c>
      <c r="X1028">
        <f t="shared" si="123"/>
        <v>0</v>
      </c>
    </row>
    <row r="1029" spans="19:24" x14ac:dyDescent="0.3">
      <c r="S1029" s="9"/>
      <c r="W1029">
        <f t="shared" si="124"/>
        <v>0</v>
      </c>
      <c r="X1029">
        <f t="shared" si="123"/>
        <v>0</v>
      </c>
    </row>
    <row r="1030" spans="19:24" x14ac:dyDescent="0.3">
      <c r="S1030" s="9"/>
      <c r="W1030">
        <f t="shared" si="124"/>
        <v>0</v>
      </c>
      <c r="X1030">
        <f t="shared" si="123"/>
        <v>0</v>
      </c>
    </row>
    <row r="1031" spans="19:24" x14ac:dyDescent="0.3">
      <c r="S1031" s="9"/>
      <c r="W1031">
        <f t="shared" si="124"/>
        <v>0</v>
      </c>
      <c r="X1031">
        <f t="shared" si="123"/>
        <v>0</v>
      </c>
    </row>
    <row r="1032" spans="19:24" x14ac:dyDescent="0.3">
      <c r="S1032" s="9"/>
      <c r="W1032">
        <f t="shared" si="124"/>
        <v>0</v>
      </c>
      <c r="X1032">
        <f t="shared" si="123"/>
        <v>0</v>
      </c>
    </row>
    <row r="1033" spans="19:24" x14ac:dyDescent="0.3">
      <c r="S1033" s="9"/>
      <c r="W1033">
        <f t="shared" si="124"/>
        <v>0</v>
      </c>
      <c r="X1033">
        <f t="shared" si="123"/>
        <v>0</v>
      </c>
    </row>
    <row r="1034" spans="19:24" x14ac:dyDescent="0.3">
      <c r="S1034" s="9"/>
      <c r="W1034">
        <f t="shared" si="124"/>
        <v>0</v>
      </c>
      <c r="X1034">
        <f t="shared" si="123"/>
        <v>0</v>
      </c>
    </row>
    <row r="1035" spans="19:24" x14ac:dyDescent="0.3">
      <c r="S1035" s="9"/>
      <c r="W1035">
        <f t="shared" si="124"/>
        <v>0</v>
      </c>
      <c r="X1035">
        <f t="shared" si="123"/>
        <v>0</v>
      </c>
    </row>
    <row r="1036" spans="19:24" x14ac:dyDescent="0.3">
      <c r="S1036" s="9"/>
      <c r="W1036">
        <f t="shared" si="124"/>
        <v>0</v>
      </c>
      <c r="X1036">
        <f t="shared" si="123"/>
        <v>0</v>
      </c>
    </row>
    <row r="1037" spans="19:24" x14ac:dyDescent="0.3">
      <c r="S1037" s="9"/>
      <c r="W1037">
        <f t="shared" si="124"/>
        <v>0</v>
      </c>
      <c r="X1037">
        <f t="shared" si="123"/>
        <v>0</v>
      </c>
    </row>
    <row r="1038" spans="19:24" x14ac:dyDescent="0.3">
      <c r="S1038" s="9"/>
      <c r="W1038">
        <f t="shared" si="124"/>
        <v>0</v>
      </c>
      <c r="X1038">
        <f t="shared" si="123"/>
        <v>0</v>
      </c>
    </row>
    <row r="1039" spans="19:24" x14ac:dyDescent="0.3">
      <c r="S1039" s="9"/>
      <c r="W1039">
        <f t="shared" si="124"/>
        <v>0</v>
      </c>
      <c r="X1039">
        <f t="shared" si="123"/>
        <v>0</v>
      </c>
    </row>
    <row r="1040" spans="19:24" x14ac:dyDescent="0.3">
      <c r="S1040" s="9"/>
      <c r="W1040">
        <f t="shared" si="124"/>
        <v>0</v>
      </c>
      <c r="X1040">
        <f t="shared" si="123"/>
        <v>0</v>
      </c>
    </row>
    <row r="1041" spans="19:24" x14ac:dyDescent="0.3">
      <c r="S1041" s="9"/>
      <c r="W1041">
        <f t="shared" si="124"/>
        <v>0</v>
      </c>
      <c r="X1041">
        <f t="shared" si="123"/>
        <v>0</v>
      </c>
    </row>
    <row r="1042" spans="19:24" x14ac:dyDescent="0.3">
      <c r="S1042" s="9"/>
      <c r="W1042">
        <f t="shared" si="124"/>
        <v>0</v>
      </c>
      <c r="X1042">
        <f t="shared" si="123"/>
        <v>0</v>
      </c>
    </row>
    <row r="1043" spans="19:24" x14ac:dyDescent="0.3">
      <c r="S1043" s="9"/>
      <c r="W1043">
        <f t="shared" si="124"/>
        <v>0</v>
      </c>
      <c r="X1043">
        <f t="shared" si="123"/>
        <v>0</v>
      </c>
    </row>
    <row r="1044" spans="19:24" x14ac:dyDescent="0.3">
      <c r="S1044" s="9"/>
      <c r="W1044">
        <f t="shared" si="124"/>
        <v>0</v>
      </c>
      <c r="X1044">
        <f t="shared" si="123"/>
        <v>0</v>
      </c>
    </row>
    <row r="1045" spans="19:24" x14ac:dyDescent="0.3">
      <c r="S1045" s="9"/>
      <c r="W1045">
        <f t="shared" si="124"/>
        <v>0</v>
      </c>
      <c r="X1045">
        <f t="shared" si="123"/>
        <v>0</v>
      </c>
    </row>
    <row r="1046" spans="19:24" x14ac:dyDescent="0.3">
      <c r="S1046" s="9"/>
      <c r="W1046">
        <f t="shared" si="124"/>
        <v>0</v>
      </c>
      <c r="X1046">
        <f t="shared" si="123"/>
        <v>0</v>
      </c>
    </row>
    <row r="1047" spans="19:24" x14ac:dyDescent="0.3">
      <c r="S1047" s="9"/>
      <c r="W1047">
        <f t="shared" si="124"/>
        <v>0</v>
      </c>
      <c r="X1047">
        <f t="shared" si="123"/>
        <v>0</v>
      </c>
    </row>
    <row r="1048" spans="19:24" x14ac:dyDescent="0.3">
      <c r="S1048" s="9"/>
      <c r="W1048">
        <f t="shared" si="124"/>
        <v>0</v>
      </c>
      <c r="X1048">
        <f t="shared" si="123"/>
        <v>0</v>
      </c>
    </row>
    <row r="1049" spans="19:24" x14ac:dyDescent="0.3">
      <c r="S1049" s="9"/>
      <c r="W1049">
        <f t="shared" si="124"/>
        <v>0</v>
      </c>
      <c r="X1049">
        <f t="shared" si="123"/>
        <v>0</v>
      </c>
    </row>
    <row r="1050" spans="19:24" x14ac:dyDescent="0.3">
      <c r="S1050" s="9"/>
      <c r="W1050">
        <f t="shared" si="124"/>
        <v>0</v>
      </c>
      <c r="X1050">
        <f t="shared" si="123"/>
        <v>0</v>
      </c>
    </row>
    <row r="1051" spans="19:24" x14ac:dyDescent="0.3">
      <c r="S1051" s="9"/>
      <c r="W1051">
        <f t="shared" si="124"/>
        <v>0</v>
      </c>
      <c r="X1051">
        <f t="shared" si="123"/>
        <v>0</v>
      </c>
    </row>
    <row r="1052" spans="19:24" x14ac:dyDescent="0.3">
      <c r="S1052" s="9"/>
      <c r="W1052">
        <f t="shared" si="124"/>
        <v>0</v>
      </c>
      <c r="X1052">
        <f t="shared" si="123"/>
        <v>0</v>
      </c>
    </row>
    <row r="1053" spans="19:24" x14ac:dyDescent="0.3">
      <c r="S1053" s="9"/>
      <c r="W1053">
        <f t="shared" si="124"/>
        <v>0</v>
      </c>
      <c r="X1053">
        <f t="shared" si="123"/>
        <v>0</v>
      </c>
    </row>
    <row r="1054" spans="19:24" x14ac:dyDescent="0.3">
      <c r="S1054" s="9"/>
      <c r="W1054">
        <f t="shared" si="124"/>
        <v>0</v>
      </c>
      <c r="X1054">
        <f t="shared" si="123"/>
        <v>0</v>
      </c>
    </row>
    <row r="1055" spans="19:24" x14ac:dyDescent="0.3">
      <c r="S1055" s="9"/>
      <c r="W1055">
        <f t="shared" si="124"/>
        <v>0</v>
      </c>
      <c r="X1055">
        <f t="shared" si="123"/>
        <v>0</v>
      </c>
    </row>
    <row r="1056" spans="19:24" x14ac:dyDescent="0.3">
      <c r="S1056" s="9"/>
      <c r="W1056">
        <f t="shared" si="124"/>
        <v>0</v>
      </c>
      <c r="X1056">
        <f t="shared" si="123"/>
        <v>0</v>
      </c>
    </row>
    <row r="1057" spans="19:24" x14ac:dyDescent="0.3">
      <c r="S1057" s="9"/>
      <c r="W1057">
        <f t="shared" si="124"/>
        <v>0</v>
      </c>
      <c r="X1057">
        <f t="shared" si="123"/>
        <v>0</v>
      </c>
    </row>
    <row r="1058" spans="19:24" x14ac:dyDescent="0.3">
      <c r="S1058" s="9"/>
      <c r="W1058">
        <f t="shared" si="124"/>
        <v>0</v>
      </c>
      <c r="X1058">
        <f t="shared" si="123"/>
        <v>0</v>
      </c>
    </row>
    <row r="1059" spans="19:24" x14ac:dyDescent="0.3">
      <c r="S1059" s="9"/>
      <c r="W1059">
        <f t="shared" si="124"/>
        <v>0</v>
      </c>
      <c r="X1059">
        <f t="shared" si="123"/>
        <v>0</v>
      </c>
    </row>
    <row r="1060" spans="19:24" x14ac:dyDescent="0.3">
      <c r="S1060" s="9"/>
      <c r="W1060">
        <f t="shared" si="124"/>
        <v>0</v>
      </c>
      <c r="X1060">
        <f t="shared" si="123"/>
        <v>0</v>
      </c>
    </row>
    <row r="1061" spans="19:24" x14ac:dyDescent="0.3">
      <c r="S1061" s="9"/>
      <c r="W1061">
        <f t="shared" si="124"/>
        <v>0</v>
      </c>
      <c r="X1061">
        <f t="shared" si="123"/>
        <v>0</v>
      </c>
    </row>
    <row r="1062" spans="19:24" x14ac:dyDescent="0.3">
      <c r="S1062" s="9"/>
      <c r="W1062">
        <f t="shared" si="124"/>
        <v>0</v>
      </c>
      <c r="X1062">
        <f t="shared" si="123"/>
        <v>0</v>
      </c>
    </row>
    <row r="1063" spans="19:24" x14ac:dyDescent="0.3">
      <c r="S1063" s="9"/>
      <c r="W1063">
        <f t="shared" si="124"/>
        <v>0</v>
      </c>
      <c r="X1063">
        <f t="shared" si="123"/>
        <v>0</v>
      </c>
    </row>
    <row r="1064" spans="19:24" x14ac:dyDescent="0.3">
      <c r="S1064" s="9"/>
      <c r="W1064">
        <f t="shared" si="124"/>
        <v>0</v>
      </c>
      <c r="X1064">
        <f t="shared" si="123"/>
        <v>0</v>
      </c>
    </row>
    <row r="1065" spans="19:24" x14ac:dyDescent="0.3">
      <c r="S1065" s="9"/>
      <c r="W1065">
        <f t="shared" si="124"/>
        <v>0</v>
      </c>
      <c r="X1065">
        <f t="shared" si="123"/>
        <v>0</v>
      </c>
    </row>
    <row r="1066" spans="19:24" x14ac:dyDescent="0.3">
      <c r="S1066" s="9"/>
      <c r="W1066">
        <f t="shared" si="124"/>
        <v>0</v>
      </c>
      <c r="X1066">
        <f t="shared" si="12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40A7-C28C-41A4-825E-325809E48F23}">
  <dimension ref="A1:I414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2.109375" customWidth="1"/>
    <col min="9" max="9" width="12" bestFit="1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15312</v>
      </c>
      <c r="F2">
        <v>87.674766778945923</v>
      </c>
      <c r="G2" s="4">
        <v>3349.0920000000001</v>
      </c>
      <c r="H2">
        <v>0</v>
      </c>
      <c r="I2">
        <v>1.1390412748171368</v>
      </c>
    </row>
    <row r="3" spans="1:9" x14ac:dyDescent="0.3">
      <c r="A3">
        <v>1</v>
      </c>
      <c r="B3" t="s">
        <v>8</v>
      </c>
      <c r="C3" t="s">
        <v>8</v>
      </c>
      <c r="D3">
        <v>17441</v>
      </c>
      <c r="E3">
        <v>15209</v>
      </c>
      <c r="F3">
        <v>86.988145112991333</v>
      </c>
      <c r="G3" s="4">
        <v>3349.0920000000001</v>
      </c>
      <c r="H3">
        <v>0</v>
      </c>
      <c r="I3">
        <v>1.1467552107304886</v>
      </c>
    </row>
    <row r="4" spans="1:9" x14ac:dyDescent="0.3">
      <c r="A4">
        <v>2</v>
      </c>
      <c r="B4" t="s">
        <v>8</v>
      </c>
      <c r="C4" t="s">
        <v>8</v>
      </c>
      <c r="D4">
        <v>14145</v>
      </c>
      <c r="E4">
        <v>13929</v>
      </c>
      <c r="F4">
        <v>90.629458427429199</v>
      </c>
      <c r="G4" s="4">
        <v>3349.0920000000001</v>
      </c>
      <c r="H4">
        <v>0</v>
      </c>
      <c r="I4">
        <v>1.0155072151626103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12848</v>
      </c>
      <c r="F5">
        <v>88.869404792785645</v>
      </c>
      <c r="G5" s="4">
        <v>3349.0920000000001</v>
      </c>
      <c r="H5">
        <v>0</v>
      </c>
      <c r="I5">
        <v>1.0959682440846825</v>
      </c>
    </row>
    <row r="6" spans="1:9" x14ac:dyDescent="0.3">
      <c r="A6">
        <v>4</v>
      </c>
      <c r="B6" t="s">
        <v>8</v>
      </c>
      <c r="C6" t="s">
        <v>8</v>
      </c>
      <c r="D6">
        <v>14081</v>
      </c>
      <c r="E6">
        <v>13236</v>
      </c>
      <c r="F6">
        <v>93.765074014663696</v>
      </c>
      <c r="G6" s="4">
        <v>3349.0920000000001</v>
      </c>
      <c r="H6">
        <v>0</v>
      </c>
      <c r="I6">
        <v>1.0638410395889997</v>
      </c>
    </row>
    <row r="7" spans="1:9" x14ac:dyDescent="0.3">
      <c r="A7">
        <v>5</v>
      </c>
      <c r="B7" t="s">
        <v>8</v>
      </c>
      <c r="C7" t="s">
        <v>8</v>
      </c>
      <c r="D7">
        <v>14769</v>
      </c>
      <c r="E7">
        <v>13482</v>
      </c>
      <c r="F7">
        <v>86.672395467758179</v>
      </c>
      <c r="G7" s="4">
        <v>3349.0920000000001</v>
      </c>
      <c r="H7">
        <v>0</v>
      </c>
      <c r="I7">
        <v>1.095460614152203</v>
      </c>
    </row>
    <row r="8" spans="1:9" x14ac:dyDescent="0.3">
      <c r="A8">
        <v>6</v>
      </c>
      <c r="B8" t="s">
        <v>8</v>
      </c>
      <c r="C8" t="s">
        <v>8</v>
      </c>
      <c r="D8">
        <v>14385</v>
      </c>
      <c r="E8">
        <v>12813</v>
      </c>
      <c r="F8">
        <v>89.071947336196899</v>
      </c>
      <c r="G8" s="4">
        <v>3349.0920000000001</v>
      </c>
      <c r="H8">
        <v>0</v>
      </c>
      <c r="I8">
        <v>1.1226878951065324</v>
      </c>
    </row>
    <row r="9" spans="1:9" x14ac:dyDescent="0.3">
      <c r="A9">
        <v>7</v>
      </c>
      <c r="B9" t="s">
        <v>8</v>
      </c>
      <c r="C9" t="s">
        <v>8</v>
      </c>
      <c r="D9">
        <v>13581</v>
      </c>
      <c r="E9">
        <v>13582</v>
      </c>
      <c r="F9">
        <v>95.178556442260742</v>
      </c>
      <c r="G9" s="4">
        <v>3349.0920000000001</v>
      </c>
      <c r="H9">
        <v>0</v>
      </c>
      <c r="I9">
        <v>0.99992637314092181</v>
      </c>
    </row>
    <row r="10" spans="1:9" x14ac:dyDescent="0.3">
      <c r="A10">
        <v>8</v>
      </c>
      <c r="B10" t="s">
        <v>8</v>
      </c>
      <c r="C10" t="s">
        <v>8</v>
      </c>
      <c r="D10">
        <v>11513</v>
      </c>
      <c r="E10">
        <v>11520</v>
      </c>
      <c r="F10">
        <v>94.765770435333252</v>
      </c>
      <c r="G10" s="4">
        <v>3349.0920000000001</v>
      </c>
      <c r="H10">
        <v>0</v>
      </c>
      <c r="I10">
        <v>0.99939236111111107</v>
      </c>
    </row>
    <row r="11" spans="1:9" x14ac:dyDescent="0.3">
      <c r="A11">
        <v>9</v>
      </c>
      <c r="B11" t="s">
        <v>8</v>
      </c>
      <c r="C11" t="s">
        <v>8</v>
      </c>
      <c r="D11">
        <v>13477</v>
      </c>
      <c r="E11">
        <v>11211</v>
      </c>
      <c r="F11">
        <v>81.957548856735229</v>
      </c>
      <c r="G11" s="4">
        <v>3349.0920000000001</v>
      </c>
      <c r="H11">
        <v>0</v>
      </c>
      <c r="I11">
        <v>1.2021229149942021</v>
      </c>
    </row>
    <row r="12" spans="1:9" x14ac:dyDescent="0.3">
      <c r="A12">
        <v>10</v>
      </c>
      <c r="B12" t="s">
        <v>8</v>
      </c>
      <c r="C12" t="s">
        <v>8</v>
      </c>
      <c r="D12">
        <v>13429</v>
      </c>
      <c r="E12">
        <v>12845</v>
      </c>
      <c r="F12">
        <v>90.501737594604492</v>
      </c>
      <c r="G12" s="4">
        <v>3349.0920000000001</v>
      </c>
      <c r="H12">
        <v>0</v>
      </c>
      <c r="I12">
        <v>1.0454651615414559</v>
      </c>
    </row>
    <row r="13" spans="1:9" x14ac:dyDescent="0.3">
      <c r="A13">
        <v>11</v>
      </c>
      <c r="B13" t="s">
        <v>8</v>
      </c>
      <c r="C13" t="s">
        <v>8</v>
      </c>
      <c r="D13">
        <v>17273</v>
      </c>
      <c r="E13">
        <v>15544</v>
      </c>
      <c r="F13">
        <v>86.069059371948242</v>
      </c>
      <c r="G13" s="4">
        <v>3349.0920000000001</v>
      </c>
      <c r="H13">
        <v>0</v>
      </c>
      <c r="I13">
        <v>1.1112326299536799</v>
      </c>
    </row>
    <row r="14" spans="1:9" x14ac:dyDescent="0.3">
      <c r="A14">
        <v>12</v>
      </c>
      <c r="B14" t="s">
        <v>8</v>
      </c>
      <c r="C14" t="s">
        <v>8</v>
      </c>
      <c r="D14">
        <v>16637</v>
      </c>
      <c r="E14">
        <v>16551</v>
      </c>
      <c r="F14">
        <v>94.776690006256104</v>
      </c>
      <c r="G14" s="4">
        <v>3349.0920000000001</v>
      </c>
      <c r="H14">
        <v>0</v>
      </c>
      <c r="I14">
        <v>1.0051960606609873</v>
      </c>
    </row>
    <row r="15" spans="1:9" x14ac:dyDescent="0.3">
      <c r="A15">
        <v>13</v>
      </c>
      <c r="B15" t="s">
        <v>8</v>
      </c>
      <c r="C15" t="s">
        <v>8</v>
      </c>
      <c r="D15">
        <v>13817</v>
      </c>
      <c r="E15">
        <v>13118</v>
      </c>
      <c r="F15">
        <v>87.661117315292358</v>
      </c>
      <c r="G15" s="4">
        <v>3349.0920000000001</v>
      </c>
      <c r="H15">
        <v>0</v>
      </c>
      <c r="I15">
        <v>1.0532855618234487</v>
      </c>
    </row>
    <row r="16" spans="1:9" x14ac:dyDescent="0.3">
      <c r="A16">
        <v>14</v>
      </c>
      <c r="B16" t="s">
        <v>8</v>
      </c>
      <c r="C16" t="s">
        <v>8</v>
      </c>
      <c r="D16">
        <v>14989</v>
      </c>
      <c r="E16">
        <v>14664</v>
      </c>
      <c r="F16">
        <v>95.381170511245728</v>
      </c>
      <c r="G16" s="4">
        <v>3349.0920000000001</v>
      </c>
      <c r="H16">
        <v>0</v>
      </c>
      <c r="I16">
        <v>1.0221631205673758</v>
      </c>
    </row>
    <row r="17" spans="1:9" x14ac:dyDescent="0.3">
      <c r="A17">
        <v>15</v>
      </c>
      <c r="B17" t="s">
        <v>8</v>
      </c>
      <c r="C17" t="s">
        <v>8</v>
      </c>
      <c r="D17">
        <v>18645</v>
      </c>
      <c r="E17">
        <v>17526</v>
      </c>
      <c r="F17">
        <v>92.163842916488647</v>
      </c>
      <c r="G17" s="4">
        <v>3349.0920000000001</v>
      </c>
      <c r="H17">
        <v>0</v>
      </c>
      <c r="I17">
        <v>1.0638479972612118</v>
      </c>
    </row>
    <row r="18" spans="1:9" x14ac:dyDescent="0.3">
      <c r="A18">
        <v>16</v>
      </c>
      <c r="B18" t="s">
        <v>8</v>
      </c>
      <c r="C18" t="s">
        <v>8</v>
      </c>
      <c r="D18">
        <v>14689</v>
      </c>
      <c r="E18">
        <v>14812</v>
      </c>
      <c r="F18">
        <v>89.900225400924683</v>
      </c>
      <c r="G18" s="4">
        <v>3349.0920000000001</v>
      </c>
      <c r="H18">
        <v>0</v>
      </c>
      <c r="I18">
        <v>0.99169592222522285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12373</v>
      </c>
      <c r="F19">
        <v>83.822232484817505</v>
      </c>
      <c r="G19" s="4">
        <v>3349.0920000000001</v>
      </c>
      <c r="H19">
        <v>0</v>
      </c>
      <c r="I19">
        <v>1.193000889032571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15133</v>
      </c>
      <c r="F20">
        <v>86.841195821762085</v>
      </c>
      <c r="G20" s="4">
        <v>3349.0920000000001</v>
      </c>
      <c r="H20">
        <v>0</v>
      </c>
      <c r="I20">
        <v>1.1505319500429525</v>
      </c>
    </row>
    <row r="21" spans="1:9" x14ac:dyDescent="0.3">
      <c r="A21">
        <v>19</v>
      </c>
      <c r="B21" t="s">
        <v>8</v>
      </c>
      <c r="C21" t="s">
        <v>8</v>
      </c>
      <c r="D21">
        <v>17411</v>
      </c>
      <c r="E21">
        <v>15263</v>
      </c>
      <c r="F21">
        <v>87.55524754524231</v>
      </c>
      <c r="G21" s="4">
        <v>3349.0920000000001</v>
      </c>
      <c r="H21">
        <v>0</v>
      </c>
      <c r="I21">
        <v>1.1407324903361069</v>
      </c>
    </row>
    <row r="22" spans="1:9" x14ac:dyDescent="0.3">
      <c r="A22">
        <v>20</v>
      </c>
      <c r="B22" t="s">
        <v>8</v>
      </c>
      <c r="C22" t="s">
        <v>8</v>
      </c>
      <c r="D22">
        <v>14146</v>
      </c>
      <c r="E22">
        <v>13721</v>
      </c>
      <c r="F22">
        <v>91.420525312423706</v>
      </c>
      <c r="G22" s="4">
        <v>3349.0920000000001</v>
      </c>
      <c r="H22">
        <v>0</v>
      </c>
      <c r="I22">
        <v>1.0309744187741419</v>
      </c>
    </row>
    <row r="23" spans="1:9" x14ac:dyDescent="0.3">
      <c r="A23">
        <v>21</v>
      </c>
      <c r="B23" t="s">
        <v>8</v>
      </c>
      <c r="C23" t="s">
        <v>8</v>
      </c>
      <c r="D23">
        <v>14092</v>
      </c>
      <c r="E23">
        <v>12246</v>
      </c>
      <c r="F23">
        <v>85.622668266296387</v>
      </c>
      <c r="G23" s="4">
        <v>3349.0920000000001</v>
      </c>
      <c r="H23">
        <v>0</v>
      </c>
      <c r="I23">
        <v>1.1507430997876857</v>
      </c>
    </row>
    <row r="24" spans="1:9" x14ac:dyDescent="0.3">
      <c r="A24">
        <v>22</v>
      </c>
      <c r="B24" t="s">
        <v>8</v>
      </c>
      <c r="C24" t="s">
        <v>8</v>
      </c>
      <c r="D24">
        <v>14087</v>
      </c>
      <c r="E24">
        <v>12802</v>
      </c>
      <c r="F24">
        <v>90.041697025299072</v>
      </c>
      <c r="G24" s="4">
        <v>3349.0920000000001</v>
      </c>
      <c r="H24">
        <v>0</v>
      </c>
      <c r="I24">
        <v>1.1003749414154038</v>
      </c>
    </row>
    <row r="25" spans="1:9" x14ac:dyDescent="0.3">
      <c r="A25">
        <v>23</v>
      </c>
      <c r="B25" t="s">
        <v>8</v>
      </c>
      <c r="C25" t="s">
        <v>8</v>
      </c>
      <c r="D25">
        <v>14747</v>
      </c>
      <c r="E25">
        <v>13679</v>
      </c>
      <c r="F25">
        <v>89.519304037094116</v>
      </c>
      <c r="G25" s="4">
        <v>3349.0920000000001</v>
      </c>
      <c r="H25">
        <v>0</v>
      </c>
      <c r="I25">
        <v>1.0780758827399664</v>
      </c>
    </row>
    <row r="26" spans="1:9" x14ac:dyDescent="0.3">
      <c r="A26">
        <v>24</v>
      </c>
      <c r="B26" t="s">
        <v>8</v>
      </c>
      <c r="C26" t="s">
        <v>8</v>
      </c>
      <c r="D26">
        <v>14384</v>
      </c>
      <c r="E26">
        <v>13241</v>
      </c>
      <c r="F26">
        <v>91.800320148468018</v>
      </c>
      <c r="G26" s="4">
        <v>3349.0920000000001</v>
      </c>
      <c r="H26">
        <v>0</v>
      </c>
      <c r="I26">
        <v>1.0863227852881203</v>
      </c>
    </row>
    <row r="27" spans="1:9" x14ac:dyDescent="0.3">
      <c r="A27">
        <v>25</v>
      </c>
      <c r="B27" t="s">
        <v>8</v>
      </c>
      <c r="C27" t="s">
        <v>8</v>
      </c>
      <c r="D27">
        <v>13542</v>
      </c>
      <c r="E27">
        <v>13546</v>
      </c>
      <c r="F27">
        <v>93.003207445144653</v>
      </c>
      <c r="G27" s="4">
        <v>3349.0920000000001</v>
      </c>
      <c r="H27">
        <v>0</v>
      </c>
      <c r="I27">
        <v>0.99970470987745463</v>
      </c>
    </row>
    <row r="28" spans="1:9" x14ac:dyDescent="0.3">
      <c r="A28">
        <v>26</v>
      </c>
      <c r="B28" t="s">
        <v>8</v>
      </c>
      <c r="C28" t="s">
        <v>8</v>
      </c>
      <c r="D28">
        <v>11509</v>
      </c>
      <c r="E28">
        <v>11515</v>
      </c>
      <c r="F28">
        <v>96.551138162612915</v>
      </c>
      <c r="G28" s="4">
        <v>3349.0920000000001</v>
      </c>
      <c r="H28">
        <v>0</v>
      </c>
      <c r="I28">
        <v>0.99947894051237518</v>
      </c>
    </row>
    <row r="29" spans="1:9" x14ac:dyDescent="0.3">
      <c r="A29">
        <v>27</v>
      </c>
      <c r="B29" t="s">
        <v>8</v>
      </c>
      <c r="C29" t="s">
        <v>8</v>
      </c>
      <c r="D29">
        <v>13492</v>
      </c>
      <c r="E29">
        <v>11791</v>
      </c>
      <c r="F29">
        <v>86.205625534057617</v>
      </c>
      <c r="G29" s="4">
        <v>3349.0920000000001</v>
      </c>
      <c r="H29">
        <v>0</v>
      </c>
      <c r="I29">
        <v>1.1442625731490119</v>
      </c>
    </row>
    <row r="30" spans="1:9" x14ac:dyDescent="0.3">
      <c r="A30">
        <v>28</v>
      </c>
      <c r="B30" t="s">
        <v>8</v>
      </c>
      <c r="C30" t="s">
        <v>8</v>
      </c>
      <c r="D30">
        <v>13450</v>
      </c>
      <c r="E30">
        <v>12276</v>
      </c>
      <c r="F30">
        <v>89.635854959487915</v>
      </c>
      <c r="G30" s="4">
        <v>3349.0920000000001</v>
      </c>
      <c r="H30">
        <v>0</v>
      </c>
      <c r="I30">
        <v>1.0956337569240795</v>
      </c>
    </row>
    <row r="31" spans="1:9" x14ac:dyDescent="0.3">
      <c r="A31">
        <v>29</v>
      </c>
      <c r="B31" t="s">
        <v>8</v>
      </c>
      <c r="C31" t="s">
        <v>8</v>
      </c>
      <c r="D31">
        <v>17232</v>
      </c>
      <c r="E31">
        <v>15234</v>
      </c>
      <c r="F31">
        <v>84.665262699127197</v>
      </c>
      <c r="G31" s="4">
        <v>3349.0920000000001</v>
      </c>
      <c r="H31">
        <v>0</v>
      </c>
      <c r="I31">
        <v>1.131153997636865</v>
      </c>
    </row>
    <row r="32" spans="1:9" x14ac:dyDescent="0.3">
      <c r="A32">
        <v>30</v>
      </c>
      <c r="B32" t="s">
        <v>8</v>
      </c>
      <c r="C32" t="s">
        <v>8</v>
      </c>
      <c r="D32">
        <v>16639</v>
      </c>
      <c r="E32">
        <v>14882</v>
      </c>
      <c r="F32">
        <v>88.488906621932983</v>
      </c>
      <c r="G32" s="4">
        <v>3349.0920000000001</v>
      </c>
      <c r="H32">
        <v>0</v>
      </c>
      <c r="I32">
        <v>1.1180620884289747</v>
      </c>
    </row>
    <row r="33" spans="1:9" x14ac:dyDescent="0.3">
      <c r="A33">
        <v>31</v>
      </c>
      <c r="B33" t="s">
        <v>8</v>
      </c>
      <c r="C33" t="s">
        <v>8</v>
      </c>
      <c r="D33">
        <v>13753</v>
      </c>
      <c r="E33">
        <v>13991</v>
      </c>
      <c r="F33">
        <v>88.991826772689819</v>
      </c>
      <c r="G33" s="4">
        <v>3349.0920000000001</v>
      </c>
      <c r="H33">
        <v>0</v>
      </c>
      <c r="I33">
        <v>0.98298906439854195</v>
      </c>
    </row>
    <row r="34" spans="1:9" x14ac:dyDescent="0.3">
      <c r="A34">
        <v>32</v>
      </c>
      <c r="B34" t="s">
        <v>8</v>
      </c>
      <c r="C34" t="s">
        <v>8</v>
      </c>
      <c r="D34">
        <v>14993</v>
      </c>
      <c r="E34">
        <v>12890</v>
      </c>
      <c r="F34">
        <v>85.812342166900635</v>
      </c>
      <c r="G34" s="4">
        <v>3349.0920000000001</v>
      </c>
      <c r="H34">
        <v>0</v>
      </c>
      <c r="I34">
        <v>1.1631497284716834</v>
      </c>
    </row>
    <row r="35" spans="1:9" x14ac:dyDescent="0.3">
      <c r="A35">
        <v>33</v>
      </c>
      <c r="B35" t="s">
        <v>8</v>
      </c>
      <c r="C35" t="s">
        <v>8</v>
      </c>
      <c r="D35">
        <v>18672</v>
      </c>
      <c r="E35">
        <v>17364</v>
      </c>
      <c r="F35">
        <v>92.78835654258728</v>
      </c>
      <c r="G35" s="4">
        <v>3349.0920000000001</v>
      </c>
      <c r="H35">
        <v>0</v>
      </c>
      <c r="I35">
        <v>1.0753282653766414</v>
      </c>
    </row>
    <row r="36" spans="1:9" x14ac:dyDescent="0.3">
      <c r="A36">
        <v>34</v>
      </c>
      <c r="B36" t="s">
        <v>8</v>
      </c>
      <c r="C36" t="s">
        <v>8</v>
      </c>
      <c r="D36">
        <v>14696</v>
      </c>
      <c r="E36">
        <v>14939</v>
      </c>
      <c r="F36">
        <v>91.279935836791992</v>
      </c>
      <c r="G36" s="4">
        <v>3349.0920000000001</v>
      </c>
      <c r="H36">
        <v>0</v>
      </c>
      <c r="I36">
        <v>0.98373385099404242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12752</v>
      </c>
      <c r="F37">
        <v>86.571621894836426</v>
      </c>
      <c r="G37" s="4">
        <v>3349.0920000000001</v>
      </c>
      <c r="H37">
        <v>0</v>
      </c>
      <c r="I37">
        <v>1.1551129234629862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15142</v>
      </c>
      <c r="F38">
        <v>87.002986669540405</v>
      </c>
      <c r="G38" s="4">
        <v>3349.0920000000001</v>
      </c>
      <c r="H38">
        <v>0</v>
      </c>
      <c r="I38">
        <v>1.1493858142913749</v>
      </c>
    </row>
    <row r="39" spans="1:9" x14ac:dyDescent="0.3">
      <c r="A39">
        <v>37</v>
      </c>
      <c r="B39" t="s">
        <v>8</v>
      </c>
      <c r="C39" t="s">
        <v>8</v>
      </c>
      <c r="D39">
        <v>17435</v>
      </c>
      <c r="E39">
        <v>15261</v>
      </c>
      <c r="F39">
        <v>87.112283706665039</v>
      </c>
      <c r="G39" s="4">
        <v>3349.0920000000001</v>
      </c>
      <c r="H39">
        <v>0</v>
      </c>
      <c r="I39">
        <v>1.142454622894961</v>
      </c>
    </row>
    <row r="40" spans="1:9" x14ac:dyDescent="0.3">
      <c r="A40">
        <v>38</v>
      </c>
      <c r="B40" t="s">
        <v>8</v>
      </c>
      <c r="C40" t="s">
        <v>8</v>
      </c>
      <c r="D40">
        <v>14147</v>
      </c>
      <c r="E40">
        <v>13829</v>
      </c>
      <c r="F40">
        <v>90.390634536743164</v>
      </c>
      <c r="G40" s="4">
        <v>3349.0920000000001</v>
      </c>
      <c r="H40">
        <v>0</v>
      </c>
      <c r="I40">
        <v>1.0229951551088292</v>
      </c>
    </row>
    <row r="41" spans="1:9" x14ac:dyDescent="0.3">
      <c r="A41">
        <v>39</v>
      </c>
      <c r="B41" t="s">
        <v>8</v>
      </c>
      <c r="C41" t="s">
        <v>8</v>
      </c>
      <c r="D41">
        <v>14086</v>
      </c>
      <c r="E41">
        <v>12280</v>
      </c>
      <c r="F41">
        <v>85.977286100387573</v>
      </c>
      <c r="G41" s="4">
        <v>3349.0920000000001</v>
      </c>
      <c r="H41">
        <v>0</v>
      </c>
      <c r="I41">
        <v>1.1470684039087948</v>
      </c>
    </row>
    <row r="42" spans="1:9" x14ac:dyDescent="0.3">
      <c r="A42">
        <v>40</v>
      </c>
      <c r="B42" t="s">
        <v>8</v>
      </c>
      <c r="C42" t="s">
        <v>8</v>
      </c>
      <c r="D42">
        <v>14104</v>
      </c>
      <c r="E42">
        <v>13475</v>
      </c>
      <c r="F42">
        <v>93.631958961486816</v>
      </c>
      <c r="G42" s="4">
        <v>3349.0920000000001</v>
      </c>
      <c r="H42">
        <v>0</v>
      </c>
      <c r="I42">
        <v>1.0466790352504638</v>
      </c>
    </row>
    <row r="43" spans="1:9" x14ac:dyDescent="0.3">
      <c r="A43">
        <v>41</v>
      </c>
      <c r="B43" t="s">
        <v>8</v>
      </c>
      <c r="C43" t="s">
        <v>8</v>
      </c>
      <c r="D43">
        <v>14812</v>
      </c>
      <c r="E43">
        <v>13717</v>
      </c>
      <c r="F43">
        <v>87.00183629989624</v>
      </c>
      <c r="G43" s="4">
        <v>3349.0920000000001</v>
      </c>
      <c r="H43">
        <v>0</v>
      </c>
      <c r="I43">
        <v>1.079827950718087</v>
      </c>
    </row>
    <row r="44" spans="1:9" x14ac:dyDescent="0.3">
      <c r="A44">
        <v>42</v>
      </c>
      <c r="B44" t="s">
        <v>8</v>
      </c>
      <c r="C44" t="s">
        <v>8</v>
      </c>
      <c r="D44">
        <v>14403</v>
      </c>
      <c r="E44">
        <v>13434</v>
      </c>
      <c r="F44">
        <v>92.377334833145142</v>
      </c>
      <c r="G44" s="4">
        <v>3349.0920000000001</v>
      </c>
      <c r="H44">
        <v>0</v>
      </c>
      <c r="I44">
        <v>1.0721304153640019</v>
      </c>
    </row>
    <row r="45" spans="1:9" x14ac:dyDescent="0.3">
      <c r="A45">
        <v>43</v>
      </c>
      <c r="B45" t="s">
        <v>8</v>
      </c>
      <c r="C45" t="s">
        <v>8</v>
      </c>
      <c r="D45">
        <v>13612</v>
      </c>
      <c r="E45">
        <v>13571</v>
      </c>
      <c r="F45">
        <v>93.859648704528809</v>
      </c>
      <c r="G45" s="4">
        <v>3349.0920000000001</v>
      </c>
      <c r="H45">
        <v>0</v>
      </c>
      <c r="I45">
        <v>1.0030211480362539</v>
      </c>
    </row>
    <row r="46" spans="1:9" x14ac:dyDescent="0.3">
      <c r="A46">
        <v>44</v>
      </c>
      <c r="B46" t="s">
        <v>8</v>
      </c>
      <c r="C46" t="s">
        <v>8</v>
      </c>
      <c r="D46">
        <v>11491</v>
      </c>
      <c r="E46">
        <v>11397</v>
      </c>
      <c r="F46">
        <v>97.668194770812988</v>
      </c>
      <c r="G46" s="4">
        <v>3349.0920000000001</v>
      </c>
      <c r="H46">
        <v>0</v>
      </c>
      <c r="I46">
        <v>1.0082477845046942</v>
      </c>
    </row>
    <row r="47" spans="1:9" x14ac:dyDescent="0.3">
      <c r="A47">
        <v>45</v>
      </c>
      <c r="B47" t="s">
        <v>8</v>
      </c>
      <c r="C47" t="s">
        <v>8</v>
      </c>
      <c r="D47">
        <v>13449</v>
      </c>
      <c r="E47">
        <v>11713</v>
      </c>
      <c r="F47">
        <v>85.355430841445923</v>
      </c>
      <c r="G47" s="4">
        <v>3349.0920000000001</v>
      </c>
      <c r="H47">
        <v>0</v>
      </c>
      <c r="I47">
        <v>1.1482113890548962</v>
      </c>
    </row>
    <row r="48" spans="1:9" x14ac:dyDescent="0.3">
      <c r="A48">
        <v>46</v>
      </c>
      <c r="B48" t="s">
        <v>8</v>
      </c>
      <c r="C48" t="s">
        <v>8</v>
      </c>
      <c r="D48">
        <v>13443</v>
      </c>
      <c r="E48">
        <v>12699</v>
      </c>
      <c r="F48">
        <v>91.194325685501099</v>
      </c>
      <c r="G48" s="4">
        <v>3349.0920000000001</v>
      </c>
      <c r="H48">
        <v>0</v>
      </c>
      <c r="I48">
        <v>1.058587290337822</v>
      </c>
    </row>
    <row r="49" spans="1:9" x14ac:dyDescent="0.3">
      <c r="A49">
        <v>47</v>
      </c>
      <c r="B49" t="s">
        <v>8</v>
      </c>
      <c r="C49" t="s">
        <v>8</v>
      </c>
      <c r="D49">
        <v>17235</v>
      </c>
      <c r="E49">
        <v>14927</v>
      </c>
      <c r="F49">
        <v>82.863312959671021</v>
      </c>
      <c r="G49" s="4">
        <v>3349.0920000000001</v>
      </c>
      <c r="H49">
        <v>0</v>
      </c>
      <c r="I49">
        <v>1.15461914651303</v>
      </c>
    </row>
    <row r="50" spans="1:9" x14ac:dyDescent="0.3">
      <c r="A50">
        <v>48</v>
      </c>
      <c r="B50" t="s">
        <v>8</v>
      </c>
      <c r="C50" t="s">
        <v>8</v>
      </c>
      <c r="D50">
        <v>16700</v>
      </c>
      <c r="E50">
        <v>15584</v>
      </c>
      <c r="F50">
        <v>92.143791913986206</v>
      </c>
      <c r="G50" s="4">
        <v>3349.0920000000001</v>
      </c>
      <c r="H50">
        <v>0</v>
      </c>
      <c r="I50">
        <v>1.071611909650924</v>
      </c>
    </row>
    <row r="51" spans="1:9" x14ac:dyDescent="0.3">
      <c r="A51">
        <v>49</v>
      </c>
      <c r="B51" t="s">
        <v>8</v>
      </c>
      <c r="C51" t="s">
        <v>8</v>
      </c>
      <c r="D51">
        <v>13816</v>
      </c>
      <c r="E51">
        <v>13077</v>
      </c>
      <c r="F51">
        <v>87.264120578765869</v>
      </c>
      <c r="G51" s="4">
        <v>3349.0920000000001</v>
      </c>
      <c r="H51">
        <v>0</v>
      </c>
      <c r="I51">
        <v>1.0565114322856923</v>
      </c>
    </row>
    <row r="52" spans="1:9" x14ac:dyDescent="0.3">
      <c r="A52">
        <v>50</v>
      </c>
      <c r="B52" t="s">
        <v>8</v>
      </c>
      <c r="C52" t="s">
        <v>8</v>
      </c>
      <c r="D52">
        <v>14944</v>
      </c>
      <c r="E52">
        <v>13969</v>
      </c>
      <c r="F52">
        <v>92.227911949157715</v>
      </c>
      <c r="G52" s="4">
        <v>3349.0920000000001</v>
      </c>
      <c r="H52">
        <v>0</v>
      </c>
      <c r="I52">
        <v>1.0697974085474979</v>
      </c>
    </row>
    <row r="53" spans="1:9" x14ac:dyDescent="0.3">
      <c r="A53">
        <v>51</v>
      </c>
      <c r="B53" t="s">
        <v>8</v>
      </c>
      <c r="C53" t="s">
        <v>8</v>
      </c>
      <c r="D53">
        <v>18660</v>
      </c>
      <c r="E53">
        <v>17183</v>
      </c>
      <c r="F53">
        <v>91.796875</v>
      </c>
      <c r="G53" s="4">
        <v>3349.0920000000001</v>
      </c>
      <c r="H53">
        <v>0</v>
      </c>
      <c r="I53">
        <v>1.085957050573241</v>
      </c>
    </row>
    <row r="54" spans="1:9" x14ac:dyDescent="0.3">
      <c r="A54">
        <v>52</v>
      </c>
      <c r="B54" t="s">
        <v>8</v>
      </c>
      <c r="C54" t="s">
        <v>8</v>
      </c>
      <c r="D54">
        <v>14708</v>
      </c>
      <c r="E54">
        <v>14622</v>
      </c>
      <c r="F54">
        <v>92.013090848922729</v>
      </c>
      <c r="G54" s="4">
        <v>3349.0920000000001</v>
      </c>
      <c r="H54">
        <v>0</v>
      </c>
      <c r="I54">
        <v>1.0058815483517987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11530</v>
      </c>
      <c r="F55">
        <v>78.27562689781189</v>
      </c>
      <c r="G55" s="4">
        <v>3349.0920000000001</v>
      </c>
      <c r="H55">
        <v>0</v>
      </c>
      <c r="I55">
        <v>1.2775368603642672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15373</v>
      </c>
      <c r="F56">
        <v>88.112848997116089</v>
      </c>
      <c r="G56" s="4">
        <v>3349.0920000000001</v>
      </c>
      <c r="H56">
        <v>0</v>
      </c>
      <c r="I56">
        <v>1.1339361217719379</v>
      </c>
    </row>
    <row r="57" spans="1:9" x14ac:dyDescent="0.3">
      <c r="A57">
        <v>55</v>
      </c>
      <c r="B57" t="s">
        <v>8</v>
      </c>
      <c r="C57" t="s">
        <v>8</v>
      </c>
      <c r="D57">
        <v>17436</v>
      </c>
      <c r="E57">
        <v>15175</v>
      </c>
      <c r="F57">
        <v>86.497771739959717</v>
      </c>
      <c r="G57" s="4">
        <v>3349.0920000000001</v>
      </c>
      <c r="H57">
        <v>0</v>
      </c>
      <c r="I57">
        <v>1.148995057660626</v>
      </c>
    </row>
    <row r="58" spans="1:9" x14ac:dyDescent="0.3">
      <c r="A58">
        <v>56</v>
      </c>
      <c r="B58" t="s">
        <v>8</v>
      </c>
      <c r="C58" t="s">
        <v>8</v>
      </c>
      <c r="D58">
        <v>14141</v>
      </c>
      <c r="E58">
        <v>14232</v>
      </c>
      <c r="F58">
        <v>93.85761022567749</v>
      </c>
      <c r="G58" s="4">
        <v>3349.0920000000001</v>
      </c>
      <c r="H58">
        <v>0</v>
      </c>
      <c r="I58">
        <v>0.99360595840359756</v>
      </c>
    </row>
    <row r="59" spans="1:9" x14ac:dyDescent="0.3">
      <c r="A59">
        <v>57</v>
      </c>
      <c r="B59" t="s">
        <v>8</v>
      </c>
      <c r="C59" t="s">
        <v>8</v>
      </c>
      <c r="D59">
        <v>14090</v>
      </c>
      <c r="E59">
        <v>13003</v>
      </c>
      <c r="F59">
        <v>90.126317739486694</v>
      </c>
      <c r="G59" s="4">
        <v>3349.0920000000001</v>
      </c>
      <c r="H59">
        <v>0</v>
      </c>
      <c r="I59">
        <v>1.0835960932092594</v>
      </c>
    </row>
    <row r="60" spans="1:9" x14ac:dyDescent="0.3">
      <c r="A60">
        <v>58</v>
      </c>
      <c r="B60" t="s">
        <v>8</v>
      </c>
      <c r="C60" t="s">
        <v>8</v>
      </c>
      <c r="D60">
        <v>14087</v>
      </c>
      <c r="E60">
        <v>13647</v>
      </c>
      <c r="F60">
        <v>94.706541299819946</v>
      </c>
      <c r="G60" s="4">
        <v>3349.0920000000001</v>
      </c>
      <c r="H60">
        <v>0</v>
      </c>
      <c r="I60">
        <v>1.0322415182824063</v>
      </c>
    </row>
    <row r="61" spans="1:9" x14ac:dyDescent="0.3">
      <c r="A61">
        <v>59</v>
      </c>
      <c r="B61" t="s">
        <v>8</v>
      </c>
      <c r="C61" t="s">
        <v>8</v>
      </c>
      <c r="D61">
        <v>14760</v>
      </c>
      <c r="E61">
        <v>13788</v>
      </c>
      <c r="F61">
        <v>85.460925102233887</v>
      </c>
      <c r="G61" s="4">
        <v>3349.0920000000001</v>
      </c>
      <c r="H61">
        <v>0</v>
      </c>
      <c r="I61">
        <v>1.0704960835509139</v>
      </c>
    </row>
    <row r="62" spans="1:9" x14ac:dyDescent="0.3">
      <c r="A62">
        <v>60</v>
      </c>
      <c r="B62" t="s">
        <v>8</v>
      </c>
      <c r="C62" t="s">
        <v>8</v>
      </c>
      <c r="D62">
        <v>14379</v>
      </c>
      <c r="E62">
        <v>13044</v>
      </c>
      <c r="F62">
        <v>88.824623823165894</v>
      </c>
      <c r="G62" s="4">
        <v>3349.0920000000001</v>
      </c>
      <c r="H62">
        <v>0</v>
      </c>
      <c r="I62">
        <v>1.1023459061637535</v>
      </c>
    </row>
    <row r="63" spans="1:9" x14ac:dyDescent="0.3">
      <c r="A63">
        <v>61</v>
      </c>
      <c r="B63" t="s">
        <v>8</v>
      </c>
      <c r="C63" t="s">
        <v>8</v>
      </c>
      <c r="D63">
        <v>13589</v>
      </c>
      <c r="E63">
        <v>13453</v>
      </c>
      <c r="F63">
        <v>94.925391674041748</v>
      </c>
      <c r="G63" s="4">
        <v>3349.0920000000001</v>
      </c>
      <c r="H63">
        <v>0</v>
      </c>
      <c r="I63">
        <v>1.010109269307961</v>
      </c>
    </row>
    <row r="64" spans="1:9" x14ac:dyDescent="0.3">
      <c r="A64">
        <v>62</v>
      </c>
      <c r="B64" t="s">
        <v>8</v>
      </c>
      <c r="C64" t="s">
        <v>8</v>
      </c>
      <c r="D64">
        <v>11501</v>
      </c>
      <c r="E64">
        <v>11403</v>
      </c>
      <c r="F64">
        <v>96.820485591888428</v>
      </c>
      <c r="G64" s="4">
        <v>3349.0920000000001</v>
      </c>
      <c r="H64">
        <v>0</v>
      </c>
      <c r="I64">
        <v>1.0085942295887047</v>
      </c>
    </row>
    <row r="65" spans="1:9" x14ac:dyDescent="0.3">
      <c r="A65">
        <v>63</v>
      </c>
      <c r="B65" t="s">
        <v>8</v>
      </c>
      <c r="C65" t="s">
        <v>8</v>
      </c>
      <c r="D65">
        <v>13494</v>
      </c>
      <c r="E65">
        <v>11486</v>
      </c>
      <c r="F65">
        <v>83.299088478088379</v>
      </c>
      <c r="G65" s="4">
        <v>3349.0920000000001</v>
      </c>
      <c r="H65">
        <v>0</v>
      </c>
      <c r="I65">
        <v>1.1748215218526903</v>
      </c>
    </row>
    <row r="66" spans="1:9" x14ac:dyDescent="0.3">
      <c r="A66">
        <v>64</v>
      </c>
      <c r="B66" t="s">
        <v>8</v>
      </c>
      <c r="C66" t="s">
        <v>8</v>
      </c>
      <c r="D66">
        <v>13423</v>
      </c>
      <c r="E66">
        <v>11766</v>
      </c>
      <c r="F66">
        <v>86.557549238204956</v>
      </c>
      <c r="G66" s="4">
        <v>3349.0920000000001</v>
      </c>
      <c r="H66">
        <v>0</v>
      </c>
      <c r="I66">
        <v>1.140829508754037</v>
      </c>
    </row>
    <row r="67" spans="1:9" x14ac:dyDescent="0.3">
      <c r="A67">
        <v>65</v>
      </c>
      <c r="B67" t="s">
        <v>8</v>
      </c>
      <c r="C67" t="s">
        <v>8</v>
      </c>
      <c r="D67">
        <v>17272</v>
      </c>
      <c r="E67">
        <v>15717</v>
      </c>
      <c r="F67">
        <v>86.410123109817505</v>
      </c>
      <c r="G67" s="4">
        <v>3349.0920000000001</v>
      </c>
      <c r="H67">
        <v>0</v>
      </c>
      <c r="I67">
        <v>1.0989374562575556</v>
      </c>
    </row>
    <row r="68" spans="1:9" x14ac:dyDescent="0.3">
      <c r="A68">
        <v>66</v>
      </c>
      <c r="B68" t="s">
        <v>8</v>
      </c>
      <c r="C68" t="s">
        <v>8</v>
      </c>
      <c r="D68">
        <v>16659</v>
      </c>
      <c r="E68">
        <v>15338</v>
      </c>
      <c r="F68">
        <v>90.469670295715332</v>
      </c>
      <c r="G68" s="4">
        <v>3349.0920000000001</v>
      </c>
      <c r="H68">
        <v>0</v>
      </c>
      <c r="I68">
        <v>1.0861259616638415</v>
      </c>
    </row>
    <row r="69" spans="1:9" x14ac:dyDescent="0.3">
      <c r="A69">
        <v>67</v>
      </c>
      <c r="B69" t="s">
        <v>8</v>
      </c>
      <c r="C69" t="s">
        <v>8</v>
      </c>
      <c r="D69">
        <v>13842</v>
      </c>
      <c r="E69">
        <v>13746</v>
      </c>
      <c r="F69">
        <v>92.237472534179688</v>
      </c>
      <c r="G69" s="4">
        <v>3349.0920000000001</v>
      </c>
      <c r="H69">
        <v>0</v>
      </c>
      <c r="I69">
        <v>1.0069838498472283</v>
      </c>
    </row>
    <row r="70" spans="1:9" x14ac:dyDescent="0.3">
      <c r="A70">
        <v>68</v>
      </c>
      <c r="B70" t="s">
        <v>8</v>
      </c>
      <c r="C70" t="s">
        <v>8</v>
      </c>
      <c r="D70">
        <v>14992</v>
      </c>
      <c r="E70">
        <v>14234</v>
      </c>
      <c r="F70">
        <v>93.255305290222168</v>
      </c>
      <c r="G70" s="4">
        <v>3349.0920000000001</v>
      </c>
      <c r="H70">
        <v>0</v>
      </c>
      <c r="I70">
        <v>1.0532527750456653</v>
      </c>
    </row>
    <row r="71" spans="1:9" x14ac:dyDescent="0.3">
      <c r="A71">
        <v>69</v>
      </c>
      <c r="B71" t="s">
        <v>8</v>
      </c>
      <c r="C71" t="s">
        <v>8</v>
      </c>
      <c r="D71">
        <v>18659</v>
      </c>
      <c r="E71">
        <v>17357</v>
      </c>
      <c r="F71">
        <v>92.506277561187744</v>
      </c>
      <c r="G71" s="4">
        <v>3349.0920000000001</v>
      </c>
      <c r="H71">
        <v>0</v>
      </c>
      <c r="I71">
        <v>1.075012963069655</v>
      </c>
    </row>
    <row r="72" spans="1:9" x14ac:dyDescent="0.3">
      <c r="A72">
        <v>70</v>
      </c>
      <c r="B72" t="s">
        <v>8</v>
      </c>
      <c r="C72" t="s">
        <v>8</v>
      </c>
      <c r="D72">
        <v>14683</v>
      </c>
      <c r="E72">
        <v>14111</v>
      </c>
      <c r="F72">
        <v>88.343799114227295</v>
      </c>
      <c r="G72" s="4">
        <v>3349.0920000000001</v>
      </c>
      <c r="H72">
        <v>0</v>
      </c>
      <c r="I72">
        <v>1.0405357522500178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12626</v>
      </c>
      <c r="F73">
        <v>85.455161333084106</v>
      </c>
      <c r="G73" s="4">
        <v>3349.0920000000001</v>
      </c>
      <c r="H73">
        <v>0</v>
      </c>
      <c r="I73">
        <v>1.1702043402502773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15023</v>
      </c>
      <c r="F74">
        <v>86.20373010635376</v>
      </c>
      <c r="G74" s="4">
        <v>3349.0920000000001</v>
      </c>
      <c r="H74">
        <v>0</v>
      </c>
      <c r="I74">
        <v>1.1597550422685217</v>
      </c>
    </row>
    <row r="75" spans="1:9" x14ac:dyDescent="0.3">
      <c r="A75">
        <v>73</v>
      </c>
      <c r="B75" t="s">
        <v>8</v>
      </c>
      <c r="C75" t="s">
        <v>8</v>
      </c>
      <c r="D75">
        <v>17421</v>
      </c>
      <c r="E75">
        <v>14483</v>
      </c>
      <c r="F75">
        <v>83.135294914245605</v>
      </c>
      <c r="G75" s="4">
        <v>3349.0920000000001</v>
      </c>
      <c r="H75">
        <v>0</v>
      </c>
      <c r="I75">
        <v>1.2028585237865084</v>
      </c>
    </row>
    <row r="76" spans="1:9" x14ac:dyDescent="0.3">
      <c r="A76">
        <v>74</v>
      </c>
      <c r="B76" t="s">
        <v>8</v>
      </c>
      <c r="C76" t="s">
        <v>8</v>
      </c>
      <c r="D76">
        <v>14144</v>
      </c>
      <c r="E76">
        <v>13751</v>
      </c>
      <c r="F76">
        <v>92.00853705406189</v>
      </c>
      <c r="G76" s="4">
        <v>3349.0920000000001</v>
      </c>
      <c r="H76">
        <v>0</v>
      </c>
      <c r="I76">
        <v>1.0285797396552978</v>
      </c>
    </row>
    <row r="77" spans="1:9" x14ac:dyDescent="0.3">
      <c r="A77">
        <v>75</v>
      </c>
      <c r="B77" t="s">
        <v>8</v>
      </c>
      <c r="C77" t="s">
        <v>8</v>
      </c>
      <c r="D77">
        <v>14096</v>
      </c>
      <c r="E77">
        <v>12517</v>
      </c>
      <c r="F77">
        <v>86.954689025878906</v>
      </c>
      <c r="G77" s="4">
        <v>3349.0920000000001</v>
      </c>
      <c r="H77">
        <v>0</v>
      </c>
      <c r="I77">
        <v>1.1261484381241511</v>
      </c>
    </row>
    <row r="78" spans="1:9" x14ac:dyDescent="0.3">
      <c r="A78">
        <v>76</v>
      </c>
      <c r="B78" t="s">
        <v>8</v>
      </c>
      <c r="C78" t="s">
        <v>8</v>
      </c>
      <c r="D78">
        <v>14092</v>
      </c>
      <c r="E78">
        <v>13430</v>
      </c>
      <c r="F78">
        <v>93.435478210449219</v>
      </c>
      <c r="G78" s="4">
        <v>3349.0920000000001</v>
      </c>
      <c r="H78">
        <v>0</v>
      </c>
      <c r="I78">
        <v>1.0492926284437827</v>
      </c>
    </row>
    <row r="79" spans="1:9" x14ac:dyDescent="0.3">
      <c r="A79">
        <v>77</v>
      </c>
      <c r="B79" t="s">
        <v>8</v>
      </c>
      <c r="C79" t="s">
        <v>8</v>
      </c>
      <c r="D79">
        <v>14742</v>
      </c>
      <c r="E79">
        <v>13334</v>
      </c>
      <c r="F79">
        <v>86.737614870071411</v>
      </c>
      <c r="G79" s="4">
        <v>3349.0920000000001</v>
      </c>
      <c r="H79">
        <v>0</v>
      </c>
      <c r="I79">
        <v>1.1055947202639869</v>
      </c>
    </row>
    <row r="80" spans="1:9" x14ac:dyDescent="0.3">
      <c r="A80">
        <v>78</v>
      </c>
      <c r="B80" t="s">
        <v>8</v>
      </c>
      <c r="C80" t="s">
        <v>8</v>
      </c>
      <c r="D80">
        <v>14386</v>
      </c>
      <c r="E80">
        <v>13202</v>
      </c>
      <c r="F80">
        <v>90.788382291793823</v>
      </c>
      <c r="G80" s="4">
        <v>3349.0920000000001</v>
      </c>
      <c r="H80">
        <v>0</v>
      </c>
      <c r="I80">
        <v>1.0896833813058628</v>
      </c>
    </row>
    <row r="81" spans="1:9" x14ac:dyDescent="0.3">
      <c r="A81">
        <v>79</v>
      </c>
      <c r="B81" t="s">
        <v>8</v>
      </c>
      <c r="C81" t="s">
        <v>8</v>
      </c>
      <c r="D81">
        <v>13542</v>
      </c>
      <c r="E81">
        <v>13140</v>
      </c>
      <c r="F81">
        <v>93.445950746536255</v>
      </c>
      <c r="G81" s="4">
        <v>3349.0920000000001</v>
      </c>
      <c r="H81">
        <v>0</v>
      </c>
      <c r="I81">
        <v>1.0305936073059361</v>
      </c>
    </row>
    <row r="82" spans="1:9" x14ac:dyDescent="0.3">
      <c r="A82">
        <v>80</v>
      </c>
      <c r="B82" t="s">
        <v>8</v>
      </c>
      <c r="C82" t="s">
        <v>8</v>
      </c>
      <c r="D82">
        <v>11512</v>
      </c>
      <c r="E82">
        <v>11354</v>
      </c>
      <c r="F82">
        <v>94.687098264694214</v>
      </c>
      <c r="G82" s="4">
        <v>3349.0920000000001</v>
      </c>
      <c r="H82">
        <v>0</v>
      </c>
      <c r="I82">
        <v>1.013915800598908</v>
      </c>
    </row>
    <row r="83" spans="1:9" x14ac:dyDescent="0.3">
      <c r="A83">
        <v>81</v>
      </c>
      <c r="B83" t="s">
        <v>8</v>
      </c>
      <c r="C83" t="s">
        <v>8</v>
      </c>
      <c r="D83">
        <v>13490</v>
      </c>
      <c r="E83">
        <v>11402</v>
      </c>
      <c r="F83">
        <v>82.613158226013184</v>
      </c>
      <c r="G83" s="4">
        <v>3349.0920000000001</v>
      </c>
      <c r="H83">
        <v>0</v>
      </c>
      <c r="I83">
        <v>1.1831257674092264</v>
      </c>
    </row>
    <row r="84" spans="1:9" x14ac:dyDescent="0.3">
      <c r="A84">
        <v>82</v>
      </c>
      <c r="B84" t="s">
        <v>8</v>
      </c>
      <c r="C84" t="s">
        <v>8</v>
      </c>
      <c r="D84">
        <v>13444</v>
      </c>
      <c r="E84">
        <v>12858</v>
      </c>
      <c r="F84">
        <v>91.12047553062439</v>
      </c>
      <c r="G84" s="4">
        <v>3349.0920000000001</v>
      </c>
      <c r="H84">
        <v>0</v>
      </c>
      <c r="I84">
        <v>1.0455747394618136</v>
      </c>
    </row>
    <row r="85" spans="1:9" x14ac:dyDescent="0.3">
      <c r="A85">
        <v>83</v>
      </c>
      <c r="B85" t="s">
        <v>8</v>
      </c>
      <c r="C85" t="s">
        <v>8</v>
      </c>
      <c r="D85">
        <v>17242</v>
      </c>
      <c r="E85">
        <v>16069</v>
      </c>
      <c r="F85">
        <v>87.087899446487427</v>
      </c>
      <c r="G85" s="4">
        <v>3349.0920000000001</v>
      </c>
      <c r="H85">
        <v>0</v>
      </c>
      <c r="I85">
        <v>1.0729976974298339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16102</v>
      </c>
      <c r="F86">
        <v>94.155651330947876</v>
      </c>
      <c r="G86" s="4">
        <v>3349.0920000000001</v>
      </c>
      <c r="H86">
        <v>0</v>
      </c>
      <c r="I86">
        <v>1.0342814557197864</v>
      </c>
    </row>
    <row r="87" spans="1:9" x14ac:dyDescent="0.3">
      <c r="A87">
        <v>85</v>
      </c>
      <c r="B87" t="s">
        <v>8</v>
      </c>
      <c r="C87" t="s">
        <v>8</v>
      </c>
      <c r="D87">
        <v>13747</v>
      </c>
      <c r="E87">
        <v>12957</v>
      </c>
      <c r="F87">
        <v>86.662936210632324</v>
      </c>
      <c r="G87" s="4">
        <v>3349.0920000000001</v>
      </c>
      <c r="H87">
        <v>0</v>
      </c>
      <c r="I87">
        <v>1.0609709037585862</v>
      </c>
    </row>
    <row r="88" spans="1:9" x14ac:dyDescent="0.3">
      <c r="A88">
        <v>86</v>
      </c>
      <c r="B88" t="s">
        <v>8</v>
      </c>
      <c r="C88" t="s">
        <v>8</v>
      </c>
      <c r="D88">
        <v>14987</v>
      </c>
      <c r="E88">
        <v>13798</v>
      </c>
      <c r="F88">
        <v>91.338741779327393</v>
      </c>
      <c r="G88" s="4">
        <v>3349.0920000000001</v>
      </c>
      <c r="H88">
        <v>0</v>
      </c>
      <c r="I88">
        <v>1.0861719089723147</v>
      </c>
    </row>
    <row r="89" spans="1:9" x14ac:dyDescent="0.3">
      <c r="A89">
        <v>87</v>
      </c>
      <c r="B89" t="s">
        <v>8</v>
      </c>
      <c r="C89" t="s">
        <v>8</v>
      </c>
      <c r="D89">
        <v>18664</v>
      </c>
      <c r="E89">
        <v>16666</v>
      </c>
      <c r="F89">
        <v>87.357479333877563</v>
      </c>
      <c r="G89" s="4">
        <v>3349.0920000000001</v>
      </c>
      <c r="H89">
        <v>0</v>
      </c>
      <c r="I89">
        <v>1.1198847953918156</v>
      </c>
    </row>
    <row r="90" spans="1:9" x14ac:dyDescent="0.3">
      <c r="A90">
        <v>88</v>
      </c>
      <c r="B90" t="s">
        <v>8</v>
      </c>
      <c r="C90" t="s">
        <v>8</v>
      </c>
      <c r="D90">
        <v>14681</v>
      </c>
      <c r="E90">
        <v>28545</v>
      </c>
      <c r="F90">
        <v>44.891402125358582</v>
      </c>
      <c r="G90" s="4">
        <v>3349.0920000000001</v>
      </c>
      <c r="H90">
        <v>0</v>
      </c>
      <c r="I90">
        <v>0.51431073743212474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12290</v>
      </c>
      <c r="F91">
        <v>83.429503440856934</v>
      </c>
      <c r="G91" s="4">
        <v>3349.0920000000001</v>
      </c>
      <c r="H91">
        <v>0</v>
      </c>
      <c r="I91">
        <v>1.1986167615947925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15074</v>
      </c>
      <c r="F92">
        <v>86.64214015007019</v>
      </c>
      <c r="G92" s="4">
        <v>3349.0920000000001</v>
      </c>
      <c r="H92">
        <v>0</v>
      </c>
      <c r="I92">
        <v>1.1541727477776305</v>
      </c>
    </row>
    <row r="93" spans="1:9" x14ac:dyDescent="0.3">
      <c r="A93">
        <v>91</v>
      </c>
      <c r="B93" t="s">
        <v>8</v>
      </c>
      <c r="C93" t="s">
        <v>8</v>
      </c>
      <c r="D93">
        <v>17435</v>
      </c>
      <c r="E93">
        <v>14887</v>
      </c>
      <c r="F93">
        <v>85.173302888870239</v>
      </c>
      <c r="G93" s="4">
        <v>3349.0920000000001</v>
      </c>
      <c r="H93">
        <v>0</v>
      </c>
      <c r="I93">
        <v>1.1711560421844562</v>
      </c>
    </row>
    <row r="94" spans="1:9" x14ac:dyDescent="0.3">
      <c r="A94">
        <v>92</v>
      </c>
      <c r="B94" t="s">
        <v>8</v>
      </c>
      <c r="C94" t="s">
        <v>8</v>
      </c>
      <c r="D94">
        <v>14147</v>
      </c>
      <c r="E94">
        <v>14056</v>
      </c>
      <c r="F94">
        <v>92.788296937942505</v>
      </c>
      <c r="G94" s="4">
        <v>3349.0920000000001</v>
      </c>
      <c r="H94">
        <v>0</v>
      </c>
      <c r="I94">
        <v>1.0064741035856575</v>
      </c>
    </row>
    <row r="95" spans="1:9" x14ac:dyDescent="0.3">
      <c r="A95">
        <v>93</v>
      </c>
      <c r="B95" t="s">
        <v>8</v>
      </c>
      <c r="C95" t="s">
        <v>8</v>
      </c>
      <c r="D95">
        <v>14089</v>
      </c>
      <c r="E95">
        <v>12996</v>
      </c>
      <c r="F95">
        <v>90.941137075424194</v>
      </c>
      <c r="G95" s="4">
        <v>3349.0920000000001</v>
      </c>
      <c r="H95">
        <v>0</v>
      </c>
      <c r="I95">
        <v>1.0841028008618037</v>
      </c>
    </row>
    <row r="96" spans="1:9" x14ac:dyDescent="0.3">
      <c r="A96">
        <v>94</v>
      </c>
      <c r="B96" t="s">
        <v>8</v>
      </c>
      <c r="C96" t="s">
        <v>8</v>
      </c>
      <c r="D96">
        <v>14109</v>
      </c>
      <c r="E96">
        <v>13366</v>
      </c>
      <c r="F96">
        <v>93.09157133102417</v>
      </c>
      <c r="G96" s="4">
        <v>3349.0920000000001</v>
      </c>
      <c r="H96">
        <v>0</v>
      </c>
      <c r="I96">
        <v>1.0555888074218165</v>
      </c>
    </row>
    <row r="97" spans="1:9" x14ac:dyDescent="0.3">
      <c r="A97">
        <v>95</v>
      </c>
      <c r="B97" t="s">
        <v>8</v>
      </c>
      <c r="C97" t="s">
        <v>8</v>
      </c>
      <c r="D97">
        <v>14814</v>
      </c>
      <c r="E97">
        <v>13142</v>
      </c>
      <c r="F97">
        <v>83.173894882202148</v>
      </c>
      <c r="G97" s="4">
        <v>3349.0920000000001</v>
      </c>
      <c r="H97">
        <v>0</v>
      </c>
      <c r="I97">
        <v>1.1272256886318672</v>
      </c>
    </row>
    <row r="98" spans="1:9" x14ac:dyDescent="0.3">
      <c r="A98">
        <v>96</v>
      </c>
      <c r="B98" t="s">
        <v>8</v>
      </c>
      <c r="C98" t="s">
        <v>8</v>
      </c>
      <c r="D98">
        <v>14404</v>
      </c>
      <c r="E98">
        <v>13108</v>
      </c>
      <c r="F98">
        <v>90.856748819351196</v>
      </c>
      <c r="G98" s="4">
        <v>3349.0920000000001</v>
      </c>
      <c r="H98">
        <v>0</v>
      </c>
      <c r="I98">
        <v>1.0988709185230394</v>
      </c>
    </row>
    <row r="99" spans="1:9" x14ac:dyDescent="0.3">
      <c r="A99">
        <v>97</v>
      </c>
      <c r="B99" t="s">
        <v>8</v>
      </c>
      <c r="C99" t="s">
        <v>8</v>
      </c>
      <c r="D99">
        <v>13616</v>
      </c>
      <c r="E99">
        <v>13483</v>
      </c>
      <c r="F99">
        <v>96.028643846511841</v>
      </c>
      <c r="G99" s="4">
        <v>3349.0920000000001</v>
      </c>
      <c r="H99">
        <v>0</v>
      </c>
      <c r="I99">
        <v>1.0098642735296299</v>
      </c>
    </row>
    <row r="100" spans="1:9" x14ac:dyDescent="0.3">
      <c r="A100">
        <v>98</v>
      </c>
      <c r="B100" t="s">
        <v>8</v>
      </c>
      <c r="C100" t="s">
        <v>8</v>
      </c>
      <c r="D100">
        <v>11481</v>
      </c>
      <c r="E100">
        <v>11540</v>
      </c>
      <c r="F100">
        <v>97.740936279296875</v>
      </c>
      <c r="G100" s="4">
        <v>3349.0920000000001</v>
      </c>
      <c r="H100">
        <v>0</v>
      </c>
      <c r="I100">
        <v>0.99488734835355286</v>
      </c>
    </row>
    <row r="101" spans="1:9" x14ac:dyDescent="0.3">
      <c r="A101">
        <v>99</v>
      </c>
      <c r="B101" t="s">
        <v>8</v>
      </c>
      <c r="C101" t="s">
        <v>8</v>
      </c>
      <c r="D101">
        <v>13447</v>
      </c>
      <c r="E101">
        <v>11287</v>
      </c>
      <c r="F101">
        <v>83.011466264724731</v>
      </c>
      <c r="G101" s="4">
        <v>3349.0920000000001</v>
      </c>
      <c r="H101">
        <v>0</v>
      </c>
      <c r="I101">
        <v>1.1913706033489855</v>
      </c>
    </row>
    <row r="102" spans="1:9" x14ac:dyDescent="0.3">
      <c r="A102">
        <v>100</v>
      </c>
      <c r="B102" t="s">
        <v>8</v>
      </c>
      <c r="C102" t="s">
        <v>8</v>
      </c>
      <c r="D102">
        <v>13445</v>
      </c>
      <c r="E102">
        <v>12594</v>
      </c>
      <c r="F102">
        <v>90.135085582733154</v>
      </c>
      <c r="G102" s="4">
        <v>3349.0920000000001</v>
      </c>
      <c r="H102">
        <v>0</v>
      </c>
      <c r="I102">
        <v>1.06757185961569</v>
      </c>
    </row>
    <row r="103" spans="1:9" x14ac:dyDescent="0.3">
      <c r="A103">
        <v>101</v>
      </c>
      <c r="B103" t="s">
        <v>8</v>
      </c>
      <c r="C103" t="s">
        <v>8</v>
      </c>
      <c r="D103">
        <v>17253</v>
      </c>
      <c r="E103">
        <v>15353</v>
      </c>
      <c r="F103">
        <v>84.517008066177368</v>
      </c>
      <c r="G103" s="4">
        <v>3349.0920000000001</v>
      </c>
      <c r="H103">
        <v>0</v>
      </c>
      <c r="I103">
        <v>1.1237543151175666</v>
      </c>
    </row>
    <row r="104" spans="1:9" x14ac:dyDescent="0.3">
      <c r="A104">
        <v>102</v>
      </c>
      <c r="B104" t="s">
        <v>8</v>
      </c>
      <c r="C104" t="s">
        <v>8</v>
      </c>
      <c r="D104">
        <v>16698</v>
      </c>
      <c r="E104">
        <v>16190</v>
      </c>
      <c r="F104">
        <v>93.595480918884277</v>
      </c>
      <c r="G104" s="4">
        <v>3349.0920000000001</v>
      </c>
      <c r="H104">
        <v>0</v>
      </c>
      <c r="I104">
        <v>1.0313773934527486</v>
      </c>
    </row>
    <row r="105" spans="1:9" x14ac:dyDescent="0.3">
      <c r="A105">
        <v>103</v>
      </c>
      <c r="B105" t="s">
        <v>8</v>
      </c>
      <c r="C105" t="s">
        <v>8</v>
      </c>
      <c r="D105">
        <v>13816</v>
      </c>
      <c r="E105">
        <v>13635</v>
      </c>
      <c r="F105">
        <v>92.800956964492798</v>
      </c>
      <c r="G105" s="4">
        <v>3349.0920000000001</v>
      </c>
      <c r="H105">
        <v>0</v>
      </c>
      <c r="I105">
        <v>1.0132746607994132</v>
      </c>
    </row>
    <row r="106" spans="1:9" x14ac:dyDescent="0.3">
      <c r="A106">
        <v>104</v>
      </c>
      <c r="B106" t="s">
        <v>8</v>
      </c>
      <c r="C106" t="s">
        <v>8</v>
      </c>
      <c r="D106">
        <v>14947</v>
      </c>
      <c r="E106">
        <v>14497</v>
      </c>
      <c r="F106">
        <v>94.324183464050293</v>
      </c>
      <c r="G106" s="4">
        <v>3349.0920000000001</v>
      </c>
      <c r="H106">
        <v>0</v>
      </c>
      <c r="I106">
        <v>1.0310409050148306</v>
      </c>
    </row>
    <row r="107" spans="1:9" x14ac:dyDescent="0.3">
      <c r="A107">
        <v>105</v>
      </c>
      <c r="B107" t="s">
        <v>8</v>
      </c>
      <c r="C107" t="s">
        <v>8</v>
      </c>
      <c r="D107">
        <v>18666</v>
      </c>
      <c r="E107">
        <v>16564</v>
      </c>
      <c r="F107">
        <v>88.708555698394775</v>
      </c>
      <c r="G107" s="4">
        <v>3349.0920000000001</v>
      </c>
      <c r="H107">
        <v>0</v>
      </c>
      <c r="I107">
        <v>1.1269017145617</v>
      </c>
    </row>
    <row r="108" spans="1:9" x14ac:dyDescent="0.3">
      <c r="A108">
        <v>106</v>
      </c>
      <c r="B108" t="s">
        <v>8</v>
      </c>
      <c r="C108" t="s">
        <v>8</v>
      </c>
      <c r="D108">
        <v>14704</v>
      </c>
      <c r="E108">
        <v>14062</v>
      </c>
      <c r="F108">
        <v>89.125573635101318</v>
      </c>
      <c r="G108" s="4">
        <v>3349.0920000000001</v>
      </c>
      <c r="H108">
        <v>0</v>
      </c>
      <c r="I108">
        <v>1.0456549566206799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12263</v>
      </c>
      <c r="F109">
        <v>83.21797251701355</v>
      </c>
      <c r="G109" s="4">
        <v>3349.0920000000001</v>
      </c>
      <c r="H109">
        <v>0</v>
      </c>
      <c r="I109">
        <v>1.2016635407322842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14766</v>
      </c>
      <c r="F110">
        <v>84.797841310501099</v>
      </c>
      <c r="G110" s="4">
        <v>3349.0920000000001</v>
      </c>
      <c r="H110">
        <v>0</v>
      </c>
      <c r="I110">
        <v>1.1791277258566979</v>
      </c>
    </row>
    <row r="111" spans="1:9" x14ac:dyDescent="0.3">
      <c r="A111">
        <v>109</v>
      </c>
      <c r="B111" t="s">
        <v>8</v>
      </c>
      <c r="C111" t="s">
        <v>8</v>
      </c>
      <c r="D111">
        <v>17411</v>
      </c>
      <c r="E111">
        <v>14596</v>
      </c>
      <c r="F111">
        <v>83.242684602737427</v>
      </c>
      <c r="G111" s="4">
        <v>3349.0920000000001</v>
      </c>
      <c r="H111">
        <v>0</v>
      </c>
      <c r="I111">
        <v>1.1928610578240615</v>
      </c>
    </row>
    <row r="112" spans="1:9" x14ac:dyDescent="0.3">
      <c r="A112">
        <v>110</v>
      </c>
      <c r="B112" t="s">
        <v>8</v>
      </c>
      <c r="C112" t="s">
        <v>8</v>
      </c>
      <c r="D112">
        <v>14156</v>
      </c>
      <c r="E112">
        <v>14221</v>
      </c>
      <c r="F112">
        <v>94.376325607299805</v>
      </c>
      <c r="G112" s="4">
        <v>3349.0920000000001</v>
      </c>
      <c r="H112">
        <v>0</v>
      </c>
      <c r="I112">
        <v>0.99542929470501373</v>
      </c>
    </row>
    <row r="113" spans="1:9" x14ac:dyDescent="0.3">
      <c r="A113">
        <v>111</v>
      </c>
      <c r="B113" t="s">
        <v>8</v>
      </c>
      <c r="C113" t="s">
        <v>8</v>
      </c>
      <c r="D113">
        <v>14141</v>
      </c>
      <c r="E113">
        <v>12380</v>
      </c>
      <c r="F113">
        <v>86.439365148544312</v>
      </c>
      <c r="G113" s="4">
        <v>3349.0920000000001</v>
      </c>
      <c r="H113">
        <v>0</v>
      </c>
      <c r="I113">
        <v>1.1422455573505654</v>
      </c>
    </row>
    <row r="114" spans="1:9" x14ac:dyDescent="0.3">
      <c r="A114">
        <v>112</v>
      </c>
      <c r="B114" t="s">
        <v>8</v>
      </c>
      <c r="C114" t="s">
        <v>8</v>
      </c>
      <c r="D114">
        <v>14129</v>
      </c>
      <c r="E114">
        <v>13834</v>
      </c>
      <c r="F114">
        <v>93.971973657608032</v>
      </c>
      <c r="G114" s="4">
        <v>3349.0920000000001</v>
      </c>
      <c r="H114">
        <v>0</v>
      </c>
      <c r="I114">
        <v>1.0213242735289865</v>
      </c>
    </row>
    <row r="115" spans="1:9" x14ac:dyDescent="0.3">
      <c r="A115">
        <v>113</v>
      </c>
      <c r="B115" t="s">
        <v>8</v>
      </c>
      <c r="C115" t="s">
        <v>8</v>
      </c>
      <c r="D115">
        <v>14744</v>
      </c>
      <c r="E115">
        <v>12828</v>
      </c>
      <c r="F115">
        <v>82.971662282943726</v>
      </c>
      <c r="G115" s="4">
        <v>3349.0920000000001</v>
      </c>
      <c r="H115">
        <v>0</v>
      </c>
      <c r="I115">
        <v>1.1493607733083879</v>
      </c>
    </row>
    <row r="116" spans="1:9" x14ac:dyDescent="0.3">
      <c r="A116">
        <v>114</v>
      </c>
      <c r="B116" t="s">
        <v>8</v>
      </c>
      <c r="C116" t="s">
        <v>8</v>
      </c>
      <c r="D116">
        <v>14404</v>
      </c>
      <c r="E116">
        <v>13265</v>
      </c>
      <c r="F116">
        <v>90.649759769439697</v>
      </c>
      <c r="G116" s="4">
        <v>3349.0920000000001</v>
      </c>
      <c r="H116">
        <v>0</v>
      </c>
      <c r="I116">
        <v>1.0858650584244252</v>
      </c>
    </row>
    <row r="117" spans="1:9" x14ac:dyDescent="0.3">
      <c r="A117">
        <v>115</v>
      </c>
      <c r="B117" t="s">
        <v>8</v>
      </c>
      <c r="C117" t="s">
        <v>8</v>
      </c>
      <c r="D117">
        <v>13558</v>
      </c>
      <c r="E117">
        <v>13596</v>
      </c>
      <c r="F117">
        <v>92.992180585861206</v>
      </c>
      <c r="G117" s="4">
        <v>3349.0920000000001</v>
      </c>
      <c r="H117">
        <v>0</v>
      </c>
      <c r="I117">
        <v>0.99720506031185641</v>
      </c>
    </row>
    <row r="118" spans="1:9" x14ac:dyDescent="0.3">
      <c r="A118">
        <v>116</v>
      </c>
      <c r="B118" t="s">
        <v>8</v>
      </c>
      <c r="C118" t="s">
        <v>8</v>
      </c>
      <c r="D118">
        <v>11470</v>
      </c>
      <c r="E118">
        <v>11322</v>
      </c>
      <c r="F118">
        <v>93.201661109924316</v>
      </c>
      <c r="G118" s="4">
        <v>3349.0920000000001</v>
      </c>
      <c r="H118">
        <v>0</v>
      </c>
      <c r="I118">
        <v>1.0130718954248366</v>
      </c>
    </row>
    <row r="119" spans="1:9" x14ac:dyDescent="0.3">
      <c r="A119">
        <v>117</v>
      </c>
      <c r="B119" t="s">
        <v>8</v>
      </c>
      <c r="C119" t="s">
        <v>8</v>
      </c>
      <c r="D119">
        <v>13494</v>
      </c>
      <c r="E119">
        <v>11461</v>
      </c>
      <c r="F119">
        <v>83.695250749588013</v>
      </c>
      <c r="G119" s="4">
        <v>3349.0920000000001</v>
      </c>
      <c r="H119">
        <v>0</v>
      </c>
      <c r="I119">
        <v>1.1773841724107843</v>
      </c>
    </row>
    <row r="120" spans="1:9" x14ac:dyDescent="0.3">
      <c r="A120">
        <v>118</v>
      </c>
      <c r="B120" t="s">
        <v>8</v>
      </c>
      <c r="C120" t="s">
        <v>8</v>
      </c>
      <c r="D120">
        <v>13447</v>
      </c>
      <c r="E120">
        <v>12722</v>
      </c>
      <c r="F120">
        <v>91.461807489395142</v>
      </c>
      <c r="G120" s="4">
        <v>3349.0920000000001</v>
      </c>
      <c r="H120">
        <v>0</v>
      </c>
      <c r="I120">
        <v>1.0569878949850653</v>
      </c>
    </row>
    <row r="121" spans="1:9" x14ac:dyDescent="0.3">
      <c r="A121">
        <v>119</v>
      </c>
      <c r="B121" t="s">
        <v>8</v>
      </c>
      <c r="C121" t="s">
        <v>8</v>
      </c>
      <c r="D121">
        <v>17246</v>
      </c>
      <c r="E121">
        <v>15985</v>
      </c>
      <c r="F121">
        <v>87.090420722961426</v>
      </c>
      <c r="G121" s="4">
        <v>3349.0920000000001</v>
      </c>
      <c r="H121">
        <v>0</v>
      </c>
      <c r="I121">
        <v>1.0788864560525493</v>
      </c>
    </row>
    <row r="122" spans="1:9" x14ac:dyDescent="0.3">
      <c r="A122">
        <v>120</v>
      </c>
      <c r="B122" t="s">
        <v>8</v>
      </c>
      <c r="C122" t="s">
        <v>8</v>
      </c>
      <c r="D122">
        <v>16694</v>
      </c>
      <c r="E122">
        <v>15998</v>
      </c>
      <c r="F122">
        <v>94.213747978210449</v>
      </c>
      <c r="G122" s="4">
        <v>3349.0920000000001</v>
      </c>
      <c r="H122">
        <v>0</v>
      </c>
      <c r="I122">
        <v>1.0435054381797724</v>
      </c>
    </row>
    <row r="123" spans="1:9" x14ac:dyDescent="0.3">
      <c r="A123">
        <v>121</v>
      </c>
      <c r="B123" t="s">
        <v>8</v>
      </c>
      <c r="C123" t="s">
        <v>8</v>
      </c>
      <c r="D123">
        <v>13824</v>
      </c>
      <c r="E123">
        <v>13452</v>
      </c>
      <c r="F123">
        <v>90.063410997390747</v>
      </c>
      <c r="G123" s="4">
        <v>3349.0920000000001</v>
      </c>
      <c r="H123">
        <v>0</v>
      </c>
      <c r="I123">
        <v>1.0276538804638715</v>
      </c>
    </row>
    <row r="124" spans="1:9" x14ac:dyDescent="0.3">
      <c r="A124">
        <v>122</v>
      </c>
      <c r="B124" t="s">
        <v>8</v>
      </c>
      <c r="C124" t="s">
        <v>8</v>
      </c>
      <c r="D124">
        <v>15015</v>
      </c>
      <c r="E124">
        <v>14850</v>
      </c>
      <c r="F124">
        <v>94.992166757583618</v>
      </c>
      <c r="G124" s="4">
        <v>3349.0920000000001</v>
      </c>
      <c r="H124">
        <v>0</v>
      </c>
      <c r="I124">
        <v>1.0111111111111111</v>
      </c>
    </row>
    <row r="125" spans="1:9" x14ac:dyDescent="0.3">
      <c r="A125">
        <v>123</v>
      </c>
      <c r="B125" t="s">
        <v>8</v>
      </c>
      <c r="C125" t="s">
        <v>8</v>
      </c>
      <c r="D125">
        <v>18677</v>
      </c>
      <c r="E125">
        <v>17579</v>
      </c>
      <c r="F125">
        <v>93.396276235580444</v>
      </c>
      <c r="G125" s="4">
        <v>3349.0920000000001</v>
      </c>
      <c r="H125">
        <v>0</v>
      </c>
      <c r="I125">
        <v>1.0624608908356561</v>
      </c>
    </row>
    <row r="126" spans="1:9" x14ac:dyDescent="0.3">
      <c r="A126">
        <v>124</v>
      </c>
      <c r="B126" t="s">
        <v>8</v>
      </c>
      <c r="C126" t="s">
        <v>8</v>
      </c>
      <c r="D126">
        <v>14633</v>
      </c>
      <c r="E126">
        <v>14273</v>
      </c>
      <c r="F126">
        <v>90.008544921875</v>
      </c>
      <c r="G126" s="4">
        <v>3349.0920000000001</v>
      </c>
      <c r="H126">
        <v>0</v>
      </c>
      <c r="I126">
        <v>1.0252224479787011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12071</v>
      </c>
      <c r="F127">
        <v>81.654602289199829</v>
      </c>
      <c r="G127" s="4">
        <v>3349.0920000000001</v>
      </c>
      <c r="H127">
        <v>0</v>
      </c>
      <c r="I127">
        <v>1.2246706983679894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15272</v>
      </c>
      <c r="F128">
        <v>87.52293586730957</v>
      </c>
      <c r="G128" s="4">
        <v>3349.0920000000001</v>
      </c>
      <c r="H128">
        <v>0</v>
      </c>
      <c r="I128">
        <v>1.1414353064431639</v>
      </c>
    </row>
    <row r="129" spans="1:9" x14ac:dyDescent="0.3">
      <c r="A129">
        <v>127</v>
      </c>
      <c r="B129" t="s">
        <v>8</v>
      </c>
      <c r="C129" t="s">
        <v>8</v>
      </c>
      <c r="D129">
        <v>17432</v>
      </c>
      <c r="E129">
        <v>15322</v>
      </c>
      <c r="F129">
        <v>87.465661764144897</v>
      </c>
      <c r="G129" s="4">
        <v>3349.0920000000001</v>
      </c>
      <c r="H129">
        <v>0</v>
      </c>
      <c r="I129">
        <v>1.1377104816603576</v>
      </c>
    </row>
    <row r="130" spans="1:9" x14ac:dyDescent="0.3">
      <c r="A130">
        <v>128</v>
      </c>
      <c r="B130" t="s">
        <v>8</v>
      </c>
      <c r="C130" t="s">
        <v>8</v>
      </c>
      <c r="D130">
        <v>14124</v>
      </c>
      <c r="E130">
        <v>14054</v>
      </c>
      <c r="F130">
        <v>92.315042018890381</v>
      </c>
      <c r="G130" s="4">
        <v>3349.0920000000001</v>
      </c>
      <c r="H130">
        <v>0</v>
      </c>
      <c r="I130">
        <v>1.0049807883876476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89.435487985610962</v>
      </c>
      <c r="G131" s="4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14096</v>
      </c>
      <c r="E132">
        <v>13080</v>
      </c>
      <c r="F132">
        <v>90.963387489318848</v>
      </c>
      <c r="G132" s="4">
        <v>3349.0920000000001</v>
      </c>
      <c r="H132">
        <v>0</v>
      </c>
      <c r="I132">
        <v>1.0776758409785934</v>
      </c>
    </row>
    <row r="133" spans="1:9" x14ac:dyDescent="0.3">
      <c r="A133">
        <v>131</v>
      </c>
      <c r="B133" t="s">
        <v>8</v>
      </c>
      <c r="C133" t="s">
        <v>8</v>
      </c>
      <c r="D133">
        <v>14728</v>
      </c>
      <c r="E133">
        <v>13127</v>
      </c>
      <c r="F133">
        <v>84.861958026885986</v>
      </c>
      <c r="G133" s="4">
        <v>3349.0920000000001</v>
      </c>
      <c r="H133">
        <v>0</v>
      </c>
      <c r="I133">
        <v>1.121962367639217</v>
      </c>
    </row>
    <row r="134" spans="1:9" x14ac:dyDescent="0.3">
      <c r="A134">
        <v>132</v>
      </c>
      <c r="B134" t="s">
        <v>8</v>
      </c>
      <c r="C134" t="s">
        <v>8</v>
      </c>
      <c r="D134">
        <v>14408</v>
      </c>
      <c r="E134">
        <v>12735</v>
      </c>
      <c r="F134">
        <v>87.723910808563232</v>
      </c>
      <c r="G134" s="4">
        <v>3349.0920000000001</v>
      </c>
      <c r="H134">
        <v>0</v>
      </c>
      <c r="I134">
        <v>1.1313702394974481</v>
      </c>
    </row>
    <row r="135" spans="1:9" x14ac:dyDescent="0.3">
      <c r="A135">
        <v>133</v>
      </c>
      <c r="B135" t="s">
        <v>8</v>
      </c>
      <c r="C135" t="s">
        <v>8</v>
      </c>
      <c r="D135">
        <v>13676</v>
      </c>
      <c r="E135">
        <v>13665</v>
      </c>
      <c r="F135">
        <v>92.582941055297852</v>
      </c>
      <c r="G135" s="4">
        <v>3349.0920000000001</v>
      </c>
      <c r="H135">
        <v>0</v>
      </c>
      <c r="I135">
        <v>1.0008049762166118</v>
      </c>
    </row>
    <row r="136" spans="1:9" x14ac:dyDescent="0.3">
      <c r="A136">
        <v>134</v>
      </c>
      <c r="B136" t="s">
        <v>8</v>
      </c>
      <c r="C136" t="s">
        <v>8</v>
      </c>
      <c r="D136">
        <v>11516</v>
      </c>
      <c r="E136">
        <v>11394</v>
      </c>
      <c r="F136">
        <v>96.45000696182251</v>
      </c>
      <c r="G136" s="4">
        <v>3349.0920000000001</v>
      </c>
      <c r="H136">
        <v>0</v>
      </c>
      <c r="I136">
        <v>1.0107073898543093</v>
      </c>
    </row>
    <row r="137" spans="1:9" x14ac:dyDescent="0.3">
      <c r="A137">
        <v>135</v>
      </c>
      <c r="B137" t="s">
        <v>8</v>
      </c>
      <c r="C137" t="s">
        <v>8</v>
      </c>
      <c r="D137">
        <v>13496</v>
      </c>
      <c r="E137">
        <v>11251</v>
      </c>
      <c r="F137">
        <v>82.621210813522339</v>
      </c>
      <c r="G137" s="4">
        <v>3349.0920000000001</v>
      </c>
      <c r="H137">
        <v>0</v>
      </c>
      <c r="I137">
        <v>1.1995378188605457</v>
      </c>
    </row>
    <row r="138" spans="1:9" x14ac:dyDescent="0.3">
      <c r="A138">
        <v>136</v>
      </c>
      <c r="B138" t="s">
        <v>8</v>
      </c>
      <c r="C138" t="s">
        <v>8</v>
      </c>
      <c r="D138">
        <v>13384</v>
      </c>
      <c r="E138">
        <v>12747</v>
      </c>
      <c r="F138">
        <v>91.674613952636719</v>
      </c>
      <c r="G138" s="4">
        <v>3349.0920000000001</v>
      </c>
      <c r="H138">
        <v>0</v>
      </c>
      <c r="I138">
        <v>1.0499725425590336</v>
      </c>
    </row>
    <row r="139" spans="1:9" x14ac:dyDescent="0.3">
      <c r="A139">
        <v>137</v>
      </c>
      <c r="B139" t="s">
        <v>8</v>
      </c>
      <c r="C139" t="s">
        <v>8</v>
      </c>
      <c r="D139">
        <v>17276</v>
      </c>
      <c r="E139">
        <v>15324</v>
      </c>
      <c r="F139">
        <v>86.296361684799194</v>
      </c>
      <c r="G139" s="4">
        <v>3349.0920000000001</v>
      </c>
      <c r="H139">
        <v>0</v>
      </c>
      <c r="I139">
        <v>1.1273818846254242</v>
      </c>
    </row>
    <row r="140" spans="1:9" x14ac:dyDescent="0.3">
      <c r="A140">
        <v>138</v>
      </c>
      <c r="B140" t="s">
        <v>8</v>
      </c>
      <c r="C140" t="s">
        <v>8</v>
      </c>
      <c r="D140">
        <v>16696</v>
      </c>
      <c r="E140">
        <v>16311</v>
      </c>
      <c r="F140">
        <v>95.180654525756836</v>
      </c>
      <c r="G140" s="4">
        <v>3349.0920000000001</v>
      </c>
      <c r="H140">
        <v>0</v>
      </c>
      <c r="I140">
        <v>1.0236037030225003</v>
      </c>
    </row>
    <row r="141" spans="1:9" x14ac:dyDescent="0.3">
      <c r="A141">
        <v>139</v>
      </c>
      <c r="B141" t="s">
        <v>8</v>
      </c>
      <c r="C141" t="s">
        <v>8</v>
      </c>
      <c r="D141">
        <v>13748</v>
      </c>
      <c r="E141">
        <v>13567</v>
      </c>
      <c r="F141">
        <v>91.241335868835449</v>
      </c>
      <c r="G141" s="4">
        <v>3349.0920000000001</v>
      </c>
      <c r="H141">
        <v>0</v>
      </c>
      <c r="I141">
        <v>1.0133411955480209</v>
      </c>
    </row>
    <row r="142" spans="1:9" x14ac:dyDescent="0.3">
      <c r="A142">
        <v>140</v>
      </c>
      <c r="B142" t="s">
        <v>8</v>
      </c>
      <c r="C142" t="s">
        <v>8</v>
      </c>
      <c r="D142">
        <v>15056</v>
      </c>
      <c r="E142">
        <v>14142</v>
      </c>
      <c r="F142">
        <v>93.30022931098938</v>
      </c>
      <c r="G142" s="4">
        <v>3349.0920000000001</v>
      </c>
      <c r="H142">
        <v>0</v>
      </c>
      <c r="I142">
        <v>1.0646301796068449</v>
      </c>
    </row>
    <row r="143" spans="1:9" x14ac:dyDescent="0.3">
      <c r="A143">
        <v>141</v>
      </c>
      <c r="B143" t="s">
        <v>8</v>
      </c>
      <c r="C143" t="s">
        <v>8</v>
      </c>
      <c r="D143">
        <v>18660</v>
      </c>
      <c r="E143">
        <v>17407</v>
      </c>
      <c r="F143">
        <v>92.08073616027832</v>
      </c>
      <c r="G143" s="4">
        <v>3349.0920000000001</v>
      </c>
      <c r="H143">
        <v>0</v>
      </c>
      <c r="I143">
        <v>1.0719825357614752</v>
      </c>
    </row>
    <row r="144" spans="1:9" x14ac:dyDescent="0.3">
      <c r="A144">
        <v>142</v>
      </c>
      <c r="B144" t="s">
        <v>8</v>
      </c>
      <c r="C144" t="s">
        <v>8</v>
      </c>
      <c r="D144">
        <v>14584</v>
      </c>
      <c r="E144">
        <v>14368</v>
      </c>
      <c r="F144">
        <v>92.8333580493927</v>
      </c>
      <c r="G144" s="4">
        <v>3349.0920000000001</v>
      </c>
      <c r="H144">
        <v>0</v>
      </c>
      <c r="I144">
        <v>1.015033407572383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12200</v>
      </c>
      <c r="F145">
        <v>82.835417985916138</v>
      </c>
      <c r="G145" s="4">
        <v>3349.0920000000001</v>
      </c>
      <c r="H145">
        <v>0</v>
      </c>
      <c r="I145">
        <v>1.2072131147540983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15274</v>
      </c>
      <c r="F146">
        <v>87.761431932449341</v>
      </c>
      <c r="G146" s="4">
        <v>3349.0920000000001</v>
      </c>
      <c r="H146">
        <v>0</v>
      </c>
      <c r="I146">
        <v>1.1394526646588974</v>
      </c>
    </row>
    <row r="147" spans="1:9" x14ac:dyDescent="0.3">
      <c r="A147">
        <v>145</v>
      </c>
      <c r="B147" t="s">
        <v>8</v>
      </c>
      <c r="C147" t="s">
        <v>8</v>
      </c>
      <c r="D147">
        <v>17432</v>
      </c>
      <c r="E147">
        <v>15058</v>
      </c>
      <c r="F147">
        <v>86.178439855575562</v>
      </c>
      <c r="G147" s="4">
        <v>3349.0920000000001</v>
      </c>
      <c r="H147">
        <v>0</v>
      </c>
      <c r="I147">
        <v>1.1576570593704343</v>
      </c>
    </row>
    <row r="148" spans="1:9" x14ac:dyDescent="0.3">
      <c r="A148">
        <v>146</v>
      </c>
      <c r="B148" t="s">
        <v>8</v>
      </c>
      <c r="C148" t="s">
        <v>8</v>
      </c>
      <c r="D148">
        <v>14148</v>
      </c>
      <c r="E148">
        <v>13620</v>
      </c>
      <c r="F148">
        <v>93.775296211242676</v>
      </c>
      <c r="G148" s="4">
        <v>3349.0920000000001</v>
      </c>
      <c r="H148">
        <v>0</v>
      </c>
      <c r="I148">
        <v>1.0387665198237885</v>
      </c>
    </row>
    <row r="149" spans="1:9" x14ac:dyDescent="0.3">
      <c r="A149">
        <v>147</v>
      </c>
      <c r="B149" t="s">
        <v>8</v>
      </c>
      <c r="C149" t="s">
        <v>8</v>
      </c>
      <c r="D149">
        <v>14087</v>
      </c>
      <c r="E149">
        <v>13258</v>
      </c>
      <c r="F149">
        <v>91.706395149230957</v>
      </c>
      <c r="G149" s="4">
        <v>3349.0920000000001</v>
      </c>
      <c r="H149">
        <v>0</v>
      </c>
      <c r="I149">
        <v>1.0625282848091717</v>
      </c>
    </row>
    <row r="150" spans="1:9" x14ac:dyDescent="0.3">
      <c r="A150">
        <v>148</v>
      </c>
      <c r="B150" t="s">
        <v>8</v>
      </c>
      <c r="C150" t="s">
        <v>8</v>
      </c>
      <c r="D150">
        <v>14091</v>
      </c>
      <c r="E150">
        <v>13379</v>
      </c>
      <c r="F150">
        <v>93.997174501419067</v>
      </c>
      <c r="G150" s="4">
        <v>3349.0920000000001</v>
      </c>
      <c r="H150">
        <v>0</v>
      </c>
      <c r="I150">
        <v>1.0532177292772256</v>
      </c>
    </row>
    <row r="151" spans="1:9" x14ac:dyDescent="0.3">
      <c r="A151">
        <v>149</v>
      </c>
      <c r="B151" t="s">
        <v>8</v>
      </c>
      <c r="C151" t="s">
        <v>8</v>
      </c>
      <c r="D151">
        <v>14742</v>
      </c>
      <c r="E151">
        <v>13789</v>
      </c>
      <c r="F151">
        <v>87.358814477920532</v>
      </c>
      <c r="G151" s="4">
        <v>3349.0920000000001</v>
      </c>
      <c r="H151">
        <v>0</v>
      </c>
      <c r="I151">
        <v>1.0691130611356878</v>
      </c>
    </row>
    <row r="152" spans="1:9" x14ac:dyDescent="0.3">
      <c r="A152">
        <v>150</v>
      </c>
      <c r="B152" t="s">
        <v>8</v>
      </c>
      <c r="C152" t="s">
        <v>8</v>
      </c>
      <c r="D152">
        <v>14384</v>
      </c>
      <c r="E152">
        <v>13429</v>
      </c>
      <c r="F152">
        <v>93.145835399627686</v>
      </c>
      <c r="G152" s="4">
        <v>3349.0920000000001</v>
      </c>
      <c r="H152">
        <v>0</v>
      </c>
      <c r="I152">
        <v>1.071114751656862</v>
      </c>
    </row>
    <row r="153" spans="1:9" x14ac:dyDescent="0.3">
      <c r="A153">
        <v>151</v>
      </c>
      <c r="B153" t="s">
        <v>8</v>
      </c>
      <c r="C153" t="s">
        <v>8</v>
      </c>
      <c r="D153">
        <v>13542</v>
      </c>
      <c r="E153">
        <v>13676</v>
      </c>
      <c r="F153">
        <v>94.581067562103271</v>
      </c>
      <c r="G153" s="4">
        <v>3349.0920000000001</v>
      </c>
      <c r="H153">
        <v>0</v>
      </c>
      <c r="I153">
        <v>0.99020181339572977</v>
      </c>
    </row>
    <row r="154" spans="1:9" x14ac:dyDescent="0.3">
      <c r="A154">
        <v>152</v>
      </c>
      <c r="B154" t="s">
        <v>8</v>
      </c>
      <c r="C154" t="s">
        <v>8</v>
      </c>
      <c r="D154">
        <v>11516</v>
      </c>
      <c r="E154">
        <v>11381</v>
      </c>
      <c r="F154">
        <v>95.985621213912964</v>
      </c>
      <c r="G154" s="4">
        <v>3349.0920000000001</v>
      </c>
      <c r="H154">
        <v>0</v>
      </c>
      <c r="I154">
        <v>1.011861875054916</v>
      </c>
    </row>
    <row r="155" spans="1:9" x14ac:dyDescent="0.3">
      <c r="A155">
        <v>153</v>
      </c>
      <c r="B155" t="s">
        <v>8</v>
      </c>
      <c r="C155" t="s">
        <v>8</v>
      </c>
      <c r="D155">
        <v>13492</v>
      </c>
      <c r="E155">
        <v>11469</v>
      </c>
      <c r="F155">
        <v>84.704750776290894</v>
      </c>
      <c r="G155" s="4">
        <v>3349.0920000000001</v>
      </c>
      <c r="H155">
        <v>0</v>
      </c>
      <c r="I155">
        <v>1.1763885255907227</v>
      </c>
    </row>
    <row r="156" spans="1:9" x14ac:dyDescent="0.3">
      <c r="A156">
        <v>154</v>
      </c>
      <c r="B156" t="s">
        <v>8</v>
      </c>
      <c r="C156" t="s">
        <v>8</v>
      </c>
      <c r="D156">
        <v>13455</v>
      </c>
      <c r="E156">
        <v>12127</v>
      </c>
      <c r="F156">
        <v>89.062154293060303</v>
      </c>
      <c r="G156" s="4">
        <v>3349.0920000000001</v>
      </c>
      <c r="H156">
        <v>0</v>
      </c>
      <c r="I156">
        <v>1.1095077100684423</v>
      </c>
    </row>
    <row r="157" spans="1:9" x14ac:dyDescent="0.3">
      <c r="A157">
        <v>155</v>
      </c>
      <c r="B157" t="s">
        <v>8</v>
      </c>
      <c r="C157" t="s">
        <v>8</v>
      </c>
      <c r="D157">
        <v>17232</v>
      </c>
      <c r="E157">
        <v>15955</v>
      </c>
      <c r="F157">
        <v>87.560755014419556</v>
      </c>
      <c r="G157" s="4">
        <v>3349.0920000000001</v>
      </c>
      <c r="H157">
        <v>0</v>
      </c>
      <c r="I157">
        <v>1.0800376057662175</v>
      </c>
    </row>
    <row r="158" spans="1:9" x14ac:dyDescent="0.3">
      <c r="A158">
        <v>156</v>
      </c>
      <c r="B158" t="s">
        <v>8</v>
      </c>
      <c r="C158" t="s">
        <v>8</v>
      </c>
      <c r="D158">
        <v>16642</v>
      </c>
      <c r="E158">
        <v>15934</v>
      </c>
      <c r="F158">
        <v>94.159018993377686</v>
      </c>
      <c r="G158" s="4">
        <v>3349.0920000000001</v>
      </c>
      <c r="H158">
        <v>0</v>
      </c>
      <c r="I158">
        <v>1.0444332873101543</v>
      </c>
    </row>
    <row r="159" spans="1:9" x14ac:dyDescent="0.3">
      <c r="A159">
        <v>157</v>
      </c>
      <c r="B159" t="s">
        <v>8</v>
      </c>
      <c r="C159" t="s">
        <v>8</v>
      </c>
      <c r="D159">
        <v>13753</v>
      </c>
      <c r="E159">
        <v>13002</v>
      </c>
      <c r="F159">
        <v>89.617294073104858</v>
      </c>
      <c r="G159" s="4">
        <v>3349.0920000000001</v>
      </c>
      <c r="H159">
        <v>0</v>
      </c>
      <c r="I159">
        <v>1.0577603445623751</v>
      </c>
    </row>
    <row r="160" spans="1:9" x14ac:dyDescent="0.3">
      <c r="A160">
        <v>158</v>
      </c>
      <c r="B160" t="s">
        <v>8</v>
      </c>
      <c r="C160" t="s">
        <v>8</v>
      </c>
      <c r="D160">
        <v>14992</v>
      </c>
      <c r="E160">
        <v>14020</v>
      </c>
      <c r="F160">
        <v>91.890996694564819</v>
      </c>
      <c r="G160" s="4">
        <v>3349.0920000000001</v>
      </c>
      <c r="H160">
        <v>0</v>
      </c>
      <c r="I160">
        <v>1.0693295292439373</v>
      </c>
    </row>
    <row r="161" spans="1:9" x14ac:dyDescent="0.3">
      <c r="A161">
        <v>159</v>
      </c>
      <c r="B161" t="s">
        <v>8</v>
      </c>
      <c r="C161" t="s">
        <v>8</v>
      </c>
      <c r="D161">
        <v>18672</v>
      </c>
      <c r="E161">
        <v>17217</v>
      </c>
      <c r="F161">
        <v>91.591930389404297</v>
      </c>
      <c r="G161" s="4">
        <v>3349.0920000000001</v>
      </c>
      <c r="H161">
        <v>0</v>
      </c>
      <c r="I161">
        <v>1.0845094964279491</v>
      </c>
    </row>
    <row r="162" spans="1:9" x14ac:dyDescent="0.3">
      <c r="A162">
        <v>160</v>
      </c>
      <c r="B162" t="s">
        <v>8</v>
      </c>
      <c r="C162" t="s">
        <v>8</v>
      </c>
      <c r="D162">
        <v>14698</v>
      </c>
      <c r="E162">
        <v>14433</v>
      </c>
      <c r="F162">
        <v>90.398693084716797</v>
      </c>
      <c r="G162" s="4">
        <v>3349.0920000000001</v>
      </c>
      <c r="H162">
        <v>0</v>
      </c>
      <c r="I162">
        <v>1.0183607011709277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12317</v>
      </c>
      <c r="F163">
        <v>83.618468046188354</v>
      </c>
      <c r="G163" s="4">
        <v>3349.0920000000001</v>
      </c>
      <c r="H163">
        <v>0</v>
      </c>
      <c r="I163">
        <v>1.1959080945035316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15093</v>
      </c>
      <c r="F164">
        <v>86.751347780227661</v>
      </c>
      <c r="G164" s="4">
        <v>3349.0920000000001</v>
      </c>
      <c r="H164">
        <v>0</v>
      </c>
      <c r="I164">
        <v>1.1527198038825945</v>
      </c>
    </row>
    <row r="165" spans="1:9" x14ac:dyDescent="0.3">
      <c r="A165">
        <v>163</v>
      </c>
      <c r="B165" t="s">
        <v>8</v>
      </c>
      <c r="C165" t="s">
        <v>8</v>
      </c>
      <c r="D165">
        <v>17435</v>
      </c>
      <c r="E165">
        <v>15246</v>
      </c>
      <c r="F165">
        <v>86.930161714553833</v>
      </c>
      <c r="G165" s="4">
        <v>3349.0920000000001</v>
      </c>
      <c r="H165">
        <v>0</v>
      </c>
      <c r="I165">
        <v>1.1435786435786435</v>
      </c>
    </row>
    <row r="166" spans="1:9" x14ac:dyDescent="0.3">
      <c r="A166">
        <v>164</v>
      </c>
      <c r="B166" t="s">
        <v>8</v>
      </c>
      <c r="C166" t="s">
        <v>8</v>
      </c>
      <c r="D166">
        <v>14147</v>
      </c>
      <c r="E166">
        <v>13690</v>
      </c>
      <c r="F166">
        <v>92.324167490005493</v>
      </c>
      <c r="G166" s="4">
        <v>3349.0920000000001</v>
      </c>
      <c r="H166">
        <v>0</v>
      </c>
      <c r="I166">
        <v>1.033382030679328</v>
      </c>
    </row>
    <row r="167" spans="1:9" x14ac:dyDescent="0.3">
      <c r="A167">
        <v>165</v>
      </c>
      <c r="B167" t="s">
        <v>8</v>
      </c>
      <c r="C167" t="s">
        <v>8</v>
      </c>
      <c r="D167">
        <v>14089</v>
      </c>
      <c r="E167">
        <v>12801</v>
      </c>
      <c r="F167">
        <v>88.966971635818481</v>
      </c>
      <c r="G167" s="4">
        <v>3349.0920000000001</v>
      </c>
      <c r="H167">
        <v>0</v>
      </c>
      <c r="I167">
        <v>1.1006171392859934</v>
      </c>
    </row>
    <row r="168" spans="1:9" x14ac:dyDescent="0.3">
      <c r="A168">
        <v>166</v>
      </c>
      <c r="B168" t="s">
        <v>8</v>
      </c>
      <c r="C168" t="s">
        <v>8</v>
      </c>
      <c r="D168">
        <v>14109</v>
      </c>
      <c r="E168">
        <v>13108</v>
      </c>
      <c r="F168">
        <v>91.777056455612183</v>
      </c>
      <c r="G168" s="4">
        <v>3349.0920000000001</v>
      </c>
      <c r="H168">
        <v>0</v>
      </c>
      <c r="I168">
        <v>1.0763655782728105</v>
      </c>
    </row>
    <row r="169" spans="1:9" x14ac:dyDescent="0.3">
      <c r="A169">
        <v>167</v>
      </c>
      <c r="B169" t="s">
        <v>8</v>
      </c>
      <c r="C169" t="s">
        <v>8</v>
      </c>
      <c r="D169">
        <v>14814</v>
      </c>
      <c r="E169">
        <v>13584</v>
      </c>
      <c r="F169">
        <v>87.718141078948975</v>
      </c>
      <c r="G169" s="4">
        <v>3349.0920000000001</v>
      </c>
      <c r="H169">
        <v>0</v>
      </c>
      <c r="I169">
        <v>1.090547703180212</v>
      </c>
    </row>
    <row r="170" spans="1:9" x14ac:dyDescent="0.3">
      <c r="A170">
        <v>168</v>
      </c>
      <c r="B170" t="s">
        <v>8</v>
      </c>
      <c r="C170" t="s">
        <v>8</v>
      </c>
      <c r="D170">
        <v>14404</v>
      </c>
      <c r="E170">
        <v>13132</v>
      </c>
      <c r="F170">
        <v>90.917283296585083</v>
      </c>
      <c r="G170" s="4">
        <v>3349.0920000000001</v>
      </c>
      <c r="H170">
        <v>0</v>
      </c>
      <c r="I170">
        <v>1.0968626256472738</v>
      </c>
    </row>
    <row r="171" spans="1:9" x14ac:dyDescent="0.3">
      <c r="A171">
        <v>169</v>
      </c>
      <c r="B171" t="s">
        <v>8</v>
      </c>
      <c r="C171" t="s">
        <v>8</v>
      </c>
      <c r="D171">
        <v>13616</v>
      </c>
      <c r="E171">
        <v>13609</v>
      </c>
      <c r="F171">
        <v>93.153601884841919</v>
      </c>
      <c r="G171" s="4">
        <v>3349.0920000000001</v>
      </c>
      <c r="H171">
        <v>0</v>
      </c>
      <c r="I171">
        <v>1.0005143654934234</v>
      </c>
    </row>
    <row r="172" spans="1:9" x14ac:dyDescent="0.3">
      <c r="A172">
        <v>170</v>
      </c>
      <c r="B172" t="s">
        <v>8</v>
      </c>
      <c r="C172" t="s">
        <v>8</v>
      </c>
      <c r="D172">
        <v>11481</v>
      </c>
      <c r="E172">
        <v>11509</v>
      </c>
      <c r="F172">
        <v>95.592987537384033</v>
      </c>
      <c r="G172" s="4">
        <v>3349.0920000000001</v>
      </c>
      <c r="H172">
        <v>0</v>
      </c>
      <c r="I172">
        <v>0.99756712138326531</v>
      </c>
    </row>
    <row r="173" spans="1:9" x14ac:dyDescent="0.3">
      <c r="A173">
        <v>171</v>
      </c>
      <c r="B173" t="s">
        <v>8</v>
      </c>
      <c r="C173" t="s">
        <v>8</v>
      </c>
      <c r="D173">
        <v>13447</v>
      </c>
      <c r="E173">
        <v>11562</v>
      </c>
      <c r="F173">
        <v>84.01147723197937</v>
      </c>
      <c r="G173" s="4">
        <v>3349.0920000000001</v>
      </c>
      <c r="H173">
        <v>0</v>
      </c>
      <c r="I173">
        <v>1.1630340771492822</v>
      </c>
    </row>
    <row r="174" spans="1:9" x14ac:dyDescent="0.3">
      <c r="A174">
        <v>172</v>
      </c>
      <c r="B174" t="s">
        <v>8</v>
      </c>
      <c r="C174" t="s">
        <v>8</v>
      </c>
      <c r="D174">
        <v>13445</v>
      </c>
      <c r="E174">
        <v>12469</v>
      </c>
      <c r="F174">
        <v>90.055006742477417</v>
      </c>
      <c r="G174" s="4">
        <v>3349.0920000000001</v>
      </c>
      <c r="H174">
        <v>0</v>
      </c>
      <c r="I174">
        <v>1.0782741198171466</v>
      </c>
    </row>
    <row r="175" spans="1:9" x14ac:dyDescent="0.3">
      <c r="A175">
        <v>173</v>
      </c>
      <c r="B175" t="s">
        <v>8</v>
      </c>
      <c r="C175" t="s">
        <v>8</v>
      </c>
      <c r="D175">
        <v>17253</v>
      </c>
      <c r="E175">
        <v>15596</v>
      </c>
      <c r="F175">
        <v>84.275776147842407</v>
      </c>
      <c r="G175" s="4">
        <v>3349.0920000000001</v>
      </c>
      <c r="H175">
        <v>0</v>
      </c>
      <c r="I175">
        <v>1.1062451910746345</v>
      </c>
    </row>
    <row r="176" spans="1:9" x14ac:dyDescent="0.3">
      <c r="A176">
        <v>174</v>
      </c>
      <c r="B176" t="s">
        <v>8</v>
      </c>
      <c r="C176" t="s">
        <v>8</v>
      </c>
      <c r="D176">
        <v>16698</v>
      </c>
      <c r="E176">
        <v>15977</v>
      </c>
      <c r="F176">
        <v>93.755930662155151</v>
      </c>
      <c r="G176" s="4">
        <v>3349.0920000000001</v>
      </c>
      <c r="H176">
        <v>0</v>
      </c>
      <c r="I176">
        <v>1.0451273705952306</v>
      </c>
    </row>
    <row r="177" spans="1:9" x14ac:dyDescent="0.3">
      <c r="A177">
        <v>175</v>
      </c>
      <c r="B177" t="s">
        <v>8</v>
      </c>
      <c r="C177" t="s">
        <v>8</v>
      </c>
      <c r="D177">
        <v>13816</v>
      </c>
      <c r="E177">
        <v>13439</v>
      </c>
      <c r="F177">
        <v>89.336574077606201</v>
      </c>
      <c r="G177" s="4">
        <v>3349.0920000000001</v>
      </c>
      <c r="H177">
        <v>0</v>
      </c>
      <c r="I177">
        <v>1.0280526824912568</v>
      </c>
    </row>
    <row r="178" spans="1:9" x14ac:dyDescent="0.3">
      <c r="A178">
        <v>176</v>
      </c>
      <c r="B178" t="s">
        <v>8</v>
      </c>
      <c r="C178" t="s">
        <v>8</v>
      </c>
      <c r="D178">
        <v>14947</v>
      </c>
      <c r="E178">
        <v>14301</v>
      </c>
      <c r="F178">
        <v>92.408394813537598</v>
      </c>
      <c r="G178" s="4">
        <v>3349.0920000000001</v>
      </c>
      <c r="H178">
        <v>0</v>
      </c>
      <c r="I178">
        <v>1.0451716663170407</v>
      </c>
    </row>
    <row r="179" spans="1:9" x14ac:dyDescent="0.3">
      <c r="A179">
        <v>177</v>
      </c>
      <c r="B179" t="s">
        <v>8</v>
      </c>
      <c r="C179" t="s">
        <v>8</v>
      </c>
      <c r="D179">
        <v>18666</v>
      </c>
      <c r="E179">
        <v>17095</v>
      </c>
      <c r="F179">
        <v>90.908604860305786</v>
      </c>
      <c r="G179" s="4">
        <v>3349.0920000000001</v>
      </c>
      <c r="H179">
        <v>0</v>
      </c>
      <c r="I179">
        <v>1.0918982158525885</v>
      </c>
    </row>
    <row r="180" spans="1:9" x14ac:dyDescent="0.3">
      <c r="A180">
        <v>178</v>
      </c>
      <c r="B180" t="s">
        <v>8</v>
      </c>
      <c r="C180" t="s">
        <v>8</v>
      </c>
      <c r="D180">
        <v>14704</v>
      </c>
      <c r="E180">
        <v>14638</v>
      </c>
      <c r="F180">
        <v>91.752713918685913</v>
      </c>
      <c r="G180" s="4">
        <v>3349.0920000000001</v>
      </c>
      <c r="H180">
        <v>0</v>
      </c>
      <c r="I180">
        <v>1.0045088126793278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12102</v>
      </c>
      <c r="F181">
        <v>82.125407457351685</v>
      </c>
      <c r="G181" s="4">
        <v>3349.0920000000001</v>
      </c>
      <c r="H181">
        <v>0</v>
      </c>
      <c r="I181">
        <v>1.2176499752107091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14949</v>
      </c>
      <c r="F182">
        <v>85.746240615844727</v>
      </c>
      <c r="G182" s="4">
        <v>3349.0920000000001</v>
      </c>
      <c r="H182">
        <v>0</v>
      </c>
      <c r="I182">
        <v>1.1662318549735768</v>
      </c>
    </row>
    <row r="183" spans="1:9" x14ac:dyDescent="0.3">
      <c r="A183">
        <v>181</v>
      </c>
      <c r="B183" t="s">
        <v>8</v>
      </c>
      <c r="C183" t="s">
        <v>8</v>
      </c>
      <c r="D183">
        <v>17430</v>
      </c>
      <c r="E183">
        <v>14972</v>
      </c>
      <c r="F183">
        <v>84.816336631774902</v>
      </c>
      <c r="G183" s="4">
        <v>3349.0920000000001</v>
      </c>
      <c r="H183">
        <v>0</v>
      </c>
      <c r="I183">
        <v>1.164173123163238</v>
      </c>
    </row>
    <row r="184" spans="1:9" x14ac:dyDescent="0.3">
      <c r="A184">
        <v>182</v>
      </c>
      <c r="B184" t="s">
        <v>8</v>
      </c>
      <c r="C184" t="s">
        <v>8</v>
      </c>
      <c r="D184">
        <v>14141</v>
      </c>
      <c r="E184">
        <v>13892</v>
      </c>
      <c r="F184">
        <v>95.542687177658081</v>
      </c>
      <c r="G184" s="4">
        <v>3349.0920000000001</v>
      </c>
      <c r="H184">
        <v>0</v>
      </c>
      <c r="I184">
        <v>1.0179239850273538</v>
      </c>
    </row>
    <row r="185" spans="1:9" x14ac:dyDescent="0.3">
      <c r="A185">
        <v>183</v>
      </c>
      <c r="B185" t="s">
        <v>8</v>
      </c>
      <c r="C185" t="s">
        <v>8</v>
      </c>
      <c r="D185">
        <v>14087</v>
      </c>
      <c r="E185">
        <v>12950</v>
      </c>
      <c r="F185">
        <v>90.871864557266235</v>
      </c>
      <c r="G185" s="4">
        <v>3349.0920000000001</v>
      </c>
      <c r="H185">
        <v>0</v>
      </c>
      <c r="I185">
        <v>1.0877992277992279</v>
      </c>
    </row>
    <row r="186" spans="1:9" x14ac:dyDescent="0.3">
      <c r="A186">
        <v>184</v>
      </c>
      <c r="B186" t="s">
        <v>8</v>
      </c>
      <c r="C186" t="s">
        <v>8</v>
      </c>
      <c r="D186">
        <v>14084</v>
      </c>
      <c r="E186">
        <v>13111</v>
      </c>
      <c r="F186">
        <v>91.379308700561523</v>
      </c>
      <c r="G186" s="4">
        <v>3349.0920000000001</v>
      </c>
      <c r="H186">
        <v>0</v>
      </c>
      <c r="I186">
        <v>1.0742124933262147</v>
      </c>
    </row>
    <row r="187" spans="1:9" x14ac:dyDescent="0.3">
      <c r="A187">
        <v>185</v>
      </c>
      <c r="B187" t="s">
        <v>8</v>
      </c>
      <c r="C187" t="s">
        <v>8</v>
      </c>
      <c r="D187">
        <v>14762</v>
      </c>
      <c r="E187">
        <v>13652</v>
      </c>
      <c r="F187">
        <v>88.935434818267822</v>
      </c>
      <c r="G187" s="4">
        <v>3349.0920000000001</v>
      </c>
      <c r="H187">
        <v>0</v>
      </c>
      <c r="I187">
        <v>1.0813067682390858</v>
      </c>
    </row>
    <row r="188" spans="1:9" x14ac:dyDescent="0.3">
      <c r="A188">
        <v>186</v>
      </c>
      <c r="B188" t="s">
        <v>8</v>
      </c>
      <c r="C188" t="s">
        <v>8</v>
      </c>
      <c r="D188">
        <v>14376</v>
      </c>
      <c r="E188">
        <v>13320</v>
      </c>
      <c r="F188">
        <v>91.204696893692017</v>
      </c>
      <c r="G188" s="4">
        <v>3349.0920000000001</v>
      </c>
      <c r="H188">
        <v>0</v>
      </c>
      <c r="I188">
        <v>1.0792792792792794</v>
      </c>
    </row>
    <row r="189" spans="1:9" x14ac:dyDescent="0.3">
      <c r="A189">
        <v>187</v>
      </c>
      <c r="B189" t="s">
        <v>8</v>
      </c>
      <c r="C189" t="s">
        <v>8</v>
      </c>
      <c r="D189">
        <v>13595</v>
      </c>
      <c r="E189">
        <v>13297</v>
      </c>
      <c r="F189">
        <v>93.342441320419312</v>
      </c>
      <c r="G189" s="4">
        <v>3349.0920000000001</v>
      </c>
      <c r="H189">
        <v>0</v>
      </c>
      <c r="I189">
        <v>1.0224110701662028</v>
      </c>
    </row>
    <row r="190" spans="1:9" x14ac:dyDescent="0.3">
      <c r="A190">
        <v>188</v>
      </c>
      <c r="B190" t="s">
        <v>8</v>
      </c>
      <c r="C190" t="s">
        <v>8</v>
      </c>
      <c r="D190">
        <v>11500</v>
      </c>
      <c r="E190">
        <v>11455</v>
      </c>
      <c r="F190">
        <v>96.146285533905029</v>
      </c>
      <c r="G190" s="4">
        <v>3349.0920000000001</v>
      </c>
      <c r="H190">
        <v>0</v>
      </c>
      <c r="I190">
        <v>1.003928415539066</v>
      </c>
    </row>
    <row r="191" spans="1:9" x14ac:dyDescent="0.3">
      <c r="A191">
        <v>189</v>
      </c>
      <c r="B191" t="s">
        <v>8</v>
      </c>
      <c r="C191" t="s">
        <v>8</v>
      </c>
      <c r="D191">
        <v>13495</v>
      </c>
      <c r="E191">
        <v>11565</v>
      </c>
      <c r="F191">
        <v>84.658461809158325</v>
      </c>
      <c r="G191" s="4">
        <v>3349.0920000000001</v>
      </c>
      <c r="H191">
        <v>0</v>
      </c>
      <c r="I191">
        <v>1.1668828361435366</v>
      </c>
    </row>
    <row r="192" spans="1:9" x14ac:dyDescent="0.3">
      <c r="A192">
        <v>190</v>
      </c>
      <c r="B192" t="s">
        <v>8</v>
      </c>
      <c r="C192" t="s">
        <v>8</v>
      </c>
      <c r="D192">
        <v>13422</v>
      </c>
      <c r="E192">
        <v>11791</v>
      </c>
      <c r="F192">
        <v>85.117477178573608</v>
      </c>
      <c r="G192" s="4">
        <v>3349.0920000000001</v>
      </c>
      <c r="H192">
        <v>0</v>
      </c>
      <c r="I192">
        <v>1.1383258417437028</v>
      </c>
    </row>
    <row r="193" spans="1:9" x14ac:dyDescent="0.3">
      <c r="A193">
        <v>191</v>
      </c>
      <c r="B193" t="s">
        <v>8</v>
      </c>
      <c r="C193" t="s">
        <v>8</v>
      </c>
      <c r="D193">
        <v>17258</v>
      </c>
      <c r="E193">
        <v>15380</v>
      </c>
      <c r="F193">
        <v>83.86569619178772</v>
      </c>
      <c r="G193" s="4">
        <v>3349.0920000000001</v>
      </c>
      <c r="H193">
        <v>0</v>
      </c>
      <c r="I193">
        <v>1.1221066319895969</v>
      </c>
    </row>
    <row r="194" spans="1:9" x14ac:dyDescent="0.3">
      <c r="A194">
        <v>192</v>
      </c>
      <c r="B194" t="s">
        <v>8</v>
      </c>
      <c r="C194" t="s">
        <v>8</v>
      </c>
      <c r="D194">
        <v>16655</v>
      </c>
      <c r="E194">
        <v>16073</v>
      </c>
      <c r="F194">
        <v>95.111483335494995</v>
      </c>
      <c r="G194" s="4">
        <v>3349.0920000000001</v>
      </c>
      <c r="H194">
        <v>0</v>
      </c>
      <c r="I194">
        <v>1.0362097928202576</v>
      </c>
    </row>
    <row r="195" spans="1:9" x14ac:dyDescent="0.3">
      <c r="A195">
        <v>193</v>
      </c>
      <c r="B195" t="s">
        <v>8</v>
      </c>
      <c r="C195" t="s">
        <v>8</v>
      </c>
      <c r="D195">
        <v>13841</v>
      </c>
      <c r="E195">
        <v>13715</v>
      </c>
      <c r="F195">
        <v>93.48406195640564</v>
      </c>
      <c r="G195" s="4">
        <v>3349.0920000000001</v>
      </c>
      <c r="H195">
        <v>0</v>
      </c>
      <c r="I195">
        <v>1.0091870215092964</v>
      </c>
    </row>
    <row r="196" spans="1:9" x14ac:dyDescent="0.3">
      <c r="A196">
        <v>194</v>
      </c>
      <c r="B196" t="s">
        <v>8</v>
      </c>
      <c r="C196" t="s">
        <v>8</v>
      </c>
      <c r="D196">
        <v>14993</v>
      </c>
      <c r="E196">
        <v>14276</v>
      </c>
      <c r="F196">
        <v>91.61374568939209</v>
      </c>
      <c r="G196" s="4">
        <v>3349.0920000000001</v>
      </c>
      <c r="H196">
        <v>0</v>
      </c>
      <c r="I196">
        <v>1.050224152423648</v>
      </c>
    </row>
    <row r="197" spans="1:9" x14ac:dyDescent="0.3">
      <c r="A197">
        <v>195</v>
      </c>
      <c r="B197" t="s">
        <v>8</v>
      </c>
      <c r="C197" t="s">
        <v>8</v>
      </c>
      <c r="D197">
        <v>18658</v>
      </c>
      <c r="E197">
        <v>17407</v>
      </c>
      <c r="F197">
        <v>92.121243476867676</v>
      </c>
      <c r="G197" s="4">
        <v>3349.0920000000001</v>
      </c>
      <c r="H197">
        <v>0</v>
      </c>
      <c r="I197">
        <v>1.0718676394553914</v>
      </c>
    </row>
    <row r="198" spans="1:9" x14ac:dyDescent="0.3">
      <c r="A198">
        <v>196</v>
      </c>
      <c r="B198" t="s">
        <v>8</v>
      </c>
      <c r="C198" t="s">
        <v>8</v>
      </c>
      <c r="D198">
        <v>14692</v>
      </c>
      <c r="E198">
        <v>14703</v>
      </c>
      <c r="F198">
        <v>91.923481225967407</v>
      </c>
      <c r="G198" s="4">
        <v>3349.0920000000001</v>
      </c>
      <c r="H198">
        <v>0</v>
      </c>
      <c r="I198">
        <v>0.99925185336325917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12768</v>
      </c>
      <c r="F199">
        <v>86.422091722488403</v>
      </c>
      <c r="G199" s="4">
        <v>3349.0920000000001</v>
      </c>
      <c r="H199">
        <v>0</v>
      </c>
      <c r="I199">
        <v>1.157111528822055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15488</v>
      </c>
      <c r="F200">
        <v>88.850635290145874</v>
      </c>
      <c r="G200" s="4">
        <v>3349.0920000000001</v>
      </c>
      <c r="H200">
        <v>0</v>
      </c>
      <c r="I200">
        <v>1.1249354338842976</v>
      </c>
    </row>
    <row r="201" spans="1:9" x14ac:dyDescent="0.3">
      <c r="A201">
        <v>199</v>
      </c>
      <c r="B201" t="s">
        <v>8</v>
      </c>
      <c r="C201" t="s">
        <v>8</v>
      </c>
      <c r="D201">
        <v>17431</v>
      </c>
      <c r="E201">
        <v>15286</v>
      </c>
      <c r="F201">
        <v>85.955440998077393</v>
      </c>
      <c r="G201" s="4">
        <v>3349.0920000000001</v>
      </c>
      <c r="H201">
        <v>0</v>
      </c>
      <c r="I201">
        <v>1.1403244799162633</v>
      </c>
    </row>
    <row r="202" spans="1:9" x14ac:dyDescent="0.3">
      <c r="A202">
        <v>200</v>
      </c>
      <c r="B202" t="s">
        <v>8</v>
      </c>
      <c r="C202" t="s">
        <v>8</v>
      </c>
      <c r="D202">
        <v>14141</v>
      </c>
      <c r="E202">
        <v>13888</v>
      </c>
      <c r="F202">
        <v>95.106500387191772</v>
      </c>
      <c r="G202" s="4">
        <v>3349.0920000000001</v>
      </c>
      <c r="H202">
        <v>0</v>
      </c>
      <c r="I202">
        <v>1.0182171658986174</v>
      </c>
    </row>
    <row r="203" spans="1:9" x14ac:dyDescent="0.3">
      <c r="A203">
        <v>201</v>
      </c>
      <c r="B203" t="s">
        <v>8</v>
      </c>
      <c r="C203" t="s">
        <v>8</v>
      </c>
      <c r="D203">
        <v>14086</v>
      </c>
      <c r="E203">
        <v>13003</v>
      </c>
      <c r="F203">
        <v>90.713882446289063</v>
      </c>
      <c r="G203" s="4">
        <v>3349.0920000000001</v>
      </c>
      <c r="H203">
        <v>0</v>
      </c>
      <c r="I203">
        <v>1.083288471891102</v>
      </c>
    </row>
    <row r="204" spans="1:9" x14ac:dyDescent="0.3">
      <c r="A204">
        <v>202</v>
      </c>
      <c r="B204" t="s">
        <v>8</v>
      </c>
      <c r="C204" t="s">
        <v>8</v>
      </c>
      <c r="D204">
        <v>14106</v>
      </c>
      <c r="E204">
        <v>13882</v>
      </c>
      <c r="F204">
        <v>96.420800685882568</v>
      </c>
      <c r="G204" s="4">
        <v>3349.0920000000001</v>
      </c>
      <c r="H204">
        <v>0</v>
      </c>
      <c r="I204">
        <v>1.0161360034577149</v>
      </c>
    </row>
    <row r="205" spans="1:9" x14ac:dyDescent="0.3">
      <c r="A205">
        <v>203</v>
      </c>
      <c r="B205" t="s">
        <v>8</v>
      </c>
      <c r="C205" t="s">
        <v>8</v>
      </c>
      <c r="D205">
        <v>14814</v>
      </c>
      <c r="E205">
        <v>13753</v>
      </c>
      <c r="F205">
        <v>88.064515590667725</v>
      </c>
      <c r="G205" s="4">
        <v>3349.0920000000001</v>
      </c>
      <c r="H205">
        <v>0</v>
      </c>
      <c r="I205">
        <v>1.0771468043335999</v>
      </c>
    </row>
    <row r="206" spans="1:9" x14ac:dyDescent="0.3">
      <c r="A206">
        <v>204</v>
      </c>
      <c r="B206" t="s">
        <v>8</v>
      </c>
      <c r="C206" t="s">
        <v>8</v>
      </c>
      <c r="D206">
        <v>14402</v>
      </c>
      <c r="E206">
        <v>13213</v>
      </c>
      <c r="F206">
        <v>90.645498037338257</v>
      </c>
      <c r="G206" s="4">
        <v>3349.0920000000001</v>
      </c>
      <c r="H206">
        <v>0</v>
      </c>
      <c r="I206">
        <v>1.0899871338832967</v>
      </c>
    </row>
    <row r="207" spans="1:9" x14ac:dyDescent="0.3">
      <c r="A207">
        <v>205</v>
      </c>
      <c r="B207" t="s">
        <v>8</v>
      </c>
      <c r="C207" t="s">
        <v>8</v>
      </c>
      <c r="D207">
        <v>13605</v>
      </c>
      <c r="E207">
        <v>13261</v>
      </c>
      <c r="F207">
        <v>93.964332342147827</v>
      </c>
      <c r="G207" s="4">
        <v>3349.0920000000001</v>
      </c>
      <c r="H207">
        <v>0</v>
      </c>
      <c r="I207">
        <v>1.0259407284518514</v>
      </c>
    </row>
    <row r="208" spans="1:9" x14ac:dyDescent="0.3">
      <c r="A208">
        <v>206</v>
      </c>
      <c r="B208" t="s">
        <v>8</v>
      </c>
      <c r="C208" t="s">
        <v>8</v>
      </c>
      <c r="D208">
        <v>11480</v>
      </c>
      <c r="E208">
        <v>11450</v>
      </c>
      <c r="F208">
        <v>96.016412973403931</v>
      </c>
      <c r="G208" s="4">
        <v>3349.0920000000001</v>
      </c>
      <c r="H208">
        <v>0</v>
      </c>
      <c r="I208">
        <v>1.0026200873362445</v>
      </c>
    </row>
    <row r="209" spans="1:9" x14ac:dyDescent="0.3">
      <c r="A209">
        <v>207</v>
      </c>
      <c r="B209" t="s">
        <v>8</v>
      </c>
      <c r="C209" t="s">
        <v>8</v>
      </c>
      <c r="D209">
        <v>13447</v>
      </c>
      <c r="E209">
        <v>11446</v>
      </c>
      <c r="F209">
        <v>84.187936782836914</v>
      </c>
      <c r="G209" s="4">
        <v>3349.0920000000001</v>
      </c>
      <c r="H209">
        <v>0</v>
      </c>
      <c r="I209">
        <v>1.1748208981303512</v>
      </c>
    </row>
    <row r="210" spans="1:9" x14ac:dyDescent="0.3">
      <c r="A210">
        <v>208</v>
      </c>
      <c r="B210" t="s">
        <v>8</v>
      </c>
      <c r="C210" t="s">
        <v>8</v>
      </c>
      <c r="D210">
        <v>13442</v>
      </c>
      <c r="E210">
        <v>12270</v>
      </c>
      <c r="F210">
        <v>86.68408989906311</v>
      </c>
      <c r="G210" s="4">
        <v>3349.0920000000001</v>
      </c>
      <c r="H210">
        <v>0</v>
      </c>
      <c r="I210">
        <v>1.0955175224123879</v>
      </c>
    </row>
    <row r="211" spans="1:9" x14ac:dyDescent="0.3">
      <c r="A211">
        <v>209</v>
      </c>
      <c r="B211" t="s">
        <v>8</v>
      </c>
      <c r="C211" t="s">
        <v>8</v>
      </c>
      <c r="D211">
        <v>17258</v>
      </c>
      <c r="E211">
        <v>15278</v>
      </c>
      <c r="F211">
        <v>85.305845737457275</v>
      </c>
      <c r="G211" s="4">
        <v>3349.0920000000001</v>
      </c>
      <c r="H211">
        <v>0</v>
      </c>
      <c r="I211">
        <v>1.12959811493651</v>
      </c>
    </row>
    <row r="212" spans="1:9" x14ac:dyDescent="0.3">
      <c r="A212">
        <v>210</v>
      </c>
      <c r="B212" t="s">
        <v>8</v>
      </c>
      <c r="C212" t="s">
        <v>8</v>
      </c>
      <c r="D212">
        <v>16700</v>
      </c>
      <c r="E212">
        <v>15720</v>
      </c>
      <c r="F212">
        <v>93.355995416641235</v>
      </c>
      <c r="G212" s="4">
        <v>3349.0920000000001</v>
      </c>
      <c r="H212">
        <v>0</v>
      </c>
      <c r="I212">
        <v>1.0623409669211197</v>
      </c>
    </row>
    <row r="213" spans="1:9" x14ac:dyDescent="0.3">
      <c r="A213">
        <v>211</v>
      </c>
      <c r="B213" t="s">
        <v>8</v>
      </c>
      <c r="C213" t="s">
        <v>8</v>
      </c>
      <c r="D213">
        <v>13816</v>
      </c>
      <c r="E213">
        <v>13861</v>
      </c>
      <c r="F213">
        <v>92.148011922836304</v>
      </c>
      <c r="G213" s="4">
        <v>3349.0920000000001</v>
      </c>
      <c r="H213">
        <v>0</v>
      </c>
      <c r="I213">
        <v>0.99675348098982752</v>
      </c>
    </row>
    <row r="214" spans="1:9" x14ac:dyDescent="0.3">
      <c r="A214">
        <v>212</v>
      </c>
      <c r="B214" t="s">
        <v>8</v>
      </c>
      <c r="C214" t="s">
        <v>8</v>
      </c>
      <c r="D214">
        <v>14951</v>
      </c>
      <c r="E214">
        <v>14242</v>
      </c>
      <c r="F214">
        <v>92.413657903671265</v>
      </c>
      <c r="G214" s="4">
        <v>3349.0920000000001</v>
      </c>
      <c r="H214">
        <v>0</v>
      </c>
      <c r="I214">
        <v>1.0497823339418622</v>
      </c>
    </row>
    <row r="215" spans="1:9" x14ac:dyDescent="0.3">
      <c r="A215">
        <v>213</v>
      </c>
      <c r="B215" t="s">
        <v>8</v>
      </c>
      <c r="C215" t="s">
        <v>8</v>
      </c>
      <c r="D215">
        <v>18669</v>
      </c>
      <c r="E215">
        <v>17114</v>
      </c>
      <c r="F215">
        <v>90.426266193389893</v>
      </c>
      <c r="G215" s="4">
        <v>3349.0920000000001</v>
      </c>
      <c r="H215">
        <v>0</v>
      </c>
      <c r="I215">
        <v>1.090861283159986</v>
      </c>
    </row>
    <row r="216" spans="1:9" x14ac:dyDescent="0.3">
      <c r="A216">
        <v>214</v>
      </c>
      <c r="B216" t="s">
        <v>8</v>
      </c>
      <c r="C216" t="s">
        <v>8</v>
      </c>
      <c r="D216">
        <v>14698</v>
      </c>
      <c r="E216">
        <v>14557</v>
      </c>
      <c r="F216">
        <v>91.873812675476074</v>
      </c>
      <c r="G216" s="4">
        <v>3349.0920000000001</v>
      </c>
      <c r="H216">
        <v>0</v>
      </c>
      <c r="I216">
        <v>1.0096860616885348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12792</v>
      </c>
      <c r="F217">
        <v>86.772489547729492</v>
      </c>
      <c r="G217" s="4">
        <v>3349.0920000000001</v>
      </c>
      <c r="H217">
        <v>0</v>
      </c>
      <c r="I217">
        <v>1.1524390243902438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15417</v>
      </c>
      <c r="F218">
        <v>88.525813817977905</v>
      </c>
      <c r="G218" s="4">
        <v>3349.0920000000001</v>
      </c>
      <c r="H218">
        <v>0</v>
      </c>
      <c r="I218">
        <v>1.1293377440487773</v>
      </c>
    </row>
    <row r="219" spans="1:9" x14ac:dyDescent="0.3">
      <c r="A219">
        <v>217</v>
      </c>
      <c r="B219" t="s">
        <v>8</v>
      </c>
      <c r="C219" t="s">
        <v>8</v>
      </c>
      <c r="D219">
        <v>17411</v>
      </c>
      <c r="E219">
        <v>15555</v>
      </c>
      <c r="F219">
        <v>88.366377353668213</v>
      </c>
      <c r="G219" s="4">
        <v>3349.0920000000001</v>
      </c>
      <c r="H219">
        <v>0</v>
      </c>
      <c r="I219">
        <v>1.1193185470909675</v>
      </c>
    </row>
    <row r="220" spans="1:9" x14ac:dyDescent="0.3">
      <c r="A220">
        <v>218</v>
      </c>
      <c r="B220" t="s">
        <v>8</v>
      </c>
      <c r="C220" t="s">
        <v>8</v>
      </c>
      <c r="D220">
        <v>14154</v>
      </c>
      <c r="E220">
        <v>14231</v>
      </c>
      <c r="F220">
        <v>94.05893087387085</v>
      </c>
      <c r="G220" s="4">
        <v>3349.0920000000001</v>
      </c>
      <c r="H220">
        <v>0</v>
      </c>
      <c r="I220">
        <v>0.99458927693064436</v>
      </c>
    </row>
    <row r="221" spans="1:9" x14ac:dyDescent="0.3">
      <c r="A221">
        <v>219</v>
      </c>
      <c r="B221" t="s">
        <v>8</v>
      </c>
      <c r="C221" t="s">
        <v>8</v>
      </c>
      <c r="D221">
        <v>14141</v>
      </c>
      <c r="E221">
        <v>12800</v>
      </c>
      <c r="F221">
        <v>89.979547262191772</v>
      </c>
      <c r="G221" s="4">
        <v>3349.0920000000001</v>
      </c>
      <c r="H221">
        <v>0</v>
      </c>
      <c r="I221">
        <v>1.104765625</v>
      </c>
    </row>
    <row r="222" spans="1:9" x14ac:dyDescent="0.3">
      <c r="A222">
        <v>220</v>
      </c>
      <c r="B222" t="s">
        <v>8</v>
      </c>
      <c r="C222" t="s">
        <v>8</v>
      </c>
      <c r="D222">
        <v>14128</v>
      </c>
      <c r="E222">
        <v>13752</v>
      </c>
      <c r="F222">
        <v>96.531790494918823</v>
      </c>
      <c r="G222" s="4">
        <v>3349.0920000000001</v>
      </c>
      <c r="H222">
        <v>0</v>
      </c>
      <c r="I222">
        <v>1.0273414776032577</v>
      </c>
    </row>
    <row r="223" spans="1:9" x14ac:dyDescent="0.3">
      <c r="A223">
        <v>221</v>
      </c>
      <c r="B223" t="s">
        <v>8</v>
      </c>
      <c r="C223" t="s">
        <v>8</v>
      </c>
      <c r="D223">
        <v>14751</v>
      </c>
      <c r="E223">
        <v>13438</v>
      </c>
      <c r="F223">
        <v>87.289881706237793</v>
      </c>
      <c r="G223" s="4">
        <v>3349.0920000000001</v>
      </c>
      <c r="H223">
        <v>0</v>
      </c>
      <c r="I223">
        <v>1.0977079922607531</v>
      </c>
    </row>
    <row r="224" spans="1:9" x14ac:dyDescent="0.3">
      <c r="A224">
        <v>222</v>
      </c>
      <c r="B224" t="s">
        <v>8</v>
      </c>
      <c r="C224" t="s">
        <v>8</v>
      </c>
      <c r="D224">
        <v>14402</v>
      </c>
      <c r="E224">
        <v>13647</v>
      </c>
      <c r="F224">
        <v>92.988854646682739</v>
      </c>
      <c r="G224" s="4">
        <v>3349.0920000000001</v>
      </c>
      <c r="H224">
        <v>0</v>
      </c>
      <c r="I224">
        <v>1.0553235143254929</v>
      </c>
    </row>
    <row r="225" spans="1:9" x14ac:dyDescent="0.3">
      <c r="A225">
        <v>223</v>
      </c>
      <c r="B225" t="s">
        <v>8</v>
      </c>
      <c r="C225" t="s">
        <v>8</v>
      </c>
      <c r="D225">
        <v>13557</v>
      </c>
      <c r="E225">
        <v>13131</v>
      </c>
      <c r="F225">
        <v>93.700098991394043</v>
      </c>
      <c r="G225" s="4">
        <v>3349.0920000000001</v>
      </c>
      <c r="H225">
        <v>0</v>
      </c>
      <c r="I225">
        <v>1.0324423120859036</v>
      </c>
    </row>
    <row r="226" spans="1:9" x14ac:dyDescent="0.3">
      <c r="A226">
        <v>224</v>
      </c>
      <c r="B226" t="s">
        <v>8</v>
      </c>
      <c r="C226" t="s">
        <v>8</v>
      </c>
      <c r="D226">
        <v>11470</v>
      </c>
      <c r="E226">
        <v>10975</v>
      </c>
      <c r="F226">
        <v>94.649207592010498</v>
      </c>
      <c r="G226" s="4">
        <v>3349.0920000000001</v>
      </c>
      <c r="H226">
        <v>0</v>
      </c>
      <c r="I226">
        <v>1.0451025056947609</v>
      </c>
    </row>
    <row r="227" spans="1:9" x14ac:dyDescent="0.3">
      <c r="A227">
        <v>225</v>
      </c>
      <c r="B227" t="s">
        <v>8</v>
      </c>
      <c r="C227" t="s">
        <v>8</v>
      </c>
      <c r="D227">
        <v>13493</v>
      </c>
      <c r="E227">
        <v>11768</v>
      </c>
      <c r="F227">
        <v>85.38823127746582</v>
      </c>
      <c r="G227" s="4">
        <v>3349.0920000000001</v>
      </c>
      <c r="H227">
        <v>0</v>
      </c>
      <c r="I227">
        <v>1.1465839564921823</v>
      </c>
    </row>
    <row r="228" spans="1:9" x14ac:dyDescent="0.3">
      <c r="A228">
        <v>226</v>
      </c>
      <c r="B228" t="s">
        <v>8</v>
      </c>
      <c r="C228" t="s">
        <v>8</v>
      </c>
      <c r="D228">
        <v>13448</v>
      </c>
      <c r="E228">
        <v>12541</v>
      </c>
      <c r="F228">
        <v>90.019738674163818</v>
      </c>
      <c r="G228" s="4">
        <v>3349.0920000000001</v>
      </c>
      <c r="H228">
        <v>0</v>
      </c>
      <c r="I228">
        <v>1.0723227812774101</v>
      </c>
    </row>
    <row r="229" spans="1:9" x14ac:dyDescent="0.3">
      <c r="A229">
        <v>227</v>
      </c>
      <c r="B229" t="s">
        <v>8</v>
      </c>
      <c r="C229" t="s">
        <v>8</v>
      </c>
      <c r="D229">
        <v>17251</v>
      </c>
      <c r="E229">
        <v>15544</v>
      </c>
      <c r="F229">
        <v>86.494171619415283</v>
      </c>
      <c r="G229" s="4">
        <v>3349.0920000000001</v>
      </c>
      <c r="H229">
        <v>0</v>
      </c>
      <c r="I229">
        <v>1.1098172928461143</v>
      </c>
    </row>
    <row r="230" spans="1:9" x14ac:dyDescent="0.3">
      <c r="A230">
        <v>228</v>
      </c>
      <c r="B230" t="s">
        <v>8</v>
      </c>
      <c r="C230" t="s">
        <v>8</v>
      </c>
      <c r="D230">
        <v>16694</v>
      </c>
      <c r="E230">
        <v>15685</v>
      </c>
      <c r="F230">
        <v>93.735414743423462</v>
      </c>
      <c r="G230" s="4">
        <v>3349.0920000000001</v>
      </c>
      <c r="H230">
        <v>0</v>
      </c>
      <c r="I230">
        <v>1.0643289767293593</v>
      </c>
    </row>
    <row r="231" spans="1:9" x14ac:dyDescent="0.3">
      <c r="A231">
        <v>229</v>
      </c>
      <c r="B231" t="s">
        <v>8</v>
      </c>
      <c r="C231" t="s">
        <v>8</v>
      </c>
      <c r="D231">
        <v>13826</v>
      </c>
      <c r="E231">
        <v>13922</v>
      </c>
      <c r="F231">
        <v>92.333817481994629</v>
      </c>
      <c r="G231" s="4">
        <v>3349.0920000000001</v>
      </c>
      <c r="H231">
        <v>0</v>
      </c>
      <c r="I231">
        <v>0.99310443901738255</v>
      </c>
    </row>
    <row r="232" spans="1:9" x14ac:dyDescent="0.3">
      <c r="A232">
        <v>230</v>
      </c>
      <c r="B232" t="s">
        <v>8</v>
      </c>
      <c r="C232" t="s">
        <v>8</v>
      </c>
      <c r="D232">
        <v>15020</v>
      </c>
      <c r="E232">
        <v>14599</v>
      </c>
      <c r="F232">
        <v>95.62116265296936</v>
      </c>
      <c r="G232" s="4">
        <v>3349.0920000000001</v>
      </c>
      <c r="H232">
        <v>0</v>
      </c>
      <c r="I232">
        <v>1.0288375916158641</v>
      </c>
    </row>
    <row r="233" spans="1:9" x14ac:dyDescent="0.3">
      <c r="A233">
        <v>231</v>
      </c>
      <c r="B233" t="s">
        <v>8</v>
      </c>
      <c r="C233" t="s">
        <v>8</v>
      </c>
      <c r="D233">
        <v>18669</v>
      </c>
      <c r="E233">
        <v>17152</v>
      </c>
      <c r="F233">
        <v>90.082252025604248</v>
      </c>
      <c r="G233" s="4">
        <v>3349.0920000000001</v>
      </c>
      <c r="H233">
        <v>0</v>
      </c>
      <c r="I233">
        <v>1.0884444962686568</v>
      </c>
    </row>
    <row r="234" spans="1:9" x14ac:dyDescent="0.3">
      <c r="A234">
        <v>232</v>
      </c>
      <c r="B234" t="s">
        <v>8</v>
      </c>
      <c r="C234" t="s">
        <v>8</v>
      </c>
      <c r="D234">
        <v>14631</v>
      </c>
      <c r="E234">
        <v>13710</v>
      </c>
      <c r="F234">
        <v>88.024944067001343</v>
      </c>
      <c r="G234" s="4">
        <v>3349.0920000000001</v>
      </c>
      <c r="H234">
        <v>0</v>
      </c>
      <c r="I234">
        <v>1.0671772428884025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12467</v>
      </c>
      <c r="F235">
        <v>84.32765007019043</v>
      </c>
      <c r="G235" s="4">
        <v>3349.0920000000001</v>
      </c>
      <c r="H235">
        <v>0</v>
      </c>
      <c r="I235">
        <v>1.1858506457046603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15753</v>
      </c>
      <c r="F236">
        <v>90.36828875541687</v>
      </c>
      <c r="G236" s="4">
        <v>3349.0920000000001</v>
      </c>
      <c r="H236">
        <v>0</v>
      </c>
      <c r="I236">
        <v>1.1065828731035359</v>
      </c>
    </row>
    <row r="237" spans="1:9" x14ac:dyDescent="0.3">
      <c r="A237">
        <v>235</v>
      </c>
      <c r="B237" t="s">
        <v>8</v>
      </c>
      <c r="C237" t="s">
        <v>8</v>
      </c>
      <c r="D237">
        <v>17432</v>
      </c>
      <c r="E237">
        <v>15955</v>
      </c>
      <c r="F237">
        <v>90.09850025177002</v>
      </c>
      <c r="G237" s="4">
        <v>3349.0920000000001</v>
      </c>
      <c r="H237">
        <v>0</v>
      </c>
      <c r="I237">
        <v>1.0925728611720464</v>
      </c>
    </row>
    <row r="238" spans="1:9" x14ac:dyDescent="0.3">
      <c r="A238">
        <v>236</v>
      </c>
      <c r="B238" t="s">
        <v>8</v>
      </c>
      <c r="C238" t="s">
        <v>8</v>
      </c>
      <c r="D238">
        <v>14124</v>
      </c>
      <c r="E238">
        <v>14080</v>
      </c>
      <c r="F238">
        <v>92.781955003738403</v>
      </c>
      <c r="G238" s="4">
        <v>3349.0920000000001</v>
      </c>
      <c r="H238">
        <v>0</v>
      </c>
      <c r="I238">
        <v>1.003125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12826</v>
      </c>
      <c r="F239">
        <v>89.231741428375244</v>
      </c>
      <c r="G239" s="4">
        <v>3349.0920000000001</v>
      </c>
      <c r="H239">
        <v>0</v>
      </c>
      <c r="I239">
        <v>1.0990176204584439</v>
      </c>
    </row>
    <row r="240" spans="1:9" x14ac:dyDescent="0.3">
      <c r="A240">
        <v>238</v>
      </c>
      <c r="B240" t="s">
        <v>8</v>
      </c>
      <c r="C240" t="s">
        <v>8</v>
      </c>
      <c r="D240">
        <v>14096</v>
      </c>
      <c r="E240">
        <v>13932</v>
      </c>
      <c r="F240">
        <v>96.08227014541626</v>
      </c>
      <c r="G240" s="4">
        <v>3349.0920000000001</v>
      </c>
      <c r="H240">
        <v>0</v>
      </c>
      <c r="I240">
        <v>1.0117714613838644</v>
      </c>
    </row>
    <row r="241" spans="1:9" x14ac:dyDescent="0.3">
      <c r="A241">
        <v>239</v>
      </c>
      <c r="B241" t="s">
        <v>8</v>
      </c>
      <c r="C241" t="s">
        <v>8</v>
      </c>
      <c r="D241">
        <v>14728</v>
      </c>
      <c r="E241">
        <v>13888</v>
      </c>
      <c r="F241">
        <v>86.241459846496582</v>
      </c>
      <c r="G241" s="4">
        <v>3349.0920000000001</v>
      </c>
      <c r="H241">
        <v>0</v>
      </c>
      <c r="I241">
        <v>1.060483870967742</v>
      </c>
    </row>
    <row r="242" spans="1:9" x14ac:dyDescent="0.3">
      <c r="A242">
        <v>240</v>
      </c>
      <c r="B242" t="s">
        <v>8</v>
      </c>
      <c r="C242" t="s">
        <v>8</v>
      </c>
      <c r="D242">
        <v>14408</v>
      </c>
      <c r="E242">
        <v>13369</v>
      </c>
      <c r="F242">
        <v>91.183149814605713</v>
      </c>
      <c r="G242" s="4">
        <v>3349.0920000000001</v>
      </c>
      <c r="H242">
        <v>0</v>
      </c>
      <c r="I242">
        <v>1.077717106739472</v>
      </c>
    </row>
    <row r="243" spans="1:9" x14ac:dyDescent="0.3">
      <c r="A243">
        <v>241</v>
      </c>
      <c r="B243" t="s">
        <v>8</v>
      </c>
      <c r="C243" t="s">
        <v>8</v>
      </c>
      <c r="D243">
        <v>13676</v>
      </c>
      <c r="E243">
        <v>13467</v>
      </c>
      <c r="F243">
        <v>94.657200574874878</v>
      </c>
      <c r="G243" s="4">
        <v>3349.0920000000001</v>
      </c>
      <c r="H243">
        <v>0</v>
      </c>
      <c r="I243">
        <v>1.0155194178361922</v>
      </c>
    </row>
    <row r="244" spans="1:9" x14ac:dyDescent="0.3">
      <c r="A244">
        <v>242</v>
      </c>
      <c r="B244" t="s">
        <v>8</v>
      </c>
      <c r="C244" t="s">
        <v>8</v>
      </c>
      <c r="D244">
        <v>11516</v>
      </c>
      <c r="E244">
        <v>11387</v>
      </c>
      <c r="F244">
        <v>96.981161832809448</v>
      </c>
      <c r="G244" s="4">
        <v>3349.0920000000001</v>
      </c>
      <c r="H244">
        <v>0</v>
      </c>
      <c r="I244">
        <v>1.0113287081759901</v>
      </c>
    </row>
    <row r="245" spans="1:9" x14ac:dyDescent="0.3">
      <c r="A245">
        <v>243</v>
      </c>
      <c r="B245" t="s">
        <v>8</v>
      </c>
      <c r="C245" t="s">
        <v>8</v>
      </c>
      <c r="D245">
        <v>13496</v>
      </c>
      <c r="E245">
        <v>11785</v>
      </c>
      <c r="F245">
        <v>84.425151348114014</v>
      </c>
      <c r="G245" s="4">
        <v>3349.0920000000001</v>
      </c>
      <c r="H245">
        <v>0</v>
      </c>
      <c r="I245">
        <v>1.1451845566397965</v>
      </c>
    </row>
    <row r="246" spans="1:9" x14ac:dyDescent="0.3">
      <c r="A246">
        <v>244</v>
      </c>
      <c r="B246" t="s">
        <v>8</v>
      </c>
      <c r="C246" t="s">
        <v>8</v>
      </c>
      <c r="D246">
        <v>13384</v>
      </c>
      <c r="E246">
        <v>12524</v>
      </c>
      <c r="F246">
        <v>89.552241563796997</v>
      </c>
      <c r="G246" s="4">
        <v>3349.0920000000001</v>
      </c>
      <c r="H246">
        <v>0</v>
      </c>
      <c r="I246">
        <v>1.0686681571382945</v>
      </c>
    </row>
    <row r="247" spans="1:9" x14ac:dyDescent="0.3">
      <c r="A247">
        <v>245</v>
      </c>
      <c r="B247" t="s">
        <v>8</v>
      </c>
      <c r="C247" t="s">
        <v>8</v>
      </c>
      <c r="D247">
        <v>17276</v>
      </c>
      <c r="E247">
        <v>15824</v>
      </c>
      <c r="F247">
        <v>85.538119077682495</v>
      </c>
      <c r="G247" s="4">
        <v>3349.0920000000001</v>
      </c>
      <c r="H247">
        <v>0</v>
      </c>
      <c r="I247">
        <v>1.0917593528816987</v>
      </c>
    </row>
    <row r="248" spans="1:9" x14ac:dyDescent="0.3">
      <c r="A248">
        <v>246</v>
      </c>
      <c r="B248" t="s">
        <v>8</v>
      </c>
      <c r="C248" t="s">
        <v>8</v>
      </c>
      <c r="D248">
        <v>16696</v>
      </c>
      <c r="E248">
        <v>16033</v>
      </c>
      <c r="F248">
        <v>94.053125381469727</v>
      </c>
      <c r="G248" s="4">
        <v>3349.0920000000001</v>
      </c>
      <c r="H248">
        <v>0</v>
      </c>
      <c r="I248">
        <v>1.0413522110646791</v>
      </c>
    </row>
    <row r="249" spans="1:9" x14ac:dyDescent="0.3">
      <c r="A249">
        <v>247</v>
      </c>
      <c r="B249" t="s">
        <v>8</v>
      </c>
      <c r="C249" t="s">
        <v>8</v>
      </c>
      <c r="D249">
        <v>13748</v>
      </c>
      <c r="E249">
        <v>13466</v>
      </c>
      <c r="F249">
        <v>91.620898246765137</v>
      </c>
      <c r="G249" s="4">
        <v>3349.0920000000001</v>
      </c>
      <c r="H249">
        <v>0</v>
      </c>
      <c r="I249">
        <v>1.0209416307738006</v>
      </c>
    </row>
    <row r="250" spans="1:9" x14ac:dyDescent="0.3">
      <c r="A250">
        <v>248</v>
      </c>
      <c r="B250" t="s">
        <v>8</v>
      </c>
      <c r="C250" t="s">
        <v>8</v>
      </c>
      <c r="D250">
        <v>15056</v>
      </c>
      <c r="E250">
        <v>14047</v>
      </c>
      <c r="F250">
        <v>90.452194213867188</v>
      </c>
      <c r="G250" s="4">
        <v>3349.0920000000001</v>
      </c>
      <c r="H250">
        <v>0</v>
      </c>
      <c r="I250">
        <v>1.0718302840464156</v>
      </c>
    </row>
    <row r="251" spans="1:9" x14ac:dyDescent="0.3">
      <c r="A251">
        <v>249</v>
      </c>
      <c r="B251" t="s">
        <v>8</v>
      </c>
      <c r="C251" t="s">
        <v>8</v>
      </c>
      <c r="D251">
        <v>18660</v>
      </c>
      <c r="E251">
        <v>17724</v>
      </c>
      <c r="F251">
        <v>92.324769496917725</v>
      </c>
      <c r="G251" s="4">
        <v>3349.0920000000001</v>
      </c>
      <c r="H251">
        <v>0</v>
      </c>
      <c r="I251">
        <v>1.052809749492214</v>
      </c>
    </row>
    <row r="252" spans="1:9" x14ac:dyDescent="0.3">
      <c r="A252">
        <v>250</v>
      </c>
      <c r="B252" t="s">
        <v>8</v>
      </c>
      <c r="C252" t="s">
        <v>8</v>
      </c>
      <c r="D252">
        <v>14584</v>
      </c>
      <c r="E252">
        <v>27851</v>
      </c>
      <c r="F252">
        <v>46.148368716239929</v>
      </c>
      <c r="G252" s="4">
        <v>3349.0920000000001</v>
      </c>
      <c r="H252">
        <v>0</v>
      </c>
      <c r="I252">
        <v>0.52364367527198308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12344</v>
      </c>
      <c r="F253">
        <v>83.813142776489258</v>
      </c>
      <c r="G253" s="4">
        <v>3349.0920000000001</v>
      </c>
      <c r="H253">
        <v>0</v>
      </c>
      <c r="I253">
        <v>1.1931302657161373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15396</v>
      </c>
      <c r="F254">
        <v>88.379836082458496</v>
      </c>
      <c r="G254" s="4">
        <v>3349.0920000000001</v>
      </c>
      <c r="H254">
        <v>0</v>
      </c>
      <c r="I254">
        <v>1.1312029098467133</v>
      </c>
    </row>
    <row r="255" spans="1:9" x14ac:dyDescent="0.3">
      <c r="A255">
        <v>253</v>
      </c>
      <c r="B255" t="s">
        <v>8</v>
      </c>
      <c r="C255" t="s">
        <v>8</v>
      </c>
      <c r="D255">
        <v>17442</v>
      </c>
      <c r="E255">
        <v>15331</v>
      </c>
      <c r="F255">
        <v>87.832415103912354</v>
      </c>
      <c r="G255" s="4">
        <v>3349.0920000000001</v>
      </c>
      <c r="H255">
        <v>0</v>
      </c>
      <c r="I255">
        <v>1.1376948666101363</v>
      </c>
    </row>
    <row r="256" spans="1:9" x14ac:dyDescent="0.3">
      <c r="A256">
        <v>254</v>
      </c>
      <c r="B256" t="s">
        <v>8</v>
      </c>
      <c r="C256" t="s">
        <v>8</v>
      </c>
      <c r="D256">
        <v>14146</v>
      </c>
      <c r="E256">
        <v>14029</v>
      </c>
      <c r="F256">
        <v>94.270151853561401</v>
      </c>
      <c r="G256" s="4">
        <v>3349.0920000000001</v>
      </c>
      <c r="H256">
        <v>0</v>
      </c>
      <c r="I256">
        <v>1.0083398674174924</v>
      </c>
    </row>
    <row r="257" spans="1:9" x14ac:dyDescent="0.3">
      <c r="A257">
        <v>255</v>
      </c>
      <c r="B257" t="s">
        <v>8</v>
      </c>
      <c r="C257" t="s">
        <v>8</v>
      </c>
      <c r="D257">
        <v>14091</v>
      </c>
      <c r="E257">
        <v>12881</v>
      </c>
      <c r="F257">
        <v>90.682220458984375</v>
      </c>
      <c r="G257" s="4">
        <v>3349.0920000000001</v>
      </c>
      <c r="H257">
        <v>0</v>
      </c>
      <c r="I257">
        <v>1.093936806148591</v>
      </c>
    </row>
    <row r="258" spans="1:9" x14ac:dyDescent="0.3">
      <c r="A258">
        <v>256</v>
      </c>
      <c r="B258" t="s">
        <v>8</v>
      </c>
      <c r="C258" t="s">
        <v>8</v>
      </c>
      <c r="D258">
        <v>14096</v>
      </c>
      <c r="E258">
        <v>13504</v>
      </c>
      <c r="F258">
        <v>93.820226192474365</v>
      </c>
      <c r="G258" s="4">
        <v>3349.0920000000001</v>
      </c>
      <c r="H258">
        <v>0</v>
      </c>
      <c r="I258">
        <v>1.0438388625592416</v>
      </c>
    </row>
    <row r="259" spans="1:9" x14ac:dyDescent="0.3">
      <c r="A259">
        <v>257</v>
      </c>
      <c r="B259" t="s">
        <v>8</v>
      </c>
      <c r="C259" t="s">
        <v>8</v>
      </c>
      <c r="D259">
        <v>14737</v>
      </c>
      <c r="E259">
        <v>13568</v>
      </c>
      <c r="F259">
        <v>85.545724630355835</v>
      </c>
      <c r="G259" s="4">
        <v>3349.0920000000001</v>
      </c>
      <c r="H259">
        <v>0</v>
      </c>
      <c r="I259">
        <v>1.0861586084905661</v>
      </c>
    </row>
    <row r="260" spans="1:9" x14ac:dyDescent="0.3">
      <c r="A260">
        <v>258</v>
      </c>
      <c r="B260" t="s">
        <v>8</v>
      </c>
      <c r="C260" t="s">
        <v>8</v>
      </c>
      <c r="D260">
        <v>14386</v>
      </c>
      <c r="E260">
        <v>13124</v>
      </c>
      <c r="F260">
        <v>90.565252304077148</v>
      </c>
      <c r="G260" s="4">
        <v>3349.0920000000001</v>
      </c>
      <c r="H260">
        <v>0</v>
      </c>
      <c r="I260">
        <v>1.0961597074062785</v>
      </c>
    </row>
    <row r="261" spans="1:9" x14ac:dyDescent="0.3">
      <c r="A261">
        <v>259</v>
      </c>
      <c r="B261" t="s">
        <v>8</v>
      </c>
      <c r="C261" t="s">
        <v>8</v>
      </c>
      <c r="D261">
        <v>13542</v>
      </c>
      <c r="E261">
        <v>13370</v>
      </c>
      <c r="F261">
        <v>93.472319841384888</v>
      </c>
      <c r="G261" s="4">
        <v>3349.0920000000001</v>
      </c>
      <c r="H261">
        <v>0</v>
      </c>
      <c r="I261">
        <v>1.0128646222887061</v>
      </c>
    </row>
    <row r="262" spans="1:9" x14ac:dyDescent="0.3">
      <c r="A262">
        <v>260</v>
      </c>
      <c r="B262" t="s">
        <v>8</v>
      </c>
      <c r="C262" t="s">
        <v>8</v>
      </c>
      <c r="D262">
        <v>11519</v>
      </c>
      <c r="E262">
        <v>11423</v>
      </c>
      <c r="F262">
        <v>97.197866439819336</v>
      </c>
      <c r="G262" s="4">
        <v>3349.0920000000001</v>
      </c>
      <c r="H262">
        <v>0</v>
      </c>
      <c r="I262">
        <v>1.0084040969972863</v>
      </c>
    </row>
    <row r="263" spans="1:9" x14ac:dyDescent="0.3">
      <c r="A263">
        <v>261</v>
      </c>
      <c r="B263" t="s">
        <v>8</v>
      </c>
      <c r="C263" t="s">
        <v>8</v>
      </c>
      <c r="D263">
        <v>13490</v>
      </c>
      <c r="E263">
        <v>11902</v>
      </c>
      <c r="F263">
        <v>85.913020372390747</v>
      </c>
      <c r="G263" s="4">
        <v>3349.0920000000001</v>
      </c>
      <c r="H263">
        <v>0</v>
      </c>
      <c r="I263">
        <v>1.1334229541253571</v>
      </c>
    </row>
    <row r="264" spans="1:9" x14ac:dyDescent="0.3">
      <c r="A264">
        <v>262</v>
      </c>
      <c r="B264" t="s">
        <v>8</v>
      </c>
      <c r="C264" t="s">
        <v>8</v>
      </c>
      <c r="D264">
        <v>13449</v>
      </c>
      <c r="E264">
        <v>12599</v>
      </c>
      <c r="F264">
        <v>90.604418516159058</v>
      </c>
      <c r="G264" s="4">
        <v>3349.0920000000001</v>
      </c>
      <c r="H264">
        <v>0</v>
      </c>
      <c r="I264">
        <v>1.0674656718787205</v>
      </c>
    </row>
    <row r="265" spans="1:9" x14ac:dyDescent="0.3">
      <c r="A265">
        <v>263</v>
      </c>
      <c r="B265" t="s">
        <v>8</v>
      </c>
      <c r="C265" t="s">
        <v>8</v>
      </c>
      <c r="D265">
        <v>17242</v>
      </c>
      <c r="E265">
        <v>15589</v>
      </c>
      <c r="F265">
        <v>87.252610921859741</v>
      </c>
      <c r="G265" s="4">
        <v>3349.0920000000001</v>
      </c>
      <c r="H265">
        <v>0</v>
      </c>
      <c r="I265">
        <v>1.1060363076528321</v>
      </c>
    </row>
    <row r="266" spans="1:9" x14ac:dyDescent="0.3">
      <c r="A266">
        <v>264</v>
      </c>
      <c r="B266" t="s">
        <v>8</v>
      </c>
      <c r="C266" t="s">
        <v>8</v>
      </c>
      <c r="D266">
        <v>16657</v>
      </c>
      <c r="E266">
        <v>16069</v>
      </c>
      <c r="F266">
        <v>94.357997179031372</v>
      </c>
      <c r="G266" s="4">
        <v>3349.0920000000001</v>
      </c>
      <c r="H266">
        <v>0</v>
      </c>
      <c r="I266">
        <v>1.0365921961540856</v>
      </c>
    </row>
    <row r="267" spans="1:9" x14ac:dyDescent="0.3">
      <c r="A267">
        <v>265</v>
      </c>
      <c r="B267" t="s">
        <v>8</v>
      </c>
      <c r="C267" t="s">
        <v>8</v>
      </c>
      <c r="D267">
        <v>13747</v>
      </c>
      <c r="E267">
        <v>13897</v>
      </c>
      <c r="F267">
        <v>90.464377403259277</v>
      </c>
      <c r="G267" s="4">
        <v>3349.0920000000001</v>
      </c>
      <c r="H267">
        <v>0</v>
      </c>
      <c r="I267">
        <v>0.98920630351874506</v>
      </c>
    </row>
    <row r="268" spans="1:9" x14ac:dyDescent="0.3">
      <c r="A268">
        <v>266</v>
      </c>
      <c r="B268" t="s">
        <v>8</v>
      </c>
      <c r="C268" t="s">
        <v>8</v>
      </c>
      <c r="D268">
        <v>14986</v>
      </c>
      <c r="E268">
        <v>14211</v>
      </c>
      <c r="F268">
        <v>92.376619577407837</v>
      </c>
      <c r="G268" s="4">
        <v>3349.0920000000001</v>
      </c>
      <c r="H268">
        <v>0</v>
      </c>
      <c r="I268">
        <v>1.0545352191963973</v>
      </c>
    </row>
    <row r="269" spans="1:9" x14ac:dyDescent="0.3">
      <c r="A269">
        <v>267</v>
      </c>
      <c r="B269" t="s">
        <v>8</v>
      </c>
      <c r="C269" t="s">
        <v>8</v>
      </c>
      <c r="D269">
        <v>18664</v>
      </c>
      <c r="E269">
        <v>17125</v>
      </c>
      <c r="F269">
        <v>89.983010292053223</v>
      </c>
      <c r="G269" s="4">
        <v>3349.0920000000001</v>
      </c>
      <c r="H269">
        <v>0</v>
      </c>
      <c r="I269">
        <v>1.0898686131386861</v>
      </c>
    </row>
    <row r="270" spans="1:9" x14ac:dyDescent="0.3">
      <c r="A270">
        <v>268</v>
      </c>
      <c r="B270" t="s">
        <v>8</v>
      </c>
      <c r="C270" t="s">
        <v>8</v>
      </c>
      <c r="D270">
        <v>14683</v>
      </c>
      <c r="E270">
        <v>14566</v>
      </c>
      <c r="F270">
        <v>92.795467376708984</v>
      </c>
      <c r="G270" s="4">
        <v>3349.0920000000001</v>
      </c>
      <c r="H270">
        <v>0</v>
      </c>
      <c r="I270">
        <v>1.0080324042290265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12719</v>
      </c>
      <c r="F271">
        <v>86.341726779937744</v>
      </c>
      <c r="G271" s="4">
        <v>3349.0920000000001</v>
      </c>
      <c r="H271">
        <v>0</v>
      </c>
      <c r="I271">
        <v>1.1581885368346567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15142</v>
      </c>
      <c r="F272">
        <v>86.87819242477417</v>
      </c>
      <c r="G272" s="4">
        <v>3349.0920000000001</v>
      </c>
      <c r="H272">
        <v>0</v>
      </c>
      <c r="I272">
        <v>1.1510368511425175</v>
      </c>
    </row>
    <row r="273" spans="1:9" x14ac:dyDescent="0.3">
      <c r="A273">
        <v>271</v>
      </c>
      <c r="B273" t="s">
        <v>8</v>
      </c>
      <c r="C273" t="s">
        <v>8</v>
      </c>
      <c r="D273">
        <v>17431</v>
      </c>
      <c r="E273">
        <v>15223</v>
      </c>
      <c r="F273">
        <v>87.075334787368774</v>
      </c>
      <c r="G273" s="4">
        <v>3349.0920000000001</v>
      </c>
      <c r="H273">
        <v>0</v>
      </c>
      <c r="I273">
        <v>1.1450436838993627</v>
      </c>
    </row>
    <row r="274" spans="1:9" x14ac:dyDescent="0.3">
      <c r="A274">
        <v>272</v>
      </c>
      <c r="B274" t="s">
        <v>8</v>
      </c>
      <c r="C274" t="s">
        <v>8</v>
      </c>
      <c r="D274">
        <v>14141</v>
      </c>
      <c r="E274">
        <v>13681</v>
      </c>
      <c r="F274">
        <v>92.686474323272705</v>
      </c>
      <c r="G274" s="4">
        <v>3349.0920000000001</v>
      </c>
      <c r="H274">
        <v>0</v>
      </c>
      <c r="I274">
        <v>1.0336232731525474</v>
      </c>
    </row>
    <row r="275" spans="1:9" x14ac:dyDescent="0.3">
      <c r="A275">
        <v>273</v>
      </c>
      <c r="B275" t="s">
        <v>8</v>
      </c>
      <c r="C275" t="s">
        <v>8</v>
      </c>
      <c r="D275">
        <v>14083</v>
      </c>
      <c r="E275">
        <v>12573</v>
      </c>
      <c r="F275">
        <v>88.661617040634155</v>
      </c>
      <c r="G275" s="4">
        <v>3349.0920000000001</v>
      </c>
      <c r="H275">
        <v>0</v>
      </c>
      <c r="I275">
        <v>1.1200986240356319</v>
      </c>
    </row>
    <row r="276" spans="1:9" x14ac:dyDescent="0.3">
      <c r="A276">
        <v>274</v>
      </c>
      <c r="B276" t="s">
        <v>8</v>
      </c>
      <c r="C276" t="s">
        <v>8</v>
      </c>
      <c r="D276">
        <v>14101</v>
      </c>
      <c r="E276">
        <v>13132</v>
      </c>
      <c r="F276">
        <v>92.391383647918701</v>
      </c>
      <c r="G276" s="4">
        <v>3349.0920000000001</v>
      </c>
      <c r="H276">
        <v>0</v>
      </c>
      <c r="I276">
        <v>1.073789217179409</v>
      </c>
    </row>
    <row r="277" spans="1:9" x14ac:dyDescent="0.3">
      <c r="A277">
        <v>275</v>
      </c>
      <c r="B277" t="s">
        <v>8</v>
      </c>
      <c r="C277" t="s">
        <v>8</v>
      </c>
      <c r="D277">
        <v>14812</v>
      </c>
      <c r="E277">
        <v>13508</v>
      </c>
      <c r="F277">
        <v>86.758112907409668</v>
      </c>
      <c r="G277" s="4">
        <v>3349.0920000000001</v>
      </c>
      <c r="H277">
        <v>0</v>
      </c>
      <c r="I277">
        <v>1.0965353864376666</v>
      </c>
    </row>
    <row r="278" spans="1:9" x14ac:dyDescent="0.3">
      <c r="A278">
        <v>276</v>
      </c>
      <c r="B278" t="s">
        <v>8</v>
      </c>
      <c r="C278" t="s">
        <v>8</v>
      </c>
      <c r="D278">
        <v>14401</v>
      </c>
      <c r="E278">
        <v>13161</v>
      </c>
      <c r="F278">
        <v>91.269952058792114</v>
      </c>
      <c r="G278" s="4">
        <v>3349.0920000000001</v>
      </c>
      <c r="H278">
        <v>0</v>
      </c>
      <c r="I278">
        <v>1.0942177646075526</v>
      </c>
    </row>
    <row r="279" spans="1:9" x14ac:dyDescent="0.3">
      <c r="A279">
        <v>277</v>
      </c>
      <c r="B279" t="s">
        <v>8</v>
      </c>
      <c r="C279" t="s">
        <v>8</v>
      </c>
      <c r="D279">
        <v>13601</v>
      </c>
      <c r="E279">
        <v>13698</v>
      </c>
      <c r="F279">
        <v>95.090401172637939</v>
      </c>
      <c r="G279" s="4">
        <v>3349.0920000000001</v>
      </c>
      <c r="H279">
        <v>0</v>
      </c>
      <c r="I279">
        <v>0.99291867425901592</v>
      </c>
    </row>
    <row r="280" spans="1:9" x14ac:dyDescent="0.3">
      <c r="A280">
        <v>278</v>
      </c>
      <c r="B280" t="s">
        <v>8</v>
      </c>
      <c r="C280" t="s">
        <v>8</v>
      </c>
      <c r="D280">
        <v>11490</v>
      </c>
      <c r="E280">
        <v>11444</v>
      </c>
      <c r="F280">
        <v>95.499104261398315</v>
      </c>
      <c r="G280" s="4">
        <v>3349.0920000000001</v>
      </c>
      <c r="H280">
        <v>0</v>
      </c>
      <c r="I280">
        <v>1.004019573575673</v>
      </c>
    </row>
    <row r="281" spans="1:9" x14ac:dyDescent="0.3">
      <c r="A281">
        <v>279</v>
      </c>
      <c r="B281" t="s">
        <v>8</v>
      </c>
      <c r="C281" t="s">
        <v>8</v>
      </c>
      <c r="D281">
        <v>13449</v>
      </c>
      <c r="E281">
        <v>11629</v>
      </c>
      <c r="F281">
        <v>85.077488422393799</v>
      </c>
      <c r="G281" s="4">
        <v>3349.0920000000001</v>
      </c>
      <c r="H281">
        <v>0</v>
      </c>
      <c r="I281">
        <v>1.1565052885028808</v>
      </c>
    </row>
    <row r="282" spans="1:9" x14ac:dyDescent="0.3">
      <c r="A282">
        <v>280</v>
      </c>
      <c r="B282" t="s">
        <v>8</v>
      </c>
      <c r="C282" t="s">
        <v>8</v>
      </c>
      <c r="D282">
        <v>13440</v>
      </c>
      <c r="E282">
        <v>12305</v>
      </c>
      <c r="F282">
        <v>89.845883846282959</v>
      </c>
      <c r="G282" s="4">
        <v>3349.0920000000001</v>
      </c>
      <c r="H282">
        <v>0</v>
      </c>
      <c r="I282">
        <v>1.0922389272653392</v>
      </c>
    </row>
    <row r="283" spans="1:9" x14ac:dyDescent="0.3">
      <c r="A283">
        <v>281</v>
      </c>
      <c r="B283" t="s">
        <v>8</v>
      </c>
      <c r="C283" t="s">
        <v>8</v>
      </c>
      <c r="D283">
        <v>17240</v>
      </c>
      <c r="E283">
        <v>15533</v>
      </c>
      <c r="F283">
        <v>86.220806837081909</v>
      </c>
      <c r="G283" s="4">
        <v>3349.0920000000001</v>
      </c>
      <c r="H283">
        <v>0</v>
      </c>
      <c r="I283">
        <v>1.1098950621257966</v>
      </c>
    </row>
    <row r="284" spans="1:9" x14ac:dyDescent="0.3">
      <c r="A284">
        <v>282</v>
      </c>
      <c r="B284" t="s">
        <v>8</v>
      </c>
      <c r="C284" t="s">
        <v>8</v>
      </c>
      <c r="D284">
        <v>16702</v>
      </c>
      <c r="E284">
        <v>16326</v>
      </c>
      <c r="F284">
        <v>95.77949047088623</v>
      </c>
      <c r="G284" s="4">
        <v>3349.0920000000001</v>
      </c>
      <c r="H284">
        <v>0</v>
      </c>
      <c r="I284">
        <v>1.0230307484993262</v>
      </c>
    </row>
    <row r="285" spans="1:9" x14ac:dyDescent="0.3">
      <c r="A285">
        <v>283</v>
      </c>
      <c r="B285" t="s">
        <v>8</v>
      </c>
      <c r="C285" t="s">
        <v>8</v>
      </c>
      <c r="D285">
        <v>13816</v>
      </c>
      <c r="E285">
        <v>13362</v>
      </c>
      <c r="F285">
        <v>89.976233243942261</v>
      </c>
      <c r="G285" s="4">
        <v>3349.0920000000001</v>
      </c>
      <c r="H285">
        <v>0</v>
      </c>
      <c r="I285">
        <v>1.0339769495584494</v>
      </c>
    </row>
    <row r="286" spans="1:9" x14ac:dyDescent="0.3">
      <c r="A286">
        <v>284</v>
      </c>
      <c r="B286" t="s">
        <v>8</v>
      </c>
      <c r="C286" t="s">
        <v>8</v>
      </c>
      <c r="D286">
        <v>14948</v>
      </c>
      <c r="E286">
        <v>14493</v>
      </c>
      <c r="F286">
        <v>95.180320739746094</v>
      </c>
      <c r="G286" s="4">
        <v>3349.0920000000001</v>
      </c>
      <c r="H286">
        <v>0</v>
      </c>
      <c r="I286">
        <v>1.0313944662940731</v>
      </c>
    </row>
    <row r="287" spans="1:9" x14ac:dyDescent="0.3">
      <c r="A287">
        <v>285</v>
      </c>
      <c r="B287" t="s">
        <v>8</v>
      </c>
      <c r="C287" t="s">
        <v>8</v>
      </c>
      <c r="D287">
        <v>18663</v>
      </c>
      <c r="E287">
        <v>17059</v>
      </c>
      <c r="F287">
        <v>91.057389974594116</v>
      </c>
      <c r="G287" s="4">
        <v>3349.0920000000001</v>
      </c>
      <c r="H287">
        <v>0</v>
      </c>
      <c r="I287">
        <v>1.0940266135177912</v>
      </c>
    </row>
    <row r="288" spans="1:9" x14ac:dyDescent="0.3">
      <c r="A288">
        <v>286</v>
      </c>
      <c r="B288" t="s">
        <v>8</v>
      </c>
      <c r="C288" t="s">
        <v>8</v>
      </c>
      <c r="D288">
        <v>14702</v>
      </c>
      <c r="E288">
        <v>14936</v>
      </c>
      <c r="F288">
        <v>89.380192756652832</v>
      </c>
      <c r="G288" s="4">
        <v>3349.0920000000001</v>
      </c>
      <c r="H288">
        <v>0</v>
      </c>
      <c r="I288">
        <v>0.9843331547937868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12110</v>
      </c>
      <c r="F289">
        <v>82.17969536781311</v>
      </c>
      <c r="G289" s="4">
        <v>3349.0920000000001</v>
      </c>
      <c r="H289">
        <v>0</v>
      </c>
      <c r="I289">
        <v>1.2168455821635011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15234</v>
      </c>
      <c r="F290">
        <v>87.393122911453247</v>
      </c>
      <c r="G290" s="4">
        <v>3349.0920000000001</v>
      </c>
      <c r="H290">
        <v>0</v>
      </c>
      <c r="I290">
        <v>1.1436917421557042</v>
      </c>
    </row>
    <row r="291" spans="1:9" x14ac:dyDescent="0.3">
      <c r="A291">
        <v>289</v>
      </c>
      <c r="B291" t="s">
        <v>8</v>
      </c>
      <c r="C291" t="s">
        <v>8</v>
      </c>
      <c r="D291">
        <v>17431</v>
      </c>
      <c r="E291">
        <v>15402</v>
      </c>
      <c r="F291">
        <v>87.617141008377075</v>
      </c>
      <c r="G291" s="4">
        <v>3349.0920000000001</v>
      </c>
      <c r="H291">
        <v>0</v>
      </c>
      <c r="I291">
        <v>1.1317361381638749</v>
      </c>
    </row>
    <row r="292" spans="1:9" x14ac:dyDescent="0.3">
      <c r="A292">
        <v>290</v>
      </c>
      <c r="B292" t="s">
        <v>8</v>
      </c>
      <c r="C292" t="s">
        <v>8</v>
      </c>
      <c r="D292">
        <v>14141</v>
      </c>
      <c r="E292">
        <v>13991</v>
      </c>
      <c r="F292">
        <v>94.658178091049194</v>
      </c>
      <c r="G292" s="4">
        <v>3349.0920000000001</v>
      </c>
      <c r="H292">
        <v>0</v>
      </c>
      <c r="I292">
        <v>1.0107211779000786</v>
      </c>
    </row>
    <row r="293" spans="1:9" x14ac:dyDescent="0.3">
      <c r="A293">
        <v>291</v>
      </c>
      <c r="B293" t="s">
        <v>8</v>
      </c>
      <c r="C293" t="s">
        <v>8</v>
      </c>
      <c r="D293">
        <v>14086</v>
      </c>
      <c r="E293">
        <v>12044</v>
      </c>
      <c r="F293">
        <v>83.651953935623169</v>
      </c>
      <c r="G293" s="4">
        <v>3349.0920000000001</v>
      </c>
      <c r="H293">
        <v>0</v>
      </c>
      <c r="I293">
        <v>1.169545001660578</v>
      </c>
    </row>
    <row r="294" spans="1:9" x14ac:dyDescent="0.3">
      <c r="A294">
        <v>292</v>
      </c>
      <c r="B294" t="s">
        <v>8</v>
      </c>
      <c r="C294" t="s">
        <v>8</v>
      </c>
      <c r="D294">
        <v>14106</v>
      </c>
      <c r="E294">
        <v>13343</v>
      </c>
      <c r="F294">
        <v>93.302816152572632</v>
      </c>
      <c r="G294" s="4">
        <v>3349.0920000000001</v>
      </c>
      <c r="H294">
        <v>0</v>
      </c>
      <c r="I294">
        <v>1.0571835419320992</v>
      </c>
    </row>
    <row r="295" spans="1:9" x14ac:dyDescent="0.3">
      <c r="A295">
        <v>293</v>
      </c>
      <c r="B295" t="s">
        <v>8</v>
      </c>
      <c r="C295" t="s">
        <v>8</v>
      </c>
      <c r="D295">
        <v>14814</v>
      </c>
      <c r="E295">
        <v>13402</v>
      </c>
      <c r="F295">
        <v>85.047221183776855</v>
      </c>
      <c r="G295" s="4">
        <v>3349.0920000000001</v>
      </c>
      <c r="H295">
        <v>0</v>
      </c>
      <c r="I295">
        <v>1.1053574093418892</v>
      </c>
    </row>
    <row r="296" spans="1:9" x14ac:dyDescent="0.3">
      <c r="A296">
        <v>294</v>
      </c>
      <c r="B296" t="s">
        <v>8</v>
      </c>
      <c r="C296" t="s">
        <v>8</v>
      </c>
      <c r="D296">
        <v>14402</v>
      </c>
      <c r="E296">
        <v>12960</v>
      </c>
      <c r="F296">
        <v>88.326793909072876</v>
      </c>
      <c r="G296" s="4">
        <v>3349.0920000000001</v>
      </c>
      <c r="H296">
        <v>0</v>
      </c>
      <c r="I296">
        <v>1.1112654320987654</v>
      </c>
    </row>
    <row r="297" spans="1:9" x14ac:dyDescent="0.3">
      <c r="A297">
        <v>295</v>
      </c>
      <c r="B297" t="s">
        <v>8</v>
      </c>
      <c r="C297" t="s">
        <v>8</v>
      </c>
      <c r="D297">
        <v>13605</v>
      </c>
      <c r="E297">
        <v>14055</v>
      </c>
      <c r="F297">
        <v>94.967222213745117</v>
      </c>
      <c r="G297" s="4">
        <v>3349.0920000000001</v>
      </c>
      <c r="H297">
        <v>0</v>
      </c>
      <c r="I297">
        <v>0.96798292422625398</v>
      </c>
    </row>
    <row r="298" spans="1:9" x14ac:dyDescent="0.3">
      <c r="A298">
        <v>296</v>
      </c>
      <c r="B298" t="s">
        <v>8</v>
      </c>
      <c r="C298" t="s">
        <v>8</v>
      </c>
      <c r="D298">
        <v>11480</v>
      </c>
      <c r="E298">
        <v>11070</v>
      </c>
      <c r="F298">
        <v>92.702102661132813</v>
      </c>
      <c r="G298" s="4">
        <v>3349.0920000000001</v>
      </c>
      <c r="H298">
        <v>0</v>
      </c>
      <c r="I298">
        <v>1.037037037037037</v>
      </c>
    </row>
    <row r="299" spans="1:9" x14ac:dyDescent="0.3">
      <c r="A299">
        <v>297</v>
      </c>
      <c r="B299" t="s">
        <v>8</v>
      </c>
      <c r="C299" t="s">
        <v>8</v>
      </c>
      <c r="D299">
        <v>13447</v>
      </c>
      <c r="E299">
        <v>11601</v>
      </c>
      <c r="F299">
        <v>83.636361360549927</v>
      </c>
      <c r="G299" s="4">
        <v>3349.0920000000001</v>
      </c>
      <c r="H299">
        <v>0</v>
      </c>
      <c r="I299">
        <v>1.1591242134298767</v>
      </c>
    </row>
    <row r="300" spans="1:9" x14ac:dyDescent="0.3">
      <c r="A300">
        <v>298</v>
      </c>
      <c r="B300" t="s">
        <v>8</v>
      </c>
      <c r="C300" t="s">
        <v>8</v>
      </c>
      <c r="D300">
        <v>13442</v>
      </c>
      <c r="E300">
        <v>12676</v>
      </c>
      <c r="F300">
        <v>90.795528888702393</v>
      </c>
      <c r="G300" s="4">
        <v>3349.0920000000001</v>
      </c>
      <c r="H300">
        <v>0</v>
      </c>
      <c r="I300">
        <v>1.0604291574629221</v>
      </c>
    </row>
    <row r="301" spans="1:9" x14ac:dyDescent="0.3">
      <c r="A301">
        <v>299</v>
      </c>
      <c r="B301" t="s">
        <v>8</v>
      </c>
      <c r="C301" t="s">
        <v>8</v>
      </c>
      <c r="D301">
        <v>17258</v>
      </c>
      <c r="E301">
        <v>14629</v>
      </c>
      <c r="F301">
        <v>82.440781593322754</v>
      </c>
      <c r="G301" s="4">
        <v>3349.0920000000001</v>
      </c>
      <c r="H301">
        <v>0</v>
      </c>
      <c r="I301">
        <v>1.1797115318887141</v>
      </c>
    </row>
    <row r="302" spans="1:9" x14ac:dyDescent="0.3">
      <c r="A302">
        <v>300</v>
      </c>
      <c r="B302" t="s">
        <v>8</v>
      </c>
      <c r="C302" t="s">
        <v>8</v>
      </c>
      <c r="D302">
        <v>16700</v>
      </c>
      <c r="E302">
        <v>15641</v>
      </c>
      <c r="F302">
        <v>91.695809364318848</v>
      </c>
      <c r="G302" s="4">
        <v>3349.0920000000001</v>
      </c>
      <c r="H302">
        <v>0</v>
      </c>
      <c r="I302">
        <v>1.0677066683715875</v>
      </c>
    </row>
    <row r="303" spans="1:9" x14ac:dyDescent="0.3">
      <c r="A303">
        <v>301</v>
      </c>
      <c r="B303" t="s">
        <v>8</v>
      </c>
      <c r="C303" t="s">
        <v>8</v>
      </c>
      <c r="D303">
        <v>13816</v>
      </c>
      <c r="E303">
        <v>13319</v>
      </c>
      <c r="F303">
        <v>92.269539833068848</v>
      </c>
      <c r="G303" s="4">
        <v>3349.0920000000001</v>
      </c>
      <c r="H303">
        <v>0</v>
      </c>
      <c r="I303">
        <v>1.0373151137472783</v>
      </c>
    </row>
    <row r="304" spans="1:9" x14ac:dyDescent="0.3">
      <c r="A304">
        <v>302</v>
      </c>
      <c r="B304" t="s">
        <v>8</v>
      </c>
      <c r="C304" t="s">
        <v>8</v>
      </c>
      <c r="D304">
        <v>14951</v>
      </c>
      <c r="E304">
        <v>14049</v>
      </c>
      <c r="F304">
        <v>92.243951559066772</v>
      </c>
      <c r="G304" s="4">
        <v>3349.0920000000001</v>
      </c>
      <c r="H304">
        <v>0</v>
      </c>
      <c r="I304">
        <v>1.0642038579258311</v>
      </c>
    </row>
    <row r="305" spans="1:9" x14ac:dyDescent="0.3">
      <c r="A305">
        <v>303</v>
      </c>
      <c r="B305" t="s">
        <v>8</v>
      </c>
      <c r="C305" t="s">
        <v>8</v>
      </c>
      <c r="D305">
        <v>18669</v>
      </c>
      <c r="E305">
        <v>17579</v>
      </c>
      <c r="F305">
        <v>93.394869565963745</v>
      </c>
      <c r="G305" s="4">
        <v>3349.0920000000001</v>
      </c>
      <c r="H305">
        <v>0</v>
      </c>
      <c r="I305">
        <v>1.0620058023778371</v>
      </c>
    </row>
    <row r="306" spans="1:9" x14ac:dyDescent="0.3">
      <c r="A306">
        <v>304</v>
      </c>
      <c r="B306" t="s">
        <v>8</v>
      </c>
      <c r="C306" t="s">
        <v>8</v>
      </c>
      <c r="D306">
        <v>14698</v>
      </c>
      <c r="E306">
        <v>14754</v>
      </c>
      <c r="F306">
        <v>93.521255254745483</v>
      </c>
      <c r="G306" s="4">
        <v>3349.0920000000001</v>
      </c>
      <c r="H306">
        <v>0</v>
      </c>
      <c r="I306">
        <v>0.99620441914057201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12170</v>
      </c>
      <c r="F307">
        <v>82.553249597549438</v>
      </c>
      <c r="G307" s="4">
        <v>3349.0920000000001</v>
      </c>
      <c r="H307">
        <v>0</v>
      </c>
      <c r="I307">
        <v>1.2113393590797041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14763</v>
      </c>
      <c r="F308">
        <v>84.664791822433472</v>
      </c>
      <c r="G308" s="4">
        <v>3349.0920000000001</v>
      </c>
      <c r="H308">
        <v>0</v>
      </c>
      <c r="I308">
        <v>1.1811284969179705</v>
      </c>
    </row>
    <row r="309" spans="1:9" x14ac:dyDescent="0.3">
      <c r="A309">
        <v>307</v>
      </c>
      <c r="B309" t="s">
        <v>8</v>
      </c>
      <c r="C309" t="s">
        <v>8</v>
      </c>
      <c r="D309">
        <v>17417</v>
      </c>
      <c r="E309">
        <v>14657</v>
      </c>
      <c r="F309">
        <v>83.018547296524048</v>
      </c>
      <c r="G309" s="4">
        <v>3349.0920000000001</v>
      </c>
      <c r="H309">
        <v>0</v>
      </c>
      <c r="I309">
        <v>1.1883059289076892</v>
      </c>
    </row>
    <row r="310" spans="1:9" x14ac:dyDescent="0.3">
      <c r="A310">
        <v>308</v>
      </c>
      <c r="B310" t="s">
        <v>8</v>
      </c>
      <c r="C310" t="s">
        <v>8</v>
      </c>
      <c r="D310">
        <v>14147</v>
      </c>
      <c r="E310">
        <v>14061</v>
      </c>
      <c r="F310">
        <v>93.470507860183716</v>
      </c>
      <c r="G310" s="4">
        <v>3349.0920000000001</v>
      </c>
      <c r="H310">
        <v>0</v>
      </c>
      <c r="I310">
        <v>1.0061162079510704</v>
      </c>
    </row>
    <row r="311" spans="1:9" x14ac:dyDescent="0.3">
      <c r="A311">
        <v>309</v>
      </c>
      <c r="B311" t="s">
        <v>8</v>
      </c>
      <c r="C311" t="s">
        <v>8</v>
      </c>
      <c r="D311">
        <v>14084</v>
      </c>
      <c r="E311">
        <v>12824</v>
      </c>
      <c r="F311">
        <v>89.706712961196899</v>
      </c>
      <c r="G311" s="4">
        <v>3349.0920000000001</v>
      </c>
      <c r="H311">
        <v>0</v>
      </c>
      <c r="I311">
        <v>1.0982532751091703</v>
      </c>
    </row>
    <row r="312" spans="1:9" x14ac:dyDescent="0.3">
      <c r="A312">
        <v>310</v>
      </c>
      <c r="B312" t="s">
        <v>8</v>
      </c>
      <c r="C312" t="s">
        <v>8</v>
      </c>
      <c r="D312">
        <v>14087</v>
      </c>
      <c r="E312">
        <v>13773</v>
      </c>
      <c r="F312">
        <v>95.824837684631348</v>
      </c>
      <c r="G312" s="4">
        <v>3349.0920000000001</v>
      </c>
      <c r="H312">
        <v>0</v>
      </c>
      <c r="I312">
        <v>1.0227982284179191</v>
      </c>
    </row>
    <row r="313" spans="1:9" x14ac:dyDescent="0.3">
      <c r="A313">
        <v>311</v>
      </c>
      <c r="B313" t="s">
        <v>8</v>
      </c>
      <c r="C313" t="s">
        <v>8</v>
      </c>
      <c r="D313">
        <v>14756</v>
      </c>
      <c r="E313">
        <v>13609</v>
      </c>
      <c r="F313">
        <v>85.926848649978638</v>
      </c>
      <c r="G313" s="4">
        <v>3349.0920000000001</v>
      </c>
      <c r="H313">
        <v>0</v>
      </c>
      <c r="I313">
        <v>1.0842824601366743</v>
      </c>
    </row>
    <row r="314" spans="1:9" x14ac:dyDescent="0.3">
      <c r="A314">
        <v>312</v>
      </c>
      <c r="B314" t="s">
        <v>8</v>
      </c>
      <c r="C314" t="s">
        <v>8</v>
      </c>
      <c r="D314">
        <v>14372</v>
      </c>
      <c r="E314">
        <v>13106</v>
      </c>
      <c r="F314">
        <v>90.845948457717896</v>
      </c>
      <c r="G314" s="4">
        <v>3349.0920000000001</v>
      </c>
      <c r="H314">
        <v>0</v>
      </c>
      <c r="I314">
        <v>1.0965969784831375</v>
      </c>
    </row>
    <row r="315" spans="1:9" x14ac:dyDescent="0.3">
      <c r="A315">
        <v>313</v>
      </c>
      <c r="B315" t="s">
        <v>8</v>
      </c>
      <c r="C315" t="s">
        <v>8</v>
      </c>
      <c r="D315">
        <v>13596</v>
      </c>
      <c r="E315">
        <v>13455</v>
      </c>
      <c r="F315">
        <v>95.441079139709473</v>
      </c>
      <c r="G315" s="4">
        <v>3349.0920000000001</v>
      </c>
      <c r="H315">
        <v>0</v>
      </c>
      <c r="I315">
        <v>1.0104793756967669</v>
      </c>
    </row>
    <row r="316" spans="1:9" x14ac:dyDescent="0.3">
      <c r="A316">
        <v>314</v>
      </c>
      <c r="B316" t="s">
        <v>8</v>
      </c>
      <c r="C316" t="s">
        <v>8</v>
      </c>
      <c r="D316">
        <v>11500</v>
      </c>
      <c r="E316">
        <v>11553</v>
      </c>
      <c r="F316">
        <v>96.496760845184326</v>
      </c>
      <c r="G316" s="4">
        <v>3349.0920000000001</v>
      </c>
      <c r="H316">
        <v>0</v>
      </c>
      <c r="I316">
        <v>0.99541244698346754</v>
      </c>
    </row>
    <row r="317" spans="1:9" x14ac:dyDescent="0.3">
      <c r="A317">
        <v>315</v>
      </c>
      <c r="B317" t="s">
        <v>8</v>
      </c>
      <c r="C317" t="s">
        <v>8</v>
      </c>
      <c r="D317">
        <v>13494</v>
      </c>
      <c r="E317">
        <v>11319</v>
      </c>
      <c r="F317">
        <v>83.270549774169922</v>
      </c>
      <c r="G317" s="4">
        <v>3349.0920000000001</v>
      </c>
      <c r="H317">
        <v>0</v>
      </c>
      <c r="I317">
        <v>1.1921547839915188</v>
      </c>
    </row>
    <row r="318" spans="1:9" x14ac:dyDescent="0.3">
      <c r="A318">
        <v>316</v>
      </c>
      <c r="B318" t="s">
        <v>8</v>
      </c>
      <c r="C318" t="s">
        <v>8</v>
      </c>
      <c r="D318">
        <v>13414</v>
      </c>
      <c r="E318">
        <v>11933</v>
      </c>
      <c r="F318">
        <v>86.567056179046631</v>
      </c>
      <c r="G318" s="4">
        <v>3349.0920000000001</v>
      </c>
      <c r="H318">
        <v>0</v>
      </c>
      <c r="I318">
        <v>1.1241096120003351</v>
      </c>
    </row>
    <row r="319" spans="1:9" x14ac:dyDescent="0.3">
      <c r="A319">
        <v>317</v>
      </c>
      <c r="B319" t="s">
        <v>8</v>
      </c>
      <c r="C319" t="s">
        <v>8</v>
      </c>
      <c r="D319">
        <v>17259</v>
      </c>
      <c r="E319">
        <v>15552</v>
      </c>
      <c r="F319">
        <v>84.684228897094727</v>
      </c>
      <c r="G319" s="4">
        <v>3349.0920000000001</v>
      </c>
      <c r="H319">
        <v>0</v>
      </c>
      <c r="I319">
        <v>1.1097608024691359</v>
      </c>
    </row>
    <row r="320" spans="1:9" x14ac:dyDescent="0.3">
      <c r="A320">
        <v>318</v>
      </c>
      <c r="B320" t="s">
        <v>8</v>
      </c>
      <c r="C320" t="s">
        <v>8</v>
      </c>
      <c r="D320">
        <v>16645</v>
      </c>
      <c r="E320">
        <v>16040</v>
      </c>
      <c r="F320">
        <v>93.493962287902832</v>
      </c>
      <c r="G320" s="4">
        <v>3349.0920000000001</v>
      </c>
      <c r="H320">
        <v>0</v>
      </c>
      <c r="I320">
        <v>1.0377182044887781</v>
      </c>
    </row>
    <row r="321" spans="1:9" x14ac:dyDescent="0.3">
      <c r="A321">
        <v>319</v>
      </c>
      <c r="B321" t="s">
        <v>8</v>
      </c>
      <c r="C321" t="s">
        <v>8</v>
      </c>
      <c r="D321">
        <v>13843</v>
      </c>
      <c r="E321">
        <v>13657</v>
      </c>
      <c r="F321">
        <v>91.851544380187988</v>
      </c>
      <c r="G321" s="4">
        <v>3349.0920000000001</v>
      </c>
      <c r="H321">
        <v>0</v>
      </c>
      <c r="I321">
        <v>1.0136193893241561</v>
      </c>
    </row>
    <row r="322" spans="1:9" x14ac:dyDescent="0.3">
      <c r="A322">
        <v>320</v>
      </c>
      <c r="B322" t="s">
        <v>8</v>
      </c>
      <c r="C322" t="s">
        <v>8</v>
      </c>
      <c r="D322">
        <v>14987</v>
      </c>
      <c r="E322">
        <v>14031</v>
      </c>
      <c r="F322">
        <v>92.849075794219971</v>
      </c>
      <c r="G322" s="4">
        <v>3349.0920000000001</v>
      </c>
      <c r="H322">
        <v>0</v>
      </c>
      <c r="I322">
        <v>1.0681348442733947</v>
      </c>
    </row>
    <row r="323" spans="1:9" x14ac:dyDescent="0.3">
      <c r="A323">
        <v>321</v>
      </c>
      <c r="B323" t="s">
        <v>8</v>
      </c>
      <c r="C323" t="s">
        <v>8</v>
      </c>
      <c r="D323">
        <v>18659</v>
      </c>
      <c r="E323">
        <v>17635</v>
      </c>
      <c r="F323">
        <v>93.248498439788818</v>
      </c>
      <c r="G323" s="4">
        <v>3349.0920000000001</v>
      </c>
      <c r="H323">
        <v>0</v>
      </c>
      <c r="I323">
        <v>1.0580663453359795</v>
      </c>
    </row>
    <row r="324" spans="1:9" x14ac:dyDescent="0.3">
      <c r="A324">
        <v>322</v>
      </c>
      <c r="B324" t="s">
        <v>8</v>
      </c>
      <c r="C324" t="s">
        <v>8</v>
      </c>
      <c r="D324">
        <v>14687</v>
      </c>
      <c r="E324">
        <v>26662</v>
      </c>
      <c r="F324">
        <v>45.24942934513092</v>
      </c>
      <c r="G324" s="4">
        <v>3349.0920000000001</v>
      </c>
      <c r="H324">
        <v>0</v>
      </c>
      <c r="I324">
        <v>0.5508589003075538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12575</v>
      </c>
      <c r="F325">
        <v>85.127270221710205</v>
      </c>
      <c r="G325" s="4">
        <v>3349.0920000000001</v>
      </c>
      <c r="H325">
        <v>0</v>
      </c>
      <c r="I325">
        <v>1.1747117296222664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15397</v>
      </c>
      <c r="F326">
        <v>88.341271877288818</v>
      </c>
      <c r="G326" s="4">
        <v>3349.0920000000001</v>
      </c>
      <c r="H326">
        <v>0</v>
      </c>
      <c r="I326">
        <v>1.1319737611222966</v>
      </c>
    </row>
    <row r="327" spans="1:9" x14ac:dyDescent="0.3">
      <c r="A327">
        <v>325</v>
      </c>
      <c r="B327" t="s">
        <v>8</v>
      </c>
      <c r="C327" t="s">
        <v>8</v>
      </c>
      <c r="D327">
        <v>17431</v>
      </c>
      <c r="E327">
        <v>15262</v>
      </c>
      <c r="F327">
        <v>87.545895576477051</v>
      </c>
      <c r="G327" s="4">
        <v>3349.0920000000001</v>
      </c>
      <c r="H327">
        <v>0</v>
      </c>
      <c r="I327">
        <v>1.1421176778928057</v>
      </c>
    </row>
    <row r="328" spans="1:9" x14ac:dyDescent="0.3">
      <c r="A328">
        <v>326</v>
      </c>
      <c r="B328" t="s">
        <v>8</v>
      </c>
      <c r="C328" t="s">
        <v>8</v>
      </c>
      <c r="D328">
        <v>14141</v>
      </c>
      <c r="E328">
        <v>13688</v>
      </c>
      <c r="F328">
        <v>93.176454305648804</v>
      </c>
      <c r="G328" s="4">
        <v>3349.0920000000001</v>
      </c>
      <c r="H328">
        <v>0</v>
      </c>
      <c r="I328">
        <v>1.033094681472823</v>
      </c>
    </row>
    <row r="329" spans="1:9" x14ac:dyDescent="0.3">
      <c r="A329">
        <v>327</v>
      </c>
      <c r="B329" t="s">
        <v>8</v>
      </c>
      <c r="C329" t="s">
        <v>8</v>
      </c>
      <c r="D329">
        <v>14083</v>
      </c>
      <c r="E329">
        <v>12680</v>
      </c>
      <c r="F329">
        <v>88.857525587081909</v>
      </c>
      <c r="G329" s="4">
        <v>3349.0920000000001</v>
      </c>
      <c r="H329">
        <v>0</v>
      </c>
      <c r="I329">
        <v>1.1106466876971608</v>
      </c>
    </row>
    <row r="330" spans="1:9" x14ac:dyDescent="0.3">
      <c r="A330">
        <v>328</v>
      </c>
      <c r="B330" t="s">
        <v>8</v>
      </c>
      <c r="C330" t="s">
        <v>8</v>
      </c>
      <c r="D330">
        <v>14101</v>
      </c>
      <c r="E330">
        <v>13450</v>
      </c>
      <c r="F330">
        <v>94.541728496551514</v>
      </c>
      <c r="G330" s="4">
        <v>3349.0920000000001</v>
      </c>
      <c r="H330">
        <v>0</v>
      </c>
      <c r="I330">
        <v>1.0484014869888476</v>
      </c>
    </row>
    <row r="331" spans="1:9" x14ac:dyDescent="0.3">
      <c r="A331">
        <v>329</v>
      </c>
      <c r="B331" t="s">
        <v>8</v>
      </c>
      <c r="C331" t="s">
        <v>8</v>
      </c>
      <c r="D331">
        <v>14812</v>
      </c>
      <c r="E331">
        <v>13181</v>
      </c>
      <c r="F331">
        <v>83.548617362976074</v>
      </c>
      <c r="G331" s="4">
        <v>3349.0920000000001</v>
      </c>
      <c r="H331">
        <v>0</v>
      </c>
      <c r="I331">
        <v>1.1237387148167817</v>
      </c>
    </row>
    <row r="332" spans="1:9" x14ac:dyDescent="0.3">
      <c r="A332">
        <v>330</v>
      </c>
      <c r="B332" t="s">
        <v>8</v>
      </c>
      <c r="C332" t="s">
        <v>8</v>
      </c>
      <c r="D332">
        <v>14401</v>
      </c>
      <c r="E332">
        <v>12584</v>
      </c>
      <c r="F332">
        <v>86.321896314620972</v>
      </c>
      <c r="G332" s="4">
        <v>3349.0920000000001</v>
      </c>
      <c r="H332">
        <v>0</v>
      </c>
      <c r="I332">
        <v>1.144389701207883</v>
      </c>
    </row>
    <row r="333" spans="1:9" x14ac:dyDescent="0.3">
      <c r="A333">
        <v>331</v>
      </c>
      <c r="B333" t="s">
        <v>8</v>
      </c>
      <c r="C333" t="s">
        <v>8</v>
      </c>
      <c r="D333">
        <v>13601</v>
      </c>
      <c r="E333">
        <v>13558</v>
      </c>
      <c r="F333">
        <v>93.854391574859619</v>
      </c>
      <c r="G333" s="4">
        <v>3349.0920000000001</v>
      </c>
      <c r="H333">
        <v>0</v>
      </c>
      <c r="I333">
        <v>1.0031715592270247</v>
      </c>
    </row>
    <row r="334" spans="1:9" x14ac:dyDescent="0.3">
      <c r="A334">
        <v>332</v>
      </c>
      <c r="B334" t="s">
        <v>8</v>
      </c>
      <c r="C334" t="s">
        <v>8</v>
      </c>
      <c r="D334">
        <v>11490</v>
      </c>
      <c r="E334">
        <v>11254</v>
      </c>
      <c r="F334">
        <v>93.023848533630371</v>
      </c>
      <c r="G334" s="4">
        <v>3349.0920000000001</v>
      </c>
      <c r="H334">
        <v>0</v>
      </c>
      <c r="I334">
        <v>1.0209703216634085</v>
      </c>
    </row>
    <row r="335" spans="1:9" x14ac:dyDescent="0.3">
      <c r="A335">
        <v>333</v>
      </c>
      <c r="B335" t="s">
        <v>8</v>
      </c>
      <c r="C335" t="s">
        <v>8</v>
      </c>
      <c r="D335">
        <v>13449</v>
      </c>
      <c r="E335">
        <v>11251</v>
      </c>
      <c r="F335">
        <v>83.152902126312256</v>
      </c>
      <c r="G335" s="4">
        <v>3349.0920000000001</v>
      </c>
      <c r="H335">
        <v>0</v>
      </c>
      <c r="I335">
        <v>1.1953604124077859</v>
      </c>
    </row>
    <row r="336" spans="1:9" x14ac:dyDescent="0.3">
      <c r="A336">
        <v>334</v>
      </c>
      <c r="B336" t="s">
        <v>8</v>
      </c>
      <c r="C336" t="s">
        <v>8</v>
      </c>
      <c r="D336">
        <v>13440</v>
      </c>
      <c r="E336">
        <v>12614</v>
      </c>
      <c r="F336">
        <v>91.728603839874268</v>
      </c>
      <c r="G336" s="4">
        <v>3349.0920000000001</v>
      </c>
      <c r="H336">
        <v>0</v>
      </c>
      <c r="I336">
        <v>1.0654827968923419</v>
      </c>
    </row>
    <row r="337" spans="1:9" x14ac:dyDescent="0.3">
      <c r="A337">
        <v>335</v>
      </c>
      <c r="B337" t="s">
        <v>8</v>
      </c>
      <c r="C337" t="s">
        <v>8</v>
      </c>
      <c r="D337">
        <v>17240</v>
      </c>
      <c r="E337">
        <v>15439</v>
      </c>
      <c r="F337">
        <v>83.920532464981079</v>
      </c>
      <c r="G337" s="4">
        <v>3349.0920000000001</v>
      </c>
      <c r="H337">
        <v>0</v>
      </c>
      <c r="I337">
        <v>1.1166526329425481</v>
      </c>
    </row>
    <row r="338" spans="1:9" x14ac:dyDescent="0.3">
      <c r="A338">
        <v>336</v>
      </c>
      <c r="B338" t="s">
        <v>8</v>
      </c>
      <c r="C338" t="s">
        <v>8</v>
      </c>
      <c r="D338">
        <v>16702</v>
      </c>
      <c r="E338">
        <v>15727</v>
      </c>
      <c r="F338">
        <v>93.455827236175537</v>
      </c>
      <c r="G338" s="4">
        <v>3349.0920000000001</v>
      </c>
      <c r="H338">
        <v>0</v>
      </c>
      <c r="I338">
        <v>1.0619952947160933</v>
      </c>
    </row>
    <row r="339" spans="1:9" x14ac:dyDescent="0.3">
      <c r="A339">
        <v>337</v>
      </c>
      <c r="B339" t="s">
        <v>8</v>
      </c>
      <c r="C339" t="s">
        <v>8</v>
      </c>
      <c r="D339">
        <v>13816</v>
      </c>
      <c r="E339">
        <v>13495</v>
      </c>
      <c r="F339">
        <v>92.847055196762085</v>
      </c>
      <c r="G339" s="4">
        <v>3349.0920000000001</v>
      </c>
      <c r="H339">
        <v>0</v>
      </c>
      <c r="I339">
        <v>1.0237865876250463</v>
      </c>
    </row>
    <row r="340" spans="1:9" x14ac:dyDescent="0.3">
      <c r="A340">
        <v>338</v>
      </c>
      <c r="B340" t="s">
        <v>8</v>
      </c>
      <c r="C340" t="s">
        <v>8</v>
      </c>
      <c r="D340">
        <v>14948</v>
      </c>
      <c r="E340">
        <v>13796</v>
      </c>
      <c r="F340">
        <v>90.875887870788574</v>
      </c>
      <c r="G340" s="4">
        <v>3349.0920000000001</v>
      </c>
      <c r="H340">
        <v>0</v>
      </c>
      <c r="I340">
        <v>1.0835024644824587</v>
      </c>
    </row>
    <row r="341" spans="1:9" x14ac:dyDescent="0.3">
      <c r="A341">
        <v>339</v>
      </c>
      <c r="B341" t="s">
        <v>8</v>
      </c>
      <c r="C341" t="s">
        <v>8</v>
      </c>
      <c r="D341">
        <v>18663</v>
      </c>
      <c r="E341">
        <v>17016</v>
      </c>
      <c r="F341">
        <v>91.134089231491089</v>
      </c>
      <c r="G341" s="4">
        <v>3349.0920000000001</v>
      </c>
      <c r="H341">
        <v>0</v>
      </c>
      <c r="I341">
        <v>1.0967912552891397</v>
      </c>
    </row>
    <row r="342" spans="1:9" x14ac:dyDescent="0.3">
      <c r="A342">
        <v>340</v>
      </c>
      <c r="B342" t="s">
        <v>8</v>
      </c>
      <c r="C342" t="s">
        <v>8</v>
      </c>
      <c r="D342">
        <v>14702</v>
      </c>
      <c r="E342">
        <v>14215</v>
      </c>
      <c r="F342">
        <v>90.35612940788269</v>
      </c>
      <c r="G342" s="4">
        <v>3349.0920000000001</v>
      </c>
      <c r="H342">
        <v>0</v>
      </c>
      <c r="I342">
        <v>1.0342595849454801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12167</v>
      </c>
      <c r="F343">
        <v>82.566505670547485</v>
      </c>
      <c r="G343" s="4">
        <v>3349.0920000000001</v>
      </c>
      <c r="H343">
        <v>0</v>
      </c>
      <c r="I343">
        <v>1.2111449001397221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15411</v>
      </c>
      <c r="F344">
        <v>88.391166925430298</v>
      </c>
      <c r="G344" s="4">
        <v>3349.0920000000001</v>
      </c>
      <c r="H344">
        <v>0</v>
      </c>
      <c r="I344">
        <v>1.1313347608850821</v>
      </c>
    </row>
    <row r="345" spans="1:9" x14ac:dyDescent="0.3">
      <c r="A345">
        <v>343</v>
      </c>
      <c r="B345" t="s">
        <v>8</v>
      </c>
      <c r="C345" t="s">
        <v>8</v>
      </c>
      <c r="D345">
        <v>17423</v>
      </c>
      <c r="E345">
        <v>15503</v>
      </c>
      <c r="F345">
        <v>88.6768639087677</v>
      </c>
      <c r="G345" s="4">
        <v>3349.0920000000001</v>
      </c>
      <c r="H345">
        <v>0</v>
      </c>
      <c r="I345">
        <v>1.1238469973553507</v>
      </c>
    </row>
    <row r="346" spans="1:9" x14ac:dyDescent="0.3">
      <c r="A346">
        <v>344</v>
      </c>
      <c r="B346" t="s">
        <v>8</v>
      </c>
      <c r="C346" t="s">
        <v>8</v>
      </c>
      <c r="D346">
        <v>14147</v>
      </c>
      <c r="E346">
        <v>13972</v>
      </c>
      <c r="F346">
        <v>93.324166536331177</v>
      </c>
      <c r="G346" s="4">
        <v>3349.0920000000001</v>
      </c>
      <c r="H346">
        <v>0</v>
      </c>
      <c r="I346">
        <v>1.0125250501002003</v>
      </c>
    </row>
    <row r="347" spans="1:9" x14ac:dyDescent="0.3">
      <c r="A347">
        <v>345</v>
      </c>
      <c r="B347" t="s">
        <v>8</v>
      </c>
      <c r="C347" t="s">
        <v>8</v>
      </c>
      <c r="D347">
        <v>14087</v>
      </c>
      <c r="E347">
        <v>12671</v>
      </c>
      <c r="F347">
        <v>87.604290246963501</v>
      </c>
      <c r="G347" s="4">
        <v>3349.0920000000001</v>
      </c>
      <c r="H347">
        <v>0</v>
      </c>
      <c r="I347">
        <v>1.1117512429958172</v>
      </c>
    </row>
    <row r="348" spans="1:9" x14ac:dyDescent="0.3">
      <c r="A348">
        <v>346</v>
      </c>
      <c r="B348" t="s">
        <v>8</v>
      </c>
      <c r="C348" t="s">
        <v>8</v>
      </c>
      <c r="D348">
        <v>14090</v>
      </c>
      <c r="E348">
        <v>13178</v>
      </c>
      <c r="F348">
        <v>91.947066783905029</v>
      </c>
      <c r="G348" s="4">
        <v>3349.0920000000001</v>
      </c>
      <c r="H348">
        <v>0</v>
      </c>
      <c r="I348">
        <v>1.0692062528456518</v>
      </c>
    </row>
    <row r="349" spans="1:9" x14ac:dyDescent="0.3">
      <c r="A349">
        <v>347</v>
      </c>
      <c r="B349" t="s">
        <v>8</v>
      </c>
      <c r="C349" t="s">
        <v>8</v>
      </c>
      <c r="D349">
        <v>14754</v>
      </c>
      <c r="E349">
        <v>13405</v>
      </c>
      <c r="F349">
        <v>86.027616262435913</v>
      </c>
      <c r="G349" s="4">
        <v>3349.0920000000001</v>
      </c>
      <c r="H349">
        <v>0</v>
      </c>
      <c r="I349">
        <v>1.1006340917568072</v>
      </c>
    </row>
    <row r="350" spans="1:9" x14ac:dyDescent="0.3">
      <c r="A350">
        <v>348</v>
      </c>
      <c r="B350" t="s">
        <v>8</v>
      </c>
      <c r="C350" t="s">
        <v>8</v>
      </c>
      <c r="D350">
        <v>14375</v>
      </c>
      <c r="E350">
        <v>12952</v>
      </c>
      <c r="F350">
        <v>89.625978469848633</v>
      </c>
      <c r="G350" s="4">
        <v>3349.0920000000001</v>
      </c>
      <c r="H350">
        <v>0</v>
      </c>
      <c r="I350">
        <v>1.1098672019765288</v>
      </c>
    </row>
    <row r="351" spans="1:9" x14ac:dyDescent="0.3">
      <c r="A351">
        <v>349</v>
      </c>
      <c r="B351" t="s">
        <v>8</v>
      </c>
      <c r="C351" t="s">
        <v>8</v>
      </c>
      <c r="D351">
        <v>13590</v>
      </c>
      <c r="E351">
        <v>13339</v>
      </c>
      <c r="F351">
        <v>91.883993148803711</v>
      </c>
      <c r="G351" s="4">
        <v>3349.0920000000001</v>
      </c>
      <c r="H351">
        <v>0</v>
      </c>
      <c r="I351">
        <v>1.018817002773821</v>
      </c>
    </row>
    <row r="352" spans="1:9" x14ac:dyDescent="0.3">
      <c r="A352">
        <v>350</v>
      </c>
      <c r="B352" t="s">
        <v>8</v>
      </c>
      <c r="C352" t="s">
        <v>8</v>
      </c>
      <c r="D352">
        <v>11501</v>
      </c>
      <c r="E352">
        <v>11450</v>
      </c>
      <c r="F352">
        <v>97.597932815551758</v>
      </c>
      <c r="G352" s="4">
        <v>3349.0920000000001</v>
      </c>
      <c r="H352">
        <v>0</v>
      </c>
      <c r="I352">
        <v>1.0044541484716156</v>
      </c>
    </row>
    <row r="353" spans="1:9" x14ac:dyDescent="0.3">
      <c r="A353">
        <v>351</v>
      </c>
      <c r="B353" t="s">
        <v>8</v>
      </c>
      <c r="C353" t="s">
        <v>8</v>
      </c>
      <c r="D353">
        <v>13493</v>
      </c>
      <c r="E353">
        <v>10989</v>
      </c>
      <c r="F353">
        <v>81.039708852767944</v>
      </c>
      <c r="G353" s="4">
        <v>3349.0920000000001</v>
      </c>
      <c r="H353">
        <v>0</v>
      </c>
      <c r="I353">
        <v>1.2278642278642278</v>
      </c>
    </row>
    <row r="354" spans="1:9" x14ac:dyDescent="0.3">
      <c r="A354">
        <v>352</v>
      </c>
      <c r="B354" t="s">
        <v>8</v>
      </c>
      <c r="C354" t="s">
        <v>8</v>
      </c>
      <c r="D354">
        <v>13415</v>
      </c>
      <c r="E354">
        <v>11957</v>
      </c>
      <c r="F354">
        <v>86.751067638397217</v>
      </c>
      <c r="G354" s="4">
        <v>3349.0920000000001</v>
      </c>
      <c r="H354">
        <v>0</v>
      </c>
      <c r="I354">
        <v>1.1219369407041899</v>
      </c>
    </row>
    <row r="355" spans="1:9" x14ac:dyDescent="0.3">
      <c r="A355">
        <v>353</v>
      </c>
      <c r="B355" t="s">
        <v>8</v>
      </c>
      <c r="C355" t="s">
        <v>8</v>
      </c>
      <c r="D355">
        <v>17273</v>
      </c>
      <c r="E355">
        <v>15171</v>
      </c>
      <c r="F355">
        <v>86.160200834274292</v>
      </c>
      <c r="G355" s="4">
        <v>3349.0920000000001</v>
      </c>
      <c r="H355">
        <v>0</v>
      </c>
      <c r="I355">
        <v>1.1385538197877529</v>
      </c>
    </row>
    <row r="356" spans="1:9" x14ac:dyDescent="0.3">
      <c r="A356">
        <v>354</v>
      </c>
      <c r="B356" t="s">
        <v>8</v>
      </c>
      <c r="C356" t="s">
        <v>8</v>
      </c>
      <c r="D356">
        <v>16649</v>
      </c>
      <c r="E356">
        <v>15678</v>
      </c>
      <c r="F356">
        <v>94.086217880249023</v>
      </c>
      <c r="G356" s="4">
        <v>3349.0920000000001</v>
      </c>
      <c r="H356">
        <v>0</v>
      </c>
      <c r="I356">
        <v>1.0619339201428755</v>
      </c>
    </row>
    <row r="357" spans="1:9" x14ac:dyDescent="0.3">
      <c r="A357">
        <v>355</v>
      </c>
      <c r="B357" t="s">
        <v>8</v>
      </c>
      <c r="C357" t="s">
        <v>8</v>
      </c>
      <c r="D357">
        <v>13844</v>
      </c>
      <c r="E357">
        <v>13538</v>
      </c>
      <c r="F357">
        <v>89.141398668289185</v>
      </c>
      <c r="G357" s="4">
        <v>3349.0920000000001</v>
      </c>
      <c r="H357">
        <v>0</v>
      </c>
      <c r="I357">
        <v>1.0226030432855666</v>
      </c>
    </row>
    <row r="358" spans="1:9" x14ac:dyDescent="0.3">
      <c r="A358">
        <v>356</v>
      </c>
      <c r="B358" t="s">
        <v>8</v>
      </c>
      <c r="C358" t="s">
        <v>8</v>
      </c>
      <c r="D358">
        <v>14986</v>
      </c>
      <c r="E358">
        <v>14256</v>
      </c>
      <c r="F358">
        <v>92.965555191040039</v>
      </c>
      <c r="G358" s="4">
        <v>3349.0920000000001</v>
      </c>
      <c r="H358">
        <v>0</v>
      </c>
      <c r="I358">
        <v>1.0512065095398428</v>
      </c>
    </row>
    <row r="359" spans="1:9" x14ac:dyDescent="0.3">
      <c r="A359">
        <v>357</v>
      </c>
      <c r="B359" t="s">
        <v>8</v>
      </c>
      <c r="C359" t="s">
        <v>8</v>
      </c>
      <c r="D359">
        <v>18660</v>
      </c>
      <c r="E359">
        <v>17482</v>
      </c>
      <c r="F359">
        <v>93.024992942810059</v>
      </c>
      <c r="G359" s="4">
        <v>3349.0920000000001</v>
      </c>
      <c r="H359">
        <v>0</v>
      </c>
      <c r="I359">
        <v>1.0673835945543988</v>
      </c>
    </row>
    <row r="360" spans="1:9" x14ac:dyDescent="0.3">
      <c r="A360">
        <v>358</v>
      </c>
      <c r="B360" t="s">
        <v>8</v>
      </c>
      <c r="C360" t="s">
        <v>8</v>
      </c>
      <c r="D360">
        <v>14678</v>
      </c>
      <c r="E360">
        <v>14574</v>
      </c>
      <c r="F360">
        <v>90.059125423431396</v>
      </c>
      <c r="G360" s="4">
        <v>3349.0920000000001</v>
      </c>
      <c r="H360">
        <v>0</v>
      </c>
      <c r="I360">
        <v>1.0071359956086181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12240</v>
      </c>
      <c r="F361">
        <v>82.853853702545166</v>
      </c>
      <c r="G361" s="4">
        <v>3349.0920000000001</v>
      </c>
      <c r="H361">
        <v>0</v>
      </c>
      <c r="I361">
        <v>1.2069444444444444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15351</v>
      </c>
      <c r="F362">
        <v>88.203859329223633</v>
      </c>
      <c r="G362" s="4">
        <v>3349.0920000000001</v>
      </c>
      <c r="H362">
        <v>0</v>
      </c>
      <c r="I362">
        <v>1.1337372158165593</v>
      </c>
    </row>
    <row r="363" spans="1:9" x14ac:dyDescent="0.3">
      <c r="A363">
        <v>361</v>
      </c>
      <c r="B363" t="s">
        <v>8</v>
      </c>
      <c r="C363" t="s">
        <v>8</v>
      </c>
      <c r="D363">
        <v>17435</v>
      </c>
      <c r="E363">
        <v>15086</v>
      </c>
      <c r="F363">
        <v>85.791820287704468</v>
      </c>
      <c r="G363" s="4">
        <v>3349.0920000000001</v>
      </c>
      <c r="H363">
        <v>0</v>
      </c>
      <c r="I363">
        <v>1.1557072782712448</v>
      </c>
    </row>
    <row r="364" spans="1:9" x14ac:dyDescent="0.3">
      <c r="A364">
        <v>362</v>
      </c>
      <c r="B364" t="s">
        <v>8</v>
      </c>
      <c r="C364" t="s">
        <v>8</v>
      </c>
      <c r="D364">
        <v>14147</v>
      </c>
      <c r="E364">
        <v>13979</v>
      </c>
      <c r="F364">
        <v>91.620111465454102</v>
      </c>
      <c r="G364" s="4">
        <v>3349.0920000000001</v>
      </c>
      <c r="H364">
        <v>0</v>
      </c>
      <c r="I364">
        <v>1.0120180270405608</v>
      </c>
    </row>
    <row r="365" spans="1:9" x14ac:dyDescent="0.3">
      <c r="A365">
        <v>363</v>
      </c>
      <c r="B365" t="s">
        <v>8</v>
      </c>
      <c r="C365" t="s">
        <v>8</v>
      </c>
      <c r="D365">
        <v>14086</v>
      </c>
      <c r="E365">
        <v>12660</v>
      </c>
      <c r="F365">
        <v>88.737565279006958</v>
      </c>
      <c r="G365" s="4">
        <v>3349.0920000000001</v>
      </c>
      <c r="H365">
        <v>0</v>
      </c>
      <c r="I365">
        <v>1.1126382306477094</v>
      </c>
    </row>
    <row r="366" spans="1:9" x14ac:dyDescent="0.3">
      <c r="A366">
        <v>364</v>
      </c>
      <c r="B366" t="s">
        <v>8</v>
      </c>
      <c r="C366" t="s">
        <v>8</v>
      </c>
      <c r="D366">
        <v>14104</v>
      </c>
      <c r="E366">
        <v>13399</v>
      </c>
      <c r="F366">
        <v>93.4378981590271</v>
      </c>
      <c r="G366" s="4">
        <v>3349.0920000000001</v>
      </c>
      <c r="H366">
        <v>0</v>
      </c>
      <c r="I366">
        <v>1.0526158668557355</v>
      </c>
    </row>
    <row r="367" spans="1:9" x14ac:dyDescent="0.3">
      <c r="A367">
        <v>365</v>
      </c>
      <c r="B367" t="s">
        <v>8</v>
      </c>
      <c r="C367" t="s">
        <v>8</v>
      </c>
      <c r="D367">
        <v>14812</v>
      </c>
      <c r="E367">
        <v>13732</v>
      </c>
      <c r="F367">
        <v>88.09884786605835</v>
      </c>
      <c r="G367" s="4">
        <v>3349.0920000000001</v>
      </c>
      <c r="H367">
        <v>0</v>
      </c>
      <c r="I367">
        <v>1.0786484124672298</v>
      </c>
    </row>
    <row r="368" spans="1:9" x14ac:dyDescent="0.3">
      <c r="A368">
        <v>366</v>
      </c>
      <c r="B368" t="s">
        <v>8</v>
      </c>
      <c r="C368" t="s">
        <v>8</v>
      </c>
      <c r="D368">
        <v>14403</v>
      </c>
      <c r="E368">
        <v>13311</v>
      </c>
      <c r="F368">
        <v>91.315752267837524</v>
      </c>
      <c r="G368" s="4">
        <v>3349.0920000000001</v>
      </c>
      <c r="H368">
        <v>0</v>
      </c>
      <c r="I368">
        <v>1.082037412666216</v>
      </c>
    </row>
    <row r="369" spans="1:9" x14ac:dyDescent="0.3">
      <c r="A369">
        <v>367</v>
      </c>
      <c r="B369" t="s">
        <v>8</v>
      </c>
      <c r="C369" t="s">
        <v>8</v>
      </c>
      <c r="D369">
        <v>13612</v>
      </c>
      <c r="E369">
        <v>13561</v>
      </c>
      <c r="F369">
        <v>93.567460775375366</v>
      </c>
      <c r="G369" s="4">
        <v>3349.0920000000001</v>
      </c>
      <c r="H369">
        <v>0</v>
      </c>
      <c r="I369">
        <v>1.0037607846029053</v>
      </c>
    </row>
    <row r="370" spans="1:9" x14ac:dyDescent="0.3">
      <c r="A370">
        <v>368</v>
      </c>
      <c r="B370" t="s">
        <v>8</v>
      </c>
      <c r="C370" t="s">
        <v>8</v>
      </c>
      <c r="D370">
        <v>11491</v>
      </c>
      <c r="E370">
        <v>11330</v>
      </c>
      <c r="F370">
        <v>96.343457698822021</v>
      </c>
      <c r="G370" s="4">
        <v>3349.0920000000001</v>
      </c>
      <c r="H370">
        <v>0</v>
      </c>
      <c r="I370">
        <v>1.0142100617828773</v>
      </c>
    </row>
    <row r="371" spans="1:9" x14ac:dyDescent="0.3">
      <c r="A371">
        <v>369</v>
      </c>
      <c r="B371" t="s">
        <v>8</v>
      </c>
      <c r="C371" t="s">
        <v>8</v>
      </c>
      <c r="D371">
        <v>13449</v>
      </c>
      <c r="E371">
        <v>11528</v>
      </c>
      <c r="F371">
        <v>83.33088755607605</v>
      </c>
      <c r="G371" s="4">
        <v>3349.0920000000001</v>
      </c>
      <c r="H371">
        <v>0</v>
      </c>
      <c r="I371">
        <v>1.1666377515614157</v>
      </c>
    </row>
    <row r="372" spans="1:9" x14ac:dyDescent="0.3">
      <c r="A372">
        <v>370</v>
      </c>
      <c r="B372" t="s">
        <v>8</v>
      </c>
      <c r="C372" t="s">
        <v>8</v>
      </c>
      <c r="D372">
        <v>13443</v>
      </c>
      <c r="E372">
        <v>12159</v>
      </c>
      <c r="F372">
        <v>88.360798358917236</v>
      </c>
      <c r="G372" s="4">
        <v>3349.0920000000001</v>
      </c>
      <c r="H372">
        <v>0</v>
      </c>
      <c r="I372">
        <v>1.1056007895386133</v>
      </c>
    </row>
    <row r="373" spans="1:9" x14ac:dyDescent="0.3">
      <c r="A373">
        <v>371</v>
      </c>
      <c r="B373" t="s">
        <v>8</v>
      </c>
      <c r="C373" t="s">
        <v>8</v>
      </c>
      <c r="D373">
        <v>17235</v>
      </c>
      <c r="E373">
        <v>15129</v>
      </c>
      <c r="F373">
        <v>86.192613840103149</v>
      </c>
      <c r="G373" s="4">
        <v>3349.0920000000001</v>
      </c>
      <c r="H373">
        <v>0</v>
      </c>
      <c r="I373">
        <v>1.1392028554431886</v>
      </c>
    </row>
    <row r="374" spans="1:9" x14ac:dyDescent="0.3">
      <c r="A374">
        <v>372</v>
      </c>
      <c r="B374" t="s">
        <v>8</v>
      </c>
      <c r="C374" t="s">
        <v>8</v>
      </c>
      <c r="D374">
        <v>16700</v>
      </c>
      <c r="E374">
        <v>15631</v>
      </c>
      <c r="F374">
        <v>93.182361125946045</v>
      </c>
      <c r="G374" s="4">
        <v>3349.0920000000001</v>
      </c>
      <c r="H374">
        <v>0</v>
      </c>
      <c r="I374">
        <v>1.0683897383404772</v>
      </c>
    </row>
    <row r="375" spans="1:9" x14ac:dyDescent="0.3">
      <c r="A375">
        <v>373</v>
      </c>
      <c r="B375" t="s">
        <v>8</v>
      </c>
      <c r="C375" t="s">
        <v>8</v>
      </c>
      <c r="D375">
        <v>13816</v>
      </c>
      <c r="E375">
        <v>13690</v>
      </c>
      <c r="F375">
        <v>89.083659648895264</v>
      </c>
      <c r="G375" s="4">
        <v>3349.0920000000001</v>
      </c>
      <c r="H375">
        <v>0</v>
      </c>
      <c r="I375">
        <v>1.0092037983929876</v>
      </c>
    </row>
    <row r="376" spans="1:9" x14ac:dyDescent="0.3">
      <c r="A376">
        <v>374</v>
      </c>
      <c r="B376" t="s">
        <v>8</v>
      </c>
      <c r="C376" t="s">
        <v>8</v>
      </c>
      <c r="D376">
        <v>14944</v>
      </c>
      <c r="E376">
        <v>13726</v>
      </c>
      <c r="F376">
        <v>90.094149112701416</v>
      </c>
      <c r="G376" s="4">
        <v>3349.0920000000001</v>
      </c>
      <c r="H376">
        <v>0</v>
      </c>
      <c r="I376">
        <v>1.0887367040652776</v>
      </c>
    </row>
    <row r="377" spans="1:9" x14ac:dyDescent="0.3">
      <c r="A377">
        <v>375</v>
      </c>
      <c r="B377" t="s">
        <v>8</v>
      </c>
      <c r="C377" t="s">
        <v>8</v>
      </c>
      <c r="D377">
        <v>18660</v>
      </c>
      <c r="E377">
        <v>17213</v>
      </c>
      <c r="F377">
        <v>91.394120454788208</v>
      </c>
      <c r="G377" s="4">
        <v>3349.0920000000001</v>
      </c>
      <c r="H377">
        <v>0</v>
      </c>
      <c r="I377">
        <v>1.0840643699529426</v>
      </c>
    </row>
    <row r="378" spans="1:9" x14ac:dyDescent="0.3">
      <c r="A378">
        <v>376</v>
      </c>
      <c r="B378" t="s">
        <v>8</v>
      </c>
      <c r="C378" t="s">
        <v>8</v>
      </c>
      <c r="D378">
        <v>14708</v>
      </c>
      <c r="E378">
        <v>14510</v>
      </c>
      <c r="F378">
        <v>90.618473291397095</v>
      </c>
      <c r="G378" s="4">
        <v>3349.0920000000001</v>
      </c>
      <c r="H378">
        <v>0</v>
      </c>
      <c r="I378">
        <v>1.0136457615437628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12662</v>
      </c>
      <c r="F379">
        <v>85.960626602172852</v>
      </c>
      <c r="G379" s="4">
        <v>3349.0920000000001</v>
      </c>
      <c r="H379">
        <v>0</v>
      </c>
      <c r="I379">
        <v>1.163323329647765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15482</v>
      </c>
      <c r="F380">
        <v>88.95145058631897</v>
      </c>
      <c r="G380" s="4">
        <v>3349.0920000000001</v>
      </c>
      <c r="H380">
        <v>0</v>
      </c>
      <c r="I380">
        <v>1.1242087585583258</v>
      </c>
    </row>
    <row r="381" spans="1:9" x14ac:dyDescent="0.3">
      <c r="A381">
        <v>379</v>
      </c>
      <c r="B381" t="s">
        <v>8</v>
      </c>
      <c r="C381" t="s">
        <v>8</v>
      </c>
      <c r="D381">
        <v>17416</v>
      </c>
      <c r="E381">
        <v>15955</v>
      </c>
      <c r="F381">
        <v>90.549874305725098</v>
      </c>
      <c r="G381" s="4">
        <v>3349.0920000000001</v>
      </c>
      <c r="H381">
        <v>0</v>
      </c>
      <c r="I381">
        <v>1.0915700407395801</v>
      </c>
    </row>
    <row r="382" spans="1:9" x14ac:dyDescent="0.3">
      <c r="A382">
        <v>380</v>
      </c>
      <c r="B382" t="s">
        <v>8</v>
      </c>
      <c r="C382" t="s">
        <v>8</v>
      </c>
      <c r="D382">
        <v>14157</v>
      </c>
      <c r="E382">
        <v>14208</v>
      </c>
      <c r="F382">
        <v>94.400656223297119</v>
      </c>
      <c r="G382" s="4">
        <v>3349.0920000000001</v>
      </c>
      <c r="H382">
        <v>0</v>
      </c>
      <c r="I382">
        <v>0.99641047297297303</v>
      </c>
    </row>
    <row r="383" spans="1:9" x14ac:dyDescent="0.3">
      <c r="A383">
        <v>381</v>
      </c>
      <c r="B383" t="s">
        <v>8</v>
      </c>
      <c r="C383" t="s">
        <v>8</v>
      </c>
      <c r="D383">
        <v>14147</v>
      </c>
      <c r="E383">
        <v>12835</v>
      </c>
      <c r="F383">
        <v>90.027469396591187</v>
      </c>
      <c r="G383" s="4">
        <v>3349.0920000000001</v>
      </c>
      <c r="H383">
        <v>0</v>
      </c>
      <c r="I383">
        <v>1.1022204908453448</v>
      </c>
    </row>
    <row r="384" spans="1:9" x14ac:dyDescent="0.3">
      <c r="A384">
        <v>382</v>
      </c>
      <c r="B384" t="s">
        <v>8</v>
      </c>
      <c r="C384" t="s">
        <v>8</v>
      </c>
      <c r="D384">
        <v>14130</v>
      </c>
      <c r="E384">
        <v>13862</v>
      </c>
      <c r="F384">
        <v>94.361895322799683</v>
      </c>
      <c r="G384" s="4">
        <v>3349.0920000000001</v>
      </c>
      <c r="H384">
        <v>0</v>
      </c>
      <c r="I384">
        <v>1.0193334295195497</v>
      </c>
    </row>
    <row r="385" spans="1:9" x14ac:dyDescent="0.3">
      <c r="A385">
        <v>383</v>
      </c>
      <c r="B385" t="s">
        <v>8</v>
      </c>
      <c r="C385" t="s">
        <v>8</v>
      </c>
      <c r="D385">
        <v>14742</v>
      </c>
      <c r="E385">
        <v>13604</v>
      </c>
      <c r="F385">
        <v>87.448751926422119</v>
      </c>
      <c r="G385" s="4">
        <v>3349.0920000000001</v>
      </c>
      <c r="H385">
        <v>0</v>
      </c>
      <c r="I385">
        <v>1.0836518670979123</v>
      </c>
    </row>
    <row r="386" spans="1:9" x14ac:dyDescent="0.3">
      <c r="A386">
        <v>384</v>
      </c>
      <c r="B386" t="s">
        <v>8</v>
      </c>
      <c r="C386" t="s">
        <v>8</v>
      </c>
      <c r="D386">
        <v>14403</v>
      </c>
      <c r="E386">
        <v>13227</v>
      </c>
      <c r="F386">
        <v>89.936071634292603</v>
      </c>
      <c r="G386" s="4">
        <v>3349.0920000000001</v>
      </c>
      <c r="H386">
        <v>0</v>
      </c>
      <c r="I386">
        <v>1.0889090496711273</v>
      </c>
    </row>
    <row r="387" spans="1:9" x14ac:dyDescent="0.3">
      <c r="A387">
        <v>385</v>
      </c>
      <c r="B387" t="s">
        <v>8</v>
      </c>
      <c r="C387" t="s">
        <v>8</v>
      </c>
      <c r="D387">
        <v>13561</v>
      </c>
      <c r="E387">
        <v>13493</v>
      </c>
      <c r="F387">
        <v>94.731158018112183</v>
      </c>
      <c r="G387" s="4">
        <v>3349.0920000000001</v>
      </c>
      <c r="H387">
        <v>0</v>
      </c>
      <c r="I387">
        <v>1.0050396501889869</v>
      </c>
    </row>
    <row r="388" spans="1:9" x14ac:dyDescent="0.3">
      <c r="A388">
        <v>386</v>
      </c>
      <c r="B388" t="s">
        <v>8</v>
      </c>
      <c r="C388" t="s">
        <v>8</v>
      </c>
      <c r="D388">
        <v>11476</v>
      </c>
      <c r="E388">
        <v>11134</v>
      </c>
      <c r="F388">
        <v>96.165192127227783</v>
      </c>
      <c r="G388" s="4">
        <v>3349.0920000000001</v>
      </c>
      <c r="H388">
        <v>0</v>
      </c>
      <c r="I388">
        <v>1.0307167235494881</v>
      </c>
    </row>
    <row r="389" spans="1:9" x14ac:dyDescent="0.3">
      <c r="A389">
        <v>387</v>
      </c>
      <c r="B389" t="s">
        <v>8</v>
      </c>
      <c r="C389" t="s">
        <v>8</v>
      </c>
      <c r="D389">
        <v>13495</v>
      </c>
      <c r="E389">
        <v>11505</v>
      </c>
      <c r="F389">
        <v>84.216344356536865</v>
      </c>
      <c r="G389" s="4">
        <v>3349.0920000000001</v>
      </c>
      <c r="H389">
        <v>0</v>
      </c>
      <c r="I389">
        <v>1.17296827466319</v>
      </c>
    </row>
    <row r="390" spans="1:9" x14ac:dyDescent="0.3">
      <c r="A390">
        <v>388</v>
      </c>
      <c r="B390" t="s">
        <v>8</v>
      </c>
      <c r="C390" t="s">
        <v>8</v>
      </c>
      <c r="D390">
        <v>13447</v>
      </c>
      <c r="E390">
        <v>12087</v>
      </c>
      <c r="F390">
        <v>87.048566341400146</v>
      </c>
      <c r="G390" s="4">
        <v>3349.0920000000001</v>
      </c>
      <c r="H390">
        <v>0</v>
      </c>
      <c r="I390">
        <v>1.1125175808720114</v>
      </c>
    </row>
    <row r="391" spans="1:9" x14ac:dyDescent="0.3">
      <c r="A391">
        <v>389</v>
      </c>
      <c r="B391" t="s">
        <v>8</v>
      </c>
      <c r="C391" t="s">
        <v>8</v>
      </c>
      <c r="D391">
        <v>17228</v>
      </c>
      <c r="E391">
        <v>15217</v>
      </c>
      <c r="F391">
        <v>86.347711086273193</v>
      </c>
      <c r="G391" s="4">
        <v>3349.0920000000001</v>
      </c>
      <c r="H391">
        <v>0</v>
      </c>
      <c r="I391">
        <v>1.1321548268384045</v>
      </c>
    </row>
    <row r="392" spans="1:9" x14ac:dyDescent="0.3">
      <c r="A392">
        <v>390</v>
      </c>
      <c r="B392" t="s">
        <v>8</v>
      </c>
      <c r="C392" t="s">
        <v>8</v>
      </c>
      <c r="D392">
        <v>16696</v>
      </c>
      <c r="E392">
        <v>15851</v>
      </c>
      <c r="F392">
        <v>93.801355361938477</v>
      </c>
      <c r="G392" s="4">
        <v>3349.0920000000001</v>
      </c>
      <c r="H392">
        <v>0</v>
      </c>
      <c r="I392">
        <v>1.0533089394990853</v>
      </c>
    </row>
    <row r="393" spans="1:9" x14ac:dyDescent="0.3">
      <c r="A393">
        <v>391</v>
      </c>
      <c r="B393" t="s">
        <v>8</v>
      </c>
      <c r="C393" t="s">
        <v>8</v>
      </c>
      <c r="D393">
        <v>13826</v>
      </c>
      <c r="E393">
        <v>13414</v>
      </c>
      <c r="F393">
        <v>90.236747264862061</v>
      </c>
      <c r="G393" s="4">
        <v>3349.0920000000001</v>
      </c>
      <c r="H393">
        <v>0</v>
      </c>
      <c r="I393">
        <v>1.0307141792157448</v>
      </c>
    </row>
    <row r="394" spans="1:9" x14ac:dyDescent="0.3">
      <c r="A394">
        <v>392</v>
      </c>
      <c r="B394" t="s">
        <v>8</v>
      </c>
      <c r="C394" t="s">
        <v>8</v>
      </c>
      <c r="D394">
        <v>15023</v>
      </c>
      <c r="E394">
        <v>14229</v>
      </c>
      <c r="F394">
        <v>93.580836057662964</v>
      </c>
      <c r="G394" s="4">
        <v>3349.0920000000001</v>
      </c>
      <c r="H394">
        <v>0</v>
      </c>
      <c r="I394">
        <v>1.055801532082367</v>
      </c>
    </row>
    <row r="395" spans="1:9" x14ac:dyDescent="0.3">
      <c r="A395">
        <v>393</v>
      </c>
      <c r="B395" t="s">
        <v>8</v>
      </c>
      <c r="C395" t="s">
        <v>8</v>
      </c>
      <c r="D395">
        <v>18677</v>
      </c>
      <c r="E395">
        <v>17116</v>
      </c>
      <c r="F395">
        <v>91.048836708068848</v>
      </c>
      <c r="G395" s="4">
        <v>3349.0920000000001</v>
      </c>
      <c r="H395">
        <v>0</v>
      </c>
      <c r="I395">
        <v>1.091201215237205</v>
      </c>
    </row>
    <row r="396" spans="1:9" x14ac:dyDescent="0.3">
      <c r="A396">
        <v>394</v>
      </c>
      <c r="B396" t="s">
        <v>8</v>
      </c>
      <c r="C396" t="s">
        <v>8</v>
      </c>
      <c r="D396">
        <v>14631</v>
      </c>
      <c r="E396">
        <v>15067</v>
      </c>
      <c r="F396">
        <v>90.628409385681152</v>
      </c>
      <c r="G396" s="4">
        <v>3349.0920000000001</v>
      </c>
      <c r="H396">
        <v>0</v>
      </c>
      <c r="I396">
        <v>0.97106258711090465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12782</v>
      </c>
      <c r="F397">
        <v>86.458331346511841</v>
      </c>
      <c r="G397" s="4">
        <v>3349.0920000000001</v>
      </c>
      <c r="H397">
        <v>0</v>
      </c>
      <c r="I397">
        <v>1.1566265060240963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15401</v>
      </c>
      <c r="F398">
        <v>88.219445943832397</v>
      </c>
      <c r="G398" s="4">
        <v>3349.0920000000001</v>
      </c>
      <c r="H398">
        <v>0</v>
      </c>
      <c r="I398">
        <v>1.1318745536004156</v>
      </c>
    </row>
    <row r="399" spans="1:9" x14ac:dyDescent="0.3">
      <c r="A399">
        <v>397</v>
      </c>
      <c r="B399" t="s">
        <v>8</v>
      </c>
      <c r="C399" t="s">
        <v>8</v>
      </c>
      <c r="D399">
        <v>17432</v>
      </c>
      <c r="E399">
        <v>15245</v>
      </c>
      <c r="F399">
        <v>87.454104423522949</v>
      </c>
      <c r="G399" s="4">
        <v>3349.0920000000001</v>
      </c>
      <c r="H399">
        <v>0</v>
      </c>
      <c r="I399">
        <v>1.1434568711052804</v>
      </c>
    </row>
    <row r="400" spans="1:9" x14ac:dyDescent="0.3">
      <c r="A400">
        <v>398</v>
      </c>
      <c r="B400" t="s">
        <v>8</v>
      </c>
      <c r="C400" t="s">
        <v>8</v>
      </c>
      <c r="D400">
        <v>14124</v>
      </c>
      <c r="E400">
        <v>14336</v>
      </c>
      <c r="F400">
        <v>93.368661403656006</v>
      </c>
      <c r="G400" s="4">
        <v>3349.0920000000001</v>
      </c>
      <c r="H400">
        <v>0</v>
      </c>
      <c r="I400">
        <v>0.9852120535714286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12472</v>
      </c>
      <c r="F401">
        <v>87.693393230438232</v>
      </c>
      <c r="G401" s="4">
        <v>3349.0920000000001</v>
      </c>
      <c r="H401">
        <v>0</v>
      </c>
      <c r="I401">
        <v>1.1302116741500963</v>
      </c>
    </row>
    <row r="402" spans="1:9" x14ac:dyDescent="0.3">
      <c r="A402">
        <v>400</v>
      </c>
      <c r="B402" t="s">
        <v>8</v>
      </c>
      <c r="C402" t="s">
        <v>8</v>
      </c>
      <c r="D402">
        <v>14096</v>
      </c>
      <c r="E402">
        <v>12836</v>
      </c>
      <c r="F402">
        <v>90.103763341903687</v>
      </c>
      <c r="G402" s="4">
        <v>3349.0920000000001</v>
      </c>
      <c r="H402">
        <v>0</v>
      </c>
      <c r="I402">
        <v>1.0981614210034278</v>
      </c>
    </row>
    <row r="403" spans="1:9" x14ac:dyDescent="0.3">
      <c r="A403">
        <v>401</v>
      </c>
      <c r="B403" t="s">
        <v>8</v>
      </c>
      <c r="C403" t="s">
        <v>8</v>
      </c>
      <c r="D403">
        <v>14728</v>
      </c>
      <c r="E403">
        <v>13218</v>
      </c>
      <c r="F403">
        <v>87.280523777008057</v>
      </c>
      <c r="G403" s="4">
        <v>3349.0920000000001</v>
      </c>
      <c r="H403">
        <v>0</v>
      </c>
      <c r="I403">
        <v>1.1142381600847329</v>
      </c>
    </row>
    <row r="404" spans="1:9" x14ac:dyDescent="0.3">
      <c r="A404">
        <v>402</v>
      </c>
      <c r="B404" t="s">
        <v>8</v>
      </c>
      <c r="C404" t="s">
        <v>8</v>
      </c>
      <c r="D404">
        <v>14408</v>
      </c>
      <c r="E404">
        <v>13075</v>
      </c>
      <c r="F404">
        <v>90.57624340057373</v>
      </c>
      <c r="G404" s="4">
        <v>3349.0920000000001</v>
      </c>
      <c r="H404">
        <v>0</v>
      </c>
      <c r="I404">
        <v>1.1019502868068833</v>
      </c>
    </row>
    <row r="405" spans="1:9" x14ac:dyDescent="0.3">
      <c r="A405">
        <v>403</v>
      </c>
      <c r="B405" t="s">
        <v>8</v>
      </c>
      <c r="C405" t="s">
        <v>8</v>
      </c>
      <c r="D405">
        <v>13676</v>
      </c>
      <c r="E405">
        <v>13717</v>
      </c>
      <c r="F405">
        <v>95.343363285064697</v>
      </c>
      <c r="G405" s="4">
        <v>3349.0920000000001</v>
      </c>
      <c r="H405">
        <v>0</v>
      </c>
      <c r="I405">
        <v>0.99701100823795286</v>
      </c>
    </row>
    <row r="406" spans="1:9" x14ac:dyDescent="0.3">
      <c r="A406">
        <v>404</v>
      </c>
      <c r="B406" t="s">
        <v>8</v>
      </c>
      <c r="C406" t="s">
        <v>8</v>
      </c>
      <c r="D406">
        <v>11516</v>
      </c>
      <c r="E406">
        <v>10989</v>
      </c>
      <c r="F406">
        <v>93.275505304336548</v>
      </c>
      <c r="G406" s="4">
        <v>3349.0920000000001</v>
      </c>
      <c r="H406">
        <v>0</v>
      </c>
      <c r="I406">
        <v>1.0479570479570479</v>
      </c>
    </row>
    <row r="407" spans="1:9" x14ac:dyDescent="0.3">
      <c r="A407">
        <v>405</v>
      </c>
      <c r="B407" t="s">
        <v>8</v>
      </c>
      <c r="C407" t="s">
        <v>8</v>
      </c>
      <c r="D407">
        <v>13496</v>
      </c>
      <c r="E407">
        <v>11271</v>
      </c>
      <c r="F407">
        <v>83.228528499603271</v>
      </c>
      <c r="G407" s="4">
        <v>3349.0920000000001</v>
      </c>
      <c r="H407">
        <v>0</v>
      </c>
      <c r="I407">
        <v>1.1974092804542631</v>
      </c>
    </row>
    <row r="408" spans="1:9" x14ac:dyDescent="0.3">
      <c r="A408">
        <v>406</v>
      </c>
      <c r="B408" t="s">
        <v>8</v>
      </c>
      <c r="C408" t="s">
        <v>8</v>
      </c>
      <c r="D408">
        <v>13384</v>
      </c>
      <c r="E408">
        <v>12097</v>
      </c>
      <c r="F408">
        <v>89.000147581100464</v>
      </c>
      <c r="G408" s="4">
        <v>3349.0920000000001</v>
      </c>
      <c r="H408">
        <v>0</v>
      </c>
      <c r="I408">
        <v>1.1063900140530709</v>
      </c>
    </row>
    <row r="409" spans="1:9" x14ac:dyDescent="0.3">
      <c r="A409">
        <v>407</v>
      </c>
      <c r="B409" t="s">
        <v>8</v>
      </c>
      <c r="C409" t="s">
        <v>8</v>
      </c>
      <c r="D409">
        <v>17276</v>
      </c>
      <c r="E409">
        <v>15399</v>
      </c>
      <c r="F409">
        <v>86.724954843521118</v>
      </c>
      <c r="G409" s="4">
        <v>3349.0920000000001</v>
      </c>
      <c r="H409">
        <v>0</v>
      </c>
      <c r="I409">
        <v>1.1218910318851874</v>
      </c>
    </row>
    <row r="410" spans="1:9" x14ac:dyDescent="0.3">
      <c r="A410">
        <v>408</v>
      </c>
      <c r="B410" t="s">
        <v>8</v>
      </c>
      <c r="C410" t="s">
        <v>8</v>
      </c>
      <c r="D410">
        <v>16696</v>
      </c>
      <c r="E410">
        <v>15517</v>
      </c>
      <c r="F410">
        <v>91.732633113861084</v>
      </c>
      <c r="G410" s="4">
        <v>3349.0920000000001</v>
      </c>
      <c r="H410">
        <v>0</v>
      </c>
      <c r="I410">
        <v>1.0759811819294967</v>
      </c>
    </row>
    <row r="411" spans="1:9" x14ac:dyDescent="0.3">
      <c r="A411">
        <v>409</v>
      </c>
      <c r="B411" t="s">
        <v>8</v>
      </c>
      <c r="C411" t="s">
        <v>8</v>
      </c>
      <c r="D411">
        <v>13748</v>
      </c>
      <c r="E411">
        <v>13701</v>
      </c>
      <c r="F411">
        <v>89.669704437255859</v>
      </c>
      <c r="G411" s="4">
        <v>3349.0920000000001</v>
      </c>
      <c r="H411">
        <v>0</v>
      </c>
      <c r="I411">
        <v>1.0034304065396686</v>
      </c>
    </row>
    <row r="412" spans="1:9" x14ac:dyDescent="0.3">
      <c r="A412">
        <v>410</v>
      </c>
      <c r="B412" t="s">
        <v>8</v>
      </c>
      <c r="C412" t="s">
        <v>8</v>
      </c>
      <c r="D412">
        <v>15056</v>
      </c>
      <c r="E412">
        <v>14230</v>
      </c>
      <c r="F412">
        <v>94.011259078979492</v>
      </c>
      <c r="G412" s="4">
        <v>3349.0920000000001</v>
      </c>
      <c r="H412">
        <v>0</v>
      </c>
      <c r="I412">
        <v>1.0580463808854532</v>
      </c>
    </row>
    <row r="413" spans="1:9" x14ac:dyDescent="0.3">
      <c r="A413">
        <v>411</v>
      </c>
      <c r="B413" t="s">
        <v>8</v>
      </c>
      <c r="C413" t="s">
        <v>8</v>
      </c>
      <c r="D413">
        <v>18660</v>
      </c>
      <c r="E413">
        <v>17347</v>
      </c>
      <c r="F413">
        <v>92.684751749038696</v>
      </c>
      <c r="G413" s="4">
        <v>3349.0920000000001</v>
      </c>
      <c r="H413">
        <v>0</v>
      </c>
      <c r="I413">
        <v>1.0756903210929845</v>
      </c>
    </row>
    <row r="414" spans="1:9" x14ac:dyDescent="0.3">
      <c r="A414">
        <v>412</v>
      </c>
      <c r="B414" t="s">
        <v>8</v>
      </c>
      <c r="C414" t="s">
        <v>8</v>
      </c>
      <c r="D414">
        <v>14584</v>
      </c>
      <c r="E414">
        <v>14748</v>
      </c>
      <c r="F414">
        <v>90.715211629867554</v>
      </c>
      <c r="G414" s="4">
        <v>3349.0920000000001</v>
      </c>
      <c r="H414">
        <v>0</v>
      </c>
      <c r="I414">
        <v>0.98887984811499863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693-CCA6-4DDB-B6FD-CFC1CDD43149}">
  <dimension ref="A1:I414"/>
  <sheetViews>
    <sheetView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22528</v>
      </c>
      <c r="F2">
        <v>76.52592658996582</v>
      </c>
      <c r="G2" s="4">
        <v>3349.0920000000001</v>
      </c>
      <c r="H2">
        <v>0</v>
      </c>
      <c r="I2">
        <f>D2/E2</f>
        <v>0.77419211647727271</v>
      </c>
    </row>
    <row r="3" spans="1:9" x14ac:dyDescent="0.3">
      <c r="A3">
        <v>1</v>
      </c>
      <c r="B3" t="s">
        <v>8</v>
      </c>
      <c r="C3" t="s">
        <v>8</v>
      </c>
      <c r="D3">
        <v>14769</v>
      </c>
      <c r="E3">
        <v>18432</v>
      </c>
      <c r="F3">
        <v>78.519195318222046</v>
      </c>
      <c r="G3" s="4">
        <v>3349.0920000000001</v>
      </c>
      <c r="H3">
        <v>0</v>
      </c>
      <c r="I3">
        <f>D3/E3</f>
        <v>0.80126953125</v>
      </c>
    </row>
    <row r="4" spans="1:9" x14ac:dyDescent="0.3">
      <c r="A4">
        <v>2</v>
      </c>
      <c r="B4" t="s">
        <v>8</v>
      </c>
      <c r="C4" t="s">
        <v>8</v>
      </c>
      <c r="D4">
        <v>14385</v>
      </c>
      <c r="E4">
        <v>20148</v>
      </c>
      <c r="F4">
        <v>71.235185861587524</v>
      </c>
      <c r="G4" s="4">
        <v>3349.0920000000001</v>
      </c>
      <c r="H4">
        <v>0</v>
      </c>
      <c r="I4">
        <v>0.71396664681357946</v>
      </c>
    </row>
    <row r="5" spans="1:9" x14ac:dyDescent="0.3">
      <c r="A5">
        <v>3</v>
      </c>
      <c r="B5" t="s">
        <v>8</v>
      </c>
      <c r="C5" t="s">
        <v>8</v>
      </c>
      <c r="D5">
        <v>13477</v>
      </c>
      <c r="E5">
        <v>16002</v>
      </c>
      <c r="F5">
        <v>81.286513805389404</v>
      </c>
      <c r="G5" s="4">
        <v>3349.0920000000001</v>
      </c>
      <c r="H5">
        <v>0</v>
      </c>
      <c r="I5">
        <v>0.84220722409698789</v>
      </c>
    </row>
    <row r="6" spans="1:9" x14ac:dyDescent="0.3">
      <c r="A6">
        <v>4</v>
      </c>
      <c r="B6" t="s">
        <v>8</v>
      </c>
      <c r="C6" t="s">
        <v>8</v>
      </c>
      <c r="D6">
        <v>13429</v>
      </c>
      <c r="E6">
        <v>17667</v>
      </c>
      <c r="F6">
        <v>74.863636493682861</v>
      </c>
      <c r="G6" s="4">
        <v>3349.0920000000001</v>
      </c>
      <c r="H6">
        <v>0</v>
      </c>
      <c r="I6">
        <v>0.76011773362766744</v>
      </c>
    </row>
    <row r="7" spans="1:9" x14ac:dyDescent="0.3">
      <c r="A7">
        <v>5</v>
      </c>
      <c r="B7" t="s">
        <v>8</v>
      </c>
      <c r="C7" t="s">
        <v>8</v>
      </c>
      <c r="D7">
        <v>16637</v>
      </c>
      <c r="E7">
        <v>22054</v>
      </c>
      <c r="F7">
        <v>75.009047985076904</v>
      </c>
      <c r="G7" s="4">
        <v>3349.0920000000001</v>
      </c>
      <c r="H7">
        <v>0</v>
      </c>
      <c r="I7">
        <v>0.75437562346966536</v>
      </c>
    </row>
    <row r="8" spans="1:9" x14ac:dyDescent="0.3">
      <c r="A8">
        <v>6</v>
      </c>
      <c r="B8" t="s">
        <v>8</v>
      </c>
      <c r="C8" t="s">
        <v>8</v>
      </c>
      <c r="D8">
        <v>17977</v>
      </c>
      <c r="E8">
        <v>23382</v>
      </c>
      <c r="F8">
        <v>75.383764505386353</v>
      </c>
      <c r="G8" s="4">
        <v>3349.0920000000001</v>
      </c>
      <c r="H8">
        <v>0</v>
      </c>
      <c r="I8">
        <v>0.76883927807715335</v>
      </c>
    </row>
    <row r="9" spans="1:9" x14ac:dyDescent="0.3">
      <c r="A9">
        <v>7</v>
      </c>
      <c r="B9" t="s">
        <v>8</v>
      </c>
      <c r="C9" t="s">
        <v>8</v>
      </c>
      <c r="D9">
        <v>14713</v>
      </c>
      <c r="E9">
        <v>18124</v>
      </c>
      <c r="F9">
        <v>76.980704069137573</v>
      </c>
      <c r="G9" s="4">
        <v>3349.0920000000001</v>
      </c>
      <c r="H9">
        <v>0</v>
      </c>
      <c r="I9">
        <v>0.81179651291105714</v>
      </c>
    </row>
    <row r="10" spans="1:9" x14ac:dyDescent="0.3">
      <c r="A10">
        <v>8</v>
      </c>
      <c r="B10" t="s">
        <v>8</v>
      </c>
      <c r="C10" t="s">
        <v>8</v>
      </c>
      <c r="D10">
        <v>20533</v>
      </c>
      <c r="E10">
        <v>23323</v>
      </c>
      <c r="F10">
        <v>83.898019790649414</v>
      </c>
      <c r="G10" s="4">
        <v>3349.0920000000001</v>
      </c>
      <c r="H10">
        <v>0</v>
      </c>
      <c r="I10">
        <v>0.88037559490631567</v>
      </c>
    </row>
    <row r="11" spans="1:9" x14ac:dyDescent="0.3">
      <c r="A11">
        <v>9</v>
      </c>
      <c r="B11" t="s">
        <v>8</v>
      </c>
      <c r="C11" t="s">
        <v>8</v>
      </c>
      <c r="D11">
        <v>21465</v>
      </c>
      <c r="E11">
        <v>30847</v>
      </c>
      <c r="F11">
        <v>69.574379920959473</v>
      </c>
      <c r="G11" s="4">
        <v>3349.0920000000001</v>
      </c>
      <c r="H11">
        <v>0</v>
      </c>
      <c r="I11">
        <v>0.69585372969818782</v>
      </c>
    </row>
    <row r="12" spans="1:9" x14ac:dyDescent="0.3">
      <c r="A12">
        <v>10</v>
      </c>
      <c r="B12" t="s">
        <v>8</v>
      </c>
      <c r="C12" t="s">
        <v>8</v>
      </c>
      <c r="D12">
        <v>16881</v>
      </c>
      <c r="E12">
        <v>22889</v>
      </c>
      <c r="F12">
        <v>73.071062564849854</v>
      </c>
      <c r="G12" s="4">
        <v>3349.0920000000001</v>
      </c>
      <c r="H12">
        <v>0</v>
      </c>
      <c r="I12">
        <v>0.73751583730176062</v>
      </c>
    </row>
    <row r="13" spans="1:9" x14ac:dyDescent="0.3">
      <c r="A13">
        <v>11</v>
      </c>
      <c r="B13" t="s">
        <v>8</v>
      </c>
      <c r="C13" t="s">
        <v>8</v>
      </c>
      <c r="D13">
        <v>18645</v>
      </c>
      <c r="E13">
        <v>21364</v>
      </c>
      <c r="F13">
        <v>83.881789445877075</v>
      </c>
      <c r="G13" s="4">
        <v>3349.0920000000001</v>
      </c>
      <c r="H13">
        <v>0</v>
      </c>
      <c r="I13">
        <v>0.87272982587530423</v>
      </c>
    </row>
    <row r="14" spans="1:9" x14ac:dyDescent="0.3">
      <c r="A14">
        <v>12</v>
      </c>
      <c r="B14" t="s">
        <v>8</v>
      </c>
      <c r="C14" t="s">
        <v>8</v>
      </c>
      <c r="D14">
        <v>15265</v>
      </c>
      <c r="E14">
        <v>18221</v>
      </c>
      <c r="F14">
        <v>80.624628067016602</v>
      </c>
      <c r="G14" s="4">
        <v>3349.0920000000001</v>
      </c>
      <c r="H14">
        <v>0</v>
      </c>
      <c r="I14">
        <v>0.83776960649799681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19775</v>
      </c>
      <c r="F15">
        <v>84.702658653259277</v>
      </c>
      <c r="G15" s="4">
        <v>3349.0920000000001</v>
      </c>
      <c r="H15">
        <v>0</v>
      </c>
      <c r="I15">
        <v>0.94285714285714284</v>
      </c>
    </row>
    <row r="16" spans="1:9" x14ac:dyDescent="0.3">
      <c r="A16">
        <v>14</v>
      </c>
      <c r="B16" t="s">
        <v>8</v>
      </c>
      <c r="C16" t="s">
        <v>8</v>
      </c>
      <c r="D16">
        <v>15981</v>
      </c>
      <c r="E16">
        <v>18828</v>
      </c>
      <c r="F16">
        <v>78.948181867599487</v>
      </c>
      <c r="G16" s="4">
        <v>3349.0920000000001</v>
      </c>
      <c r="H16">
        <v>0</v>
      </c>
      <c r="I16">
        <v>0.84878903760356916</v>
      </c>
    </row>
    <row r="17" spans="1:9" x14ac:dyDescent="0.3">
      <c r="A17">
        <v>15</v>
      </c>
      <c r="B17" t="s">
        <v>8</v>
      </c>
      <c r="C17" t="s">
        <v>8</v>
      </c>
      <c r="D17">
        <v>19253</v>
      </c>
      <c r="E17">
        <v>48603</v>
      </c>
      <c r="F17">
        <v>37.495535612106323</v>
      </c>
      <c r="G17" s="4">
        <v>3349.0920000000001</v>
      </c>
      <c r="H17">
        <v>0</v>
      </c>
      <c r="I17">
        <v>0.39612781104047073</v>
      </c>
    </row>
    <row r="18" spans="1:9" x14ac:dyDescent="0.3">
      <c r="A18">
        <v>16</v>
      </c>
      <c r="B18" t="s">
        <v>8</v>
      </c>
      <c r="C18" t="s">
        <v>8</v>
      </c>
      <c r="D18">
        <v>15637</v>
      </c>
      <c r="E18">
        <v>20715</v>
      </c>
      <c r="F18">
        <v>73.725211620330811</v>
      </c>
      <c r="G18" s="4">
        <v>3349.0920000000001</v>
      </c>
      <c r="H18">
        <v>0</v>
      </c>
      <c r="I18">
        <v>0.75486362539222784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17623</v>
      </c>
      <c r="F19">
        <v>81.372165679931641</v>
      </c>
      <c r="G19" s="4">
        <v>3349.0920000000001</v>
      </c>
      <c r="H19">
        <v>0</v>
      </c>
      <c r="I19">
        <v>0.83759859274811321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22922</v>
      </c>
      <c r="F20">
        <v>72.850775718688965</v>
      </c>
      <c r="G20" s="4">
        <v>3349.0920000000001</v>
      </c>
      <c r="H20">
        <v>0</v>
      </c>
      <c r="I20">
        <v>0.75957595323270222</v>
      </c>
    </row>
    <row r="21" spans="1:9" x14ac:dyDescent="0.3">
      <c r="A21">
        <v>19</v>
      </c>
      <c r="B21" t="s">
        <v>8</v>
      </c>
      <c r="C21" t="s">
        <v>8</v>
      </c>
      <c r="D21">
        <v>14747</v>
      </c>
      <c r="E21">
        <v>19575</v>
      </c>
      <c r="F21">
        <v>73.870313167572021</v>
      </c>
      <c r="G21" s="4">
        <v>3349.0920000000001</v>
      </c>
      <c r="H21">
        <v>0</v>
      </c>
      <c r="I21">
        <v>0.75335887611749686</v>
      </c>
    </row>
    <row r="22" spans="1:9" x14ac:dyDescent="0.3">
      <c r="A22">
        <v>20</v>
      </c>
      <c r="B22" t="s">
        <v>8</v>
      </c>
      <c r="C22" t="s">
        <v>8</v>
      </c>
      <c r="D22">
        <v>14384</v>
      </c>
      <c r="E22">
        <v>21390</v>
      </c>
      <c r="F22">
        <v>66.809660196304321</v>
      </c>
      <c r="G22" s="4">
        <v>3349.0920000000001</v>
      </c>
      <c r="H22">
        <v>0</v>
      </c>
      <c r="I22">
        <v>0.672463768115942</v>
      </c>
    </row>
    <row r="23" spans="1:9" x14ac:dyDescent="0.3">
      <c r="A23">
        <v>21</v>
      </c>
      <c r="B23" t="s">
        <v>8</v>
      </c>
      <c r="C23" t="s">
        <v>8</v>
      </c>
      <c r="D23">
        <v>13492</v>
      </c>
      <c r="E23">
        <v>17136</v>
      </c>
      <c r="F23">
        <v>75.458294153213501</v>
      </c>
      <c r="G23" s="4">
        <v>3349.0920000000001</v>
      </c>
      <c r="H23">
        <v>0</v>
      </c>
      <c r="I23">
        <v>0.78734827264239027</v>
      </c>
    </row>
    <row r="24" spans="1:9" x14ac:dyDescent="0.3">
      <c r="A24">
        <v>22</v>
      </c>
      <c r="B24" t="s">
        <v>8</v>
      </c>
      <c r="C24" t="s">
        <v>8</v>
      </c>
      <c r="D24">
        <v>13450</v>
      </c>
      <c r="E24">
        <v>16061</v>
      </c>
      <c r="F24">
        <v>80.495411157608032</v>
      </c>
      <c r="G24" s="4">
        <v>3349.0920000000001</v>
      </c>
      <c r="H24">
        <v>0</v>
      </c>
      <c r="I24">
        <v>0.83743228939667513</v>
      </c>
    </row>
    <row r="25" spans="1:9" x14ac:dyDescent="0.3">
      <c r="A25">
        <v>23</v>
      </c>
      <c r="B25" t="s">
        <v>8</v>
      </c>
      <c r="C25" t="s">
        <v>8</v>
      </c>
      <c r="D25">
        <v>16639</v>
      </c>
      <c r="E25">
        <v>21249</v>
      </c>
      <c r="F25">
        <v>76.338082551956177</v>
      </c>
      <c r="G25" s="4">
        <v>3349.0920000000001</v>
      </c>
      <c r="H25">
        <v>0</v>
      </c>
      <c r="I25">
        <v>0.78304861405242598</v>
      </c>
    </row>
    <row r="26" spans="1:9" x14ac:dyDescent="0.3">
      <c r="A26">
        <v>24</v>
      </c>
      <c r="B26" t="s">
        <v>8</v>
      </c>
      <c r="C26" t="s">
        <v>8</v>
      </c>
      <c r="D26">
        <v>17981</v>
      </c>
      <c r="E26">
        <v>25122</v>
      </c>
      <c r="F26">
        <v>71.57471776008606</v>
      </c>
      <c r="G26" s="4">
        <v>3349.0920000000001</v>
      </c>
      <c r="H26">
        <v>0</v>
      </c>
      <c r="I26">
        <v>0.71574715388902155</v>
      </c>
    </row>
    <row r="27" spans="1:9" x14ac:dyDescent="0.3">
      <c r="A27">
        <v>25</v>
      </c>
      <c r="B27" t="s">
        <v>8</v>
      </c>
      <c r="C27" t="s">
        <v>8</v>
      </c>
      <c r="D27">
        <v>14686</v>
      </c>
      <c r="E27">
        <v>18447</v>
      </c>
      <c r="F27">
        <v>75.334709882736206</v>
      </c>
      <c r="G27" s="4">
        <v>3349.0920000000001</v>
      </c>
      <c r="H27">
        <v>0</v>
      </c>
      <c r="I27">
        <v>0.7961186100720985</v>
      </c>
    </row>
    <row r="28" spans="1:9" x14ac:dyDescent="0.3">
      <c r="A28">
        <v>26</v>
      </c>
      <c r="B28" t="s">
        <v>8</v>
      </c>
      <c r="C28" t="s">
        <v>8</v>
      </c>
      <c r="D28">
        <v>20563</v>
      </c>
      <c r="E28">
        <v>24148</v>
      </c>
      <c r="F28">
        <v>80.417239665985107</v>
      </c>
      <c r="G28" s="4">
        <v>3349.0920000000001</v>
      </c>
      <c r="H28">
        <v>0</v>
      </c>
      <c r="I28">
        <v>0.85154050024846784</v>
      </c>
    </row>
    <row r="29" spans="1:9" x14ac:dyDescent="0.3">
      <c r="A29">
        <v>27</v>
      </c>
      <c r="B29" t="s">
        <v>8</v>
      </c>
      <c r="C29" t="s">
        <v>8</v>
      </c>
      <c r="D29">
        <v>21518</v>
      </c>
      <c r="E29">
        <v>30780</v>
      </c>
      <c r="F29">
        <v>69.826269149780273</v>
      </c>
      <c r="G29" s="4">
        <v>3349.0920000000001</v>
      </c>
      <c r="H29">
        <v>0</v>
      </c>
      <c r="I29">
        <v>0.69909031838856395</v>
      </c>
    </row>
    <row r="30" spans="1:9" x14ac:dyDescent="0.3">
      <c r="A30">
        <v>28</v>
      </c>
      <c r="B30" t="s">
        <v>8</v>
      </c>
      <c r="C30" t="s">
        <v>8</v>
      </c>
      <c r="D30">
        <v>16901</v>
      </c>
      <c r="E30">
        <v>23023</v>
      </c>
      <c r="F30">
        <v>73.409199714660645</v>
      </c>
      <c r="G30" s="4">
        <v>3349.0920000000001</v>
      </c>
      <c r="H30">
        <v>0</v>
      </c>
      <c r="I30">
        <v>0.73409199496156019</v>
      </c>
    </row>
    <row r="31" spans="1:9" x14ac:dyDescent="0.3">
      <c r="A31">
        <v>29</v>
      </c>
      <c r="B31" t="s">
        <v>8</v>
      </c>
      <c r="C31" t="s">
        <v>8</v>
      </c>
      <c r="D31">
        <v>18665</v>
      </c>
      <c r="E31">
        <v>23013</v>
      </c>
      <c r="F31">
        <v>79.972362518310547</v>
      </c>
      <c r="G31" s="4">
        <v>3349.0920000000001</v>
      </c>
      <c r="H31">
        <v>0</v>
      </c>
      <c r="I31">
        <v>0.81106331204102033</v>
      </c>
    </row>
    <row r="32" spans="1:9" x14ac:dyDescent="0.3">
      <c r="A32">
        <v>30</v>
      </c>
      <c r="B32" t="s">
        <v>8</v>
      </c>
      <c r="C32" t="s">
        <v>8</v>
      </c>
      <c r="D32">
        <v>15288</v>
      </c>
      <c r="E32">
        <v>18040</v>
      </c>
      <c r="F32">
        <v>78.807878494262695</v>
      </c>
      <c r="G32" s="4">
        <v>3349.0920000000001</v>
      </c>
      <c r="H32">
        <v>0</v>
      </c>
      <c r="I32">
        <v>0.84745011086474498</v>
      </c>
    </row>
    <row r="33" spans="1:9" x14ac:dyDescent="0.3">
      <c r="A33">
        <v>31</v>
      </c>
      <c r="B33" t="s">
        <v>8</v>
      </c>
      <c r="C33" t="s">
        <v>8</v>
      </c>
      <c r="D33">
        <v>18675</v>
      </c>
      <c r="E33">
        <v>21140</v>
      </c>
      <c r="F33">
        <v>80.085033178329468</v>
      </c>
      <c r="G33" s="4">
        <v>3349.0920000000001</v>
      </c>
      <c r="H33">
        <v>0</v>
      </c>
      <c r="I33">
        <v>0.88339640491958371</v>
      </c>
    </row>
    <row r="34" spans="1:9" x14ac:dyDescent="0.3">
      <c r="A34">
        <v>32</v>
      </c>
      <c r="B34" t="s">
        <v>8</v>
      </c>
      <c r="C34" t="s">
        <v>8</v>
      </c>
      <c r="D34">
        <v>15974</v>
      </c>
      <c r="E34">
        <v>21593</v>
      </c>
      <c r="F34">
        <v>69.526171684265137</v>
      </c>
      <c r="G34" s="4">
        <v>3349.0920000000001</v>
      </c>
      <c r="H34">
        <v>0</v>
      </c>
      <c r="I34">
        <v>0.73977677951187881</v>
      </c>
    </row>
    <row r="35" spans="1:9" x14ac:dyDescent="0.3">
      <c r="A35">
        <v>33</v>
      </c>
      <c r="B35" t="s">
        <v>8</v>
      </c>
      <c r="C35" t="s">
        <v>8</v>
      </c>
      <c r="D35">
        <v>19258</v>
      </c>
      <c r="E35">
        <v>22874</v>
      </c>
      <c r="F35">
        <v>81.720942258834839</v>
      </c>
      <c r="G35" s="4">
        <v>3349.0920000000001</v>
      </c>
      <c r="H35">
        <v>0</v>
      </c>
      <c r="I35">
        <v>0.84191658651744339</v>
      </c>
    </row>
    <row r="36" spans="1:9" x14ac:dyDescent="0.3">
      <c r="A36">
        <v>34</v>
      </c>
      <c r="B36" t="s">
        <v>8</v>
      </c>
      <c r="C36" t="s">
        <v>8</v>
      </c>
      <c r="D36">
        <v>15657</v>
      </c>
      <c r="E36">
        <v>20286</v>
      </c>
      <c r="F36">
        <v>75.323152542114258</v>
      </c>
      <c r="G36" s="4">
        <v>3349.0920000000001</v>
      </c>
      <c r="H36">
        <v>0</v>
      </c>
      <c r="I36">
        <v>0.77181307305530911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18529</v>
      </c>
      <c r="F37">
        <v>76.515233516693115</v>
      </c>
      <c r="G37" s="4">
        <v>3349.0920000000001</v>
      </c>
      <c r="H37">
        <v>0</v>
      </c>
      <c r="I37">
        <v>0.79497004695342433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20064</v>
      </c>
      <c r="F38">
        <v>79.289883375167847</v>
      </c>
      <c r="G38" s="4">
        <v>3349.0920000000001</v>
      </c>
      <c r="H38">
        <v>0</v>
      </c>
      <c r="I38">
        <v>0.86742424242424243</v>
      </c>
    </row>
    <row r="39" spans="1:9" x14ac:dyDescent="0.3">
      <c r="A39">
        <v>37</v>
      </c>
      <c r="B39" t="s">
        <v>8</v>
      </c>
      <c r="C39" t="s">
        <v>8</v>
      </c>
      <c r="D39">
        <v>14812</v>
      </c>
      <c r="E39">
        <v>17688</v>
      </c>
      <c r="F39">
        <v>81.483137607574463</v>
      </c>
      <c r="G39" s="4">
        <v>3349.0920000000001</v>
      </c>
      <c r="H39">
        <v>0</v>
      </c>
      <c r="I39">
        <v>0.83740388964269563</v>
      </c>
    </row>
    <row r="40" spans="1:9" x14ac:dyDescent="0.3">
      <c r="A40">
        <v>38</v>
      </c>
      <c r="B40" t="s">
        <v>8</v>
      </c>
      <c r="C40" t="s">
        <v>8</v>
      </c>
      <c r="D40">
        <v>14403</v>
      </c>
      <c r="E40">
        <v>19584</v>
      </c>
      <c r="F40">
        <v>71.677529811859131</v>
      </c>
      <c r="G40" s="4">
        <v>3349.0920000000001</v>
      </c>
      <c r="H40">
        <v>0</v>
      </c>
      <c r="I40">
        <v>0.73544730392156865</v>
      </c>
    </row>
    <row r="41" spans="1:9" x14ac:dyDescent="0.3">
      <c r="A41">
        <v>39</v>
      </c>
      <c r="B41" t="s">
        <v>8</v>
      </c>
      <c r="C41" t="s">
        <v>8</v>
      </c>
      <c r="D41">
        <v>13449</v>
      </c>
      <c r="E41">
        <v>16303</v>
      </c>
      <c r="F41">
        <v>76.412689685821533</v>
      </c>
      <c r="G41" s="4">
        <v>3349.0920000000001</v>
      </c>
      <c r="H41">
        <v>0</v>
      </c>
      <c r="I41">
        <v>0.82494019505612459</v>
      </c>
    </row>
    <row r="42" spans="1:9" x14ac:dyDescent="0.3">
      <c r="A42">
        <v>40</v>
      </c>
      <c r="B42" t="s">
        <v>8</v>
      </c>
      <c r="C42" t="s">
        <v>8</v>
      </c>
      <c r="D42">
        <v>13443</v>
      </c>
      <c r="E42">
        <v>17046</v>
      </c>
      <c r="F42">
        <v>78.100353479385376</v>
      </c>
      <c r="G42" s="4">
        <v>3349.0920000000001</v>
      </c>
      <c r="H42">
        <v>0</v>
      </c>
      <c r="I42">
        <v>0.78863076381555786</v>
      </c>
    </row>
    <row r="43" spans="1:9" x14ac:dyDescent="0.3">
      <c r="A43">
        <v>41</v>
      </c>
      <c r="B43" t="s">
        <v>8</v>
      </c>
      <c r="C43" t="s">
        <v>8</v>
      </c>
      <c r="D43">
        <v>16700</v>
      </c>
      <c r="E43">
        <v>21911</v>
      </c>
      <c r="F43">
        <v>74.781584739685059</v>
      </c>
      <c r="G43" s="4">
        <v>3349.0920000000001</v>
      </c>
      <c r="H43">
        <v>0</v>
      </c>
      <c r="I43">
        <v>0.7621742503765232</v>
      </c>
    </row>
    <row r="44" spans="1:9" x14ac:dyDescent="0.3">
      <c r="A44">
        <v>42</v>
      </c>
      <c r="B44" t="s">
        <v>8</v>
      </c>
      <c r="C44" t="s">
        <v>8</v>
      </c>
      <c r="D44">
        <v>17967</v>
      </c>
      <c r="E44">
        <v>23542</v>
      </c>
      <c r="F44">
        <v>73.25013279914856</v>
      </c>
      <c r="G44" s="4">
        <v>3349.0920000000001</v>
      </c>
      <c r="H44">
        <v>0</v>
      </c>
      <c r="I44">
        <v>0.76318919378132699</v>
      </c>
    </row>
    <row r="45" spans="1:9" x14ac:dyDescent="0.3">
      <c r="A45">
        <v>43</v>
      </c>
      <c r="B45" t="s">
        <v>8</v>
      </c>
      <c r="C45" t="s">
        <v>8</v>
      </c>
      <c r="D45">
        <v>14631</v>
      </c>
      <c r="E45">
        <v>17130</v>
      </c>
      <c r="F45">
        <v>81.532919406890869</v>
      </c>
      <c r="G45" s="4">
        <v>3349.0920000000001</v>
      </c>
      <c r="H45">
        <v>0</v>
      </c>
      <c r="I45">
        <v>0.85411558669001753</v>
      </c>
    </row>
    <row r="46" spans="1:9" x14ac:dyDescent="0.3">
      <c r="A46">
        <v>44</v>
      </c>
      <c r="B46" t="s">
        <v>8</v>
      </c>
      <c r="C46" t="s">
        <v>8</v>
      </c>
      <c r="D46">
        <v>20560</v>
      </c>
      <c r="E46">
        <v>24298</v>
      </c>
      <c r="F46">
        <v>77.493768930435181</v>
      </c>
      <c r="G46" s="4">
        <v>3349.0920000000001</v>
      </c>
      <c r="H46">
        <v>0</v>
      </c>
      <c r="I46">
        <v>0.84616017779241093</v>
      </c>
    </row>
    <row r="47" spans="1:9" x14ac:dyDescent="0.3">
      <c r="A47">
        <v>45</v>
      </c>
      <c r="B47" t="s">
        <v>8</v>
      </c>
      <c r="C47" t="s">
        <v>8</v>
      </c>
      <c r="D47">
        <v>21474</v>
      </c>
      <c r="E47">
        <v>30276</v>
      </c>
      <c r="F47">
        <v>70.837181806564331</v>
      </c>
      <c r="G47" s="4">
        <v>3349.0920000000001</v>
      </c>
      <c r="H47">
        <v>0</v>
      </c>
      <c r="I47">
        <v>0.70927467300832348</v>
      </c>
    </row>
    <row r="48" spans="1:9" x14ac:dyDescent="0.3">
      <c r="A48">
        <v>46</v>
      </c>
      <c r="B48" t="s">
        <v>8</v>
      </c>
      <c r="C48" t="s">
        <v>8</v>
      </c>
      <c r="D48">
        <v>16872</v>
      </c>
      <c r="E48">
        <v>24640</v>
      </c>
      <c r="F48">
        <v>68.474024534225464</v>
      </c>
      <c r="G48" s="4">
        <v>3349.0920000000001</v>
      </c>
      <c r="H48">
        <v>0</v>
      </c>
      <c r="I48">
        <v>0.68474025974025976</v>
      </c>
    </row>
    <row r="49" spans="1:9" x14ac:dyDescent="0.3">
      <c r="A49">
        <v>47</v>
      </c>
      <c r="B49" t="s">
        <v>8</v>
      </c>
      <c r="C49" t="s">
        <v>8</v>
      </c>
      <c r="D49">
        <v>18648</v>
      </c>
      <c r="E49">
        <v>23814</v>
      </c>
      <c r="F49">
        <v>76.044774055480957</v>
      </c>
      <c r="G49" s="4">
        <v>3349.0920000000001</v>
      </c>
      <c r="H49">
        <v>0</v>
      </c>
      <c r="I49">
        <v>0.78306878306878303</v>
      </c>
    </row>
    <row r="50" spans="1:9" x14ac:dyDescent="0.3">
      <c r="A50">
        <v>48</v>
      </c>
      <c r="B50" t="s">
        <v>8</v>
      </c>
      <c r="C50" t="s">
        <v>8</v>
      </c>
      <c r="D50">
        <v>15288</v>
      </c>
      <c r="E50">
        <v>19008</v>
      </c>
      <c r="F50">
        <v>72.923916578292847</v>
      </c>
      <c r="G50" s="4">
        <v>3349.0920000000001</v>
      </c>
      <c r="H50">
        <v>0</v>
      </c>
      <c r="I50">
        <v>0.80429292929292928</v>
      </c>
    </row>
    <row r="51" spans="1:9" x14ac:dyDescent="0.3">
      <c r="A51">
        <v>49</v>
      </c>
      <c r="B51" t="s">
        <v>8</v>
      </c>
      <c r="C51" t="s">
        <v>8</v>
      </c>
      <c r="D51">
        <v>18656</v>
      </c>
      <c r="E51">
        <v>34778</v>
      </c>
      <c r="F51">
        <v>40.579676628112793</v>
      </c>
      <c r="G51" s="4">
        <v>3349.0920000000001</v>
      </c>
      <c r="H51">
        <v>0</v>
      </c>
      <c r="I51">
        <v>0.53643107711771809</v>
      </c>
    </row>
    <row r="52" spans="1:9" x14ac:dyDescent="0.3">
      <c r="A52">
        <v>50</v>
      </c>
      <c r="B52" t="s">
        <v>8</v>
      </c>
      <c r="C52" t="s">
        <v>8</v>
      </c>
      <c r="D52">
        <v>15960</v>
      </c>
      <c r="E52">
        <v>20580</v>
      </c>
      <c r="F52">
        <v>74.08289909362793</v>
      </c>
      <c r="G52" s="4">
        <v>3349.0920000000001</v>
      </c>
      <c r="H52">
        <v>0</v>
      </c>
      <c r="I52">
        <v>0.77551020408163263</v>
      </c>
    </row>
    <row r="53" spans="1:9" x14ac:dyDescent="0.3">
      <c r="A53">
        <v>51</v>
      </c>
      <c r="B53" t="s">
        <v>8</v>
      </c>
      <c r="C53" t="s">
        <v>8</v>
      </c>
      <c r="D53">
        <v>19232</v>
      </c>
      <c r="E53">
        <v>23619</v>
      </c>
      <c r="F53">
        <v>76.851010322570801</v>
      </c>
      <c r="G53" s="4">
        <v>3349.0920000000001</v>
      </c>
      <c r="H53">
        <v>0</v>
      </c>
      <c r="I53">
        <v>0.81425970616876242</v>
      </c>
    </row>
    <row r="54" spans="1:9" x14ac:dyDescent="0.3">
      <c r="A54">
        <v>52</v>
      </c>
      <c r="B54" t="s">
        <v>8</v>
      </c>
      <c r="C54" t="s">
        <v>8</v>
      </c>
      <c r="D54">
        <v>15670</v>
      </c>
      <c r="E54">
        <v>20225</v>
      </c>
      <c r="F54">
        <v>72.829699516296387</v>
      </c>
      <c r="G54" s="4">
        <v>3349.0920000000001</v>
      </c>
      <c r="H54">
        <v>0</v>
      </c>
      <c r="I54">
        <v>0.77478368355995053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17420</v>
      </c>
      <c r="F55">
        <v>78.323811292648315</v>
      </c>
      <c r="G55" s="4">
        <v>3349.0920000000001</v>
      </c>
      <c r="H55">
        <v>0</v>
      </c>
      <c r="I55">
        <v>0.84557979334098732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21315</v>
      </c>
      <c r="F56">
        <v>77.567481994628906</v>
      </c>
      <c r="G56" s="4">
        <v>3349.0920000000001</v>
      </c>
      <c r="H56">
        <v>0</v>
      </c>
      <c r="I56">
        <v>0.81782782078348581</v>
      </c>
    </row>
    <row r="57" spans="1:9" x14ac:dyDescent="0.3">
      <c r="A57">
        <v>55</v>
      </c>
      <c r="B57" t="s">
        <v>8</v>
      </c>
      <c r="C57" t="s">
        <v>8</v>
      </c>
      <c r="D57">
        <v>14760</v>
      </c>
      <c r="E57">
        <v>19573</v>
      </c>
      <c r="F57">
        <v>73.574316501617432</v>
      </c>
      <c r="G57" s="4">
        <v>3349.0920000000001</v>
      </c>
      <c r="H57">
        <v>0</v>
      </c>
      <c r="I57">
        <v>0.75410003576355178</v>
      </c>
    </row>
    <row r="58" spans="1:9" x14ac:dyDescent="0.3">
      <c r="A58">
        <v>56</v>
      </c>
      <c r="B58" t="s">
        <v>8</v>
      </c>
      <c r="C58" t="s">
        <v>8</v>
      </c>
      <c r="D58">
        <v>14379</v>
      </c>
      <c r="E58">
        <v>18330</v>
      </c>
      <c r="F58">
        <v>75.65651535987854</v>
      </c>
      <c r="G58" s="4">
        <v>3349.0920000000001</v>
      </c>
      <c r="H58">
        <v>0</v>
      </c>
      <c r="I58">
        <v>0.78445171849427164</v>
      </c>
    </row>
    <row r="59" spans="1:9" x14ac:dyDescent="0.3">
      <c r="A59">
        <v>57</v>
      </c>
      <c r="B59" t="s">
        <v>8</v>
      </c>
      <c r="C59" t="s">
        <v>8</v>
      </c>
      <c r="D59">
        <v>13494</v>
      </c>
      <c r="E59">
        <v>15990</v>
      </c>
      <c r="F59">
        <v>78.810113668441772</v>
      </c>
      <c r="G59" s="4">
        <v>3349.0920000000001</v>
      </c>
      <c r="H59">
        <v>0</v>
      </c>
      <c r="I59">
        <v>0.84390243902439022</v>
      </c>
    </row>
    <row r="60" spans="1:9" x14ac:dyDescent="0.3">
      <c r="A60">
        <v>58</v>
      </c>
      <c r="B60" t="s">
        <v>8</v>
      </c>
      <c r="C60" t="s">
        <v>8</v>
      </c>
      <c r="D60">
        <v>13423</v>
      </c>
      <c r="E60">
        <v>17024</v>
      </c>
      <c r="F60">
        <v>77.875798940658569</v>
      </c>
      <c r="G60" s="4">
        <v>3349.0920000000001</v>
      </c>
      <c r="H60">
        <v>0</v>
      </c>
      <c r="I60">
        <v>0.78847509398496241</v>
      </c>
    </row>
    <row r="61" spans="1:9" x14ac:dyDescent="0.3">
      <c r="A61">
        <v>59</v>
      </c>
      <c r="B61" t="s">
        <v>8</v>
      </c>
      <c r="C61" t="s">
        <v>8</v>
      </c>
      <c r="D61">
        <v>16659</v>
      </c>
      <c r="E61">
        <v>20991</v>
      </c>
      <c r="F61">
        <v>76.793766021728516</v>
      </c>
      <c r="G61" s="4">
        <v>3349.0920000000001</v>
      </c>
      <c r="H61">
        <v>0</v>
      </c>
      <c r="I61">
        <v>0.79362583964556244</v>
      </c>
    </row>
    <row r="62" spans="1:9" x14ac:dyDescent="0.3">
      <c r="A62">
        <v>60</v>
      </c>
      <c r="B62" t="s">
        <v>8</v>
      </c>
      <c r="C62" t="s">
        <v>8</v>
      </c>
      <c r="D62">
        <v>17990</v>
      </c>
      <c r="E62">
        <v>23871</v>
      </c>
      <c r="F62">
        <v>74.355447292327881</v>
      </c>
      <c r="G62" s="4">
        <v>3349.0920000000001</v>
      </c>
      <c r="H62">
        <v>0</v>
      </c>
      <c r="I62">
        <v>0.75363411671065306</v>
      </c>
    </row>
    <row r="63" spans="1:9" x14ac:dyDescent="0.3">
      <c r="A63">
        <v>61</v>
      </c>
      <c r="B63" t="s">
        <v>8</v>
      </c>
      <c r="C63" t="s">
        <v>8</v>
      </c>
      <c r="D63">
        <v>14716</v>
      </c>
      <c r="E63">
        <v>18120</v>
      </c>
      <c r="F63">
        <v>76.366955041885376</v>
      </c>
      <c r="G63" s="4">
        <v>3349.0920000000001</v>
      </c>
      <c r="H63">
        <v>0</v>
      </c>
      <c r="I63">
        <v>0.81214128035320088</v>
      </c>
    </row>
    <row r="64" spans="1:9" x14ac:dyDescent="0.3">
      <c r="A64">
        <v>62</v>
      </c>
      <c r="B64" t="s">
        <v>8</v>
      </c>
      <c r="C64" t="s">
        <v>8</v>
      </c>
      <c r="D64">
        <v>20515</v>
      </c>
      <c r="E64">
        <v>23725</v>
      </c>
      <c r="F64">
        <v>80.512487888336182</v>
      </c>
      <c r="G64" s="4">
        <v>3349.0920000000001</v>
      </c>
      <c r="H64">
        <v>0</v>
      </c>
      <c r="I64">
        <v>0.86469968387776608</v>
      </c>
    </row>
    <row r="65" spans="1:9" x14ac:dyDescent="0.3">
      <c r="A65">
        <v>63</v>
      </c>
      <c r="B65" t="s">
        <v>8</v>
      </c>
      <c r="C65" t="s">
        <v>8</v>
      </c>
      <c r="D65">
        <v>21485</v>
      </c>
      <c r="E65">
        <v>29773</v>
      </c>
      <c r="F65">
        <v>72.162699699401855</v>
      </c>
      <c r="G65" s="4">
        <v>3349.0920000000001</v>
      </c>
      <c r="H65">
        <v>0</v>
      </c>
      <c r="I65">
        <v>0.72162697746280191</v>
      </c>
    </row>
    <row r="66" spans="1:9" x14ac:dyDescent="0.3">
      <c r="A66">
        <v>64</v>
      </c>
      <c r="B66" t="s">
        <v>8</v>
      </c>
      <c r="C66" t="s">
        <v>8</v>
      </c>
      <c r="D66">
        <v>16878</v>
      </c>
      <c r="E66">
        <v>23074</v>
      </c>
      <c r="F66">
        <v>69.460469484329224</v>
      </c>
      <c r="G66" s="4">
        <v>3349.0920000000001</v>
      </c>
      <c r="H66">
        <v>0</v>
      </c>
      <c r="I66">
        <v>0.73147265320273902</v>
      </c>
    </row>
    <row r="67" spans="1:9" x14ac:dyDescent="0.3">
      <c r="A67">
        <v>65</v>
      </c>
      <c r="B67" t="s">
        <v>8</v>
      </c>
      <c r="C67" t="s">
        <v>8</v>
      </c>
      <c r="D67">
        <v>18662</v>
      </c>
      <c r="E67">
        <v>22050</v>
      </c>
      <c r="F67">
        <v>81.103205680847168</v>
      </c>
      <c r="G67" s="4">
        <v>3349.0920000000001</v>
      </c>
      <c r="H67">
        <v>0</v>
      </c>
      <c r="I67">
        <v>0.8463492063492063</v>
      </c>
    </row>
    <row r="68" spans="1:9" x14ac:dyDescent="0.3">
      <c r="A68">
        <v>66</v>
      </c>
      <c r="B68" t="s">
        <v>8</v>
      </c>
      <c r="C68" t="s">
        <v>8</v>
      </c>
      <c r="D68">
        <v>15276</v>
      </c>
      <c r="E68">
        <v>19697</v>
      </c>
      <c r="F68">
        <v>75.426363945007324</v>
      </c>
      <c r="G68" s="4">
        <v>3349.0920000000001</v>
      </c>
      <c r="H68">
        <v>0</v>
      </c>
      <c r="I68">
        <v>0.77554957607757524</v>
      </c>
    </row>
    <row r="69" spans="1:9" x14ac:dyDescent="0.3">
      <c r="A69">
        <v>67</v>
      </c>
      <c r="B69" t="s">
        <v>8</v>
      </c>
      <c r="C69" t="s">
        <v>8</v>
      </c>
      <c r="D69">
        <v>18665</v>
      </c>
      <c r="E69">
        <v>19895</v>
      </c>
      <c r="F69">
        <v>81.015866994857788</v>
      </c>
      <c r="G69" s="4">
        <v>3349.0920000000001</v>
      </c>
      <c r="H69">
        <v>0</v>
      </c>
      <c r="I69">
        <v>0.93817542096004025</v>
      </c>
    </row>
    <row r="70" spans="1:9" x14ac:dyDescent="0.3">
      <c r="A70">
        <v>68</v>
      </c>
      <c r="B70" t="s">
        <v>8</v>
      </c>
      <c r="C70" t="s">
        <v>8</v>
      </c>
      <c r="D70">
        <v>15979</v>
      </c>
      <c r="E70">
        <v>19591</v>
      </c>
      <c r="F70">
        <v>73.724055290222168</v>
      </c>
      <c r="G70" s="4">
        <v>3349.0920000000001</v>
      </c>
      <c r="H70">
        <v>0</v>
      </c>
      <c r="I70">
        <v>0.81562962584860399</v>
      </c>
    </row>
    <row r="71" spans="1:9" x14ac:dyDescent="0.3">
      <c r="A71">
        <v>69</v>
      </c>
      <c r="B71" t="s">
        <v>8</v>
      </c>
      <c r="C71" t="s">
        <v>8</v>
      </c>
      <c r="D71">
        <v>19262</v>
      </c>
      <c r="E71">
        <v>22839</v>
      </c>
      <c r="F71">
        <v>77.708834409713745</v>
      </c>
      <c r="G71" s="4">
        <v>3349.0920000000001</v>
      </c>
      <c r="H71">
        <v>0</v>
      </c>
      <c r="I71">
        <v>0.84338193441043829</v>
      </c>
    </row>
    <row r="72" spans="1:9" x14ac:dyDescent="0.3">
      <c r="A72">
        <v>70</v>
      </c>
      <c r="B72" t="s">
        <v>8</v>
      </c>
      <c r="C72" t="s">
        <v>8</v>
      </c>
      <c r="D72">
        <v>15661</v>
      </c>
      <c r="E72">
        <v>21315</v>
      </c>
      <c r="F72">
        <v>70.514178276062012</v>
      </c>
      <c r="G72" s="4">
        <v>3349.0920000000001</v>
      </c>
      <c r="H72">
        <v>0</v>
      </c>
      <c r="I72">
        <v>0.73474079286887173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16103</v>
      </c>
      <c r="F73">
        <v>81.956392526626587</v>
      </c>
      <c r="G73" s="4">
        <v>3349.0920000000001</v>
      </c>
      <c r="H73">
        <v>0</v>
      </c>
      <c r="I73">
        <v>0.91753089486431105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21227</v>
      </c>
      <c r="F74">
        <v>77.750182151794434</v>
      </c>
      <c r="G74" s="4">
        <v>3349.0920000000001</v>
      </c>
      <c r="H74">
        <v>0</v>
      </c>
      <c r="I74">
        <v>0.82079427144674233</v>
      </c>
    </row>
    <row r="75" spans="1:9" x14ac:dyDescent="0.3">
      <c r="A75">
        <v>73</v>
      </c>
      <c r="B75" t="s">
        <v>8</v>
      </c>
      <c r="C75" t="s">
        <v>8</v>
      </c>
      <c r="D75">
        <v>14742</v>
      </c>
      <c r="E75">
        <v>17499</v>
      </c>
      <c r="F75">
        <v>81.946951150894165</v>
      </c>
      <c r="G75" s="4">
        <v>3349.0920000000001</v>
      </c>
      <c r="H75">
        <v>0</v>
      </c>
      <c r="I75">
        <v>0.84244813989370826</v>
      </c>
    </row>
    <row r="76" spans="1:9" x14ac:dyDescent="0.3">
      <c r="A76">
        <v>74</v>
      </c>
      <c r="B76" t="s">
        <v>8</v>
      </c>
      <c r="C76" t="s">
        <v>8</v>
      </c>
      <c r="D76">
        <v>14386</v>
      </c>
      <c r="E76">
        <v>17504</v>
      </c>
      <c r="F76">
        <v>79.016506671905518</v>
      </c>
      <c r="G76" s="4">
        <v>3349.0920000000001</v>
      </c>
      <c r="H76">
        <v>0</v>
      </c>
      <c r="I76">
        <v>0.82186928702010964</v>
      </c>
    </row>
    <row r="77" spans="1:9" x14ac:dyDescent="0.3">
      <c r="A77">
        <v>75</v>
      </c>
      <c r="B77" t="s">
        <v>8</v>
      </c>
      <c r="C77" t="s">
        <v>8</v>
      </c>
      <c r="D77">
        <v>13490</v>
      </c>
      <c r="E77">
        <v>16093</v>
      </c>
      <c r="F77">
        <v>79.073852300643921</v>
      </c>
      <c r="G77" s="4">
        <v>3349.0920000000001</v>
      </c>
      <c r="H77">
        <v>0</v>
      </c>
      <c r="I77">
        <v>0.83825265643447466</v>
      </c>
    </row>
    <row r="78" spans="1:9" x14ac:dyDescent="0.3">
      <c r="A78">
        <v>76</v>
      </c>
      <c r="B78" t="s">
        <v>8</v>
      </c>
      <c r="C78" t="s">
        <v>8</v>
      </c>
      <c r="D78">
        <v>13444</v>
      </c>
      <c r="E78">
        <v>17085</v>
      </c>
      <c r="F78">
        <v>75.413697957992554</v>
      </c>
      <c r="G78" s="4">
        <v>3349.0920000000001</v>
      </c>
      <c r="H78">
        <v>0</v>
      </c>
      <c r="I78">
        <v>0.78688908399180568</v>
      </c>
    </row>
    <row r="79" spans="1:9" x14ac:dyDescent="0.3">
      <c r="A79">
        <v>77</v>
      </c>
      <c r="B79" t="s">
        <v>8</v>
      </c>
      <c r="C79" t="s">
        <v>8</v>
      </c>
      <c r="D79">
        <v>16654</v>
      </c>
      <c r="E79">
        <v>21095</v>
      </c>
      <c r="F79">
        <v>77.316921949386597</v>
      </c>
      <c r="G79" s="4">
        <v>3349.0920000000001</v>
      </c>
      <c r="H79">
        <v>0</v>
      </c>
      <c r="I79">
        <v>0.7894761791893814</v>
      </c>
    </row>
    <row r="80" spans="1:9" x14ac:dyDescent="0.3">
      <c r="A80">
        <v>78</v>
      </c>
      <c r="B80" t="s">
        <v>8</v>
      </c>
      <c r="C80" t="s">
        <v>8</v>
      </c>
      <c r="D80">
        <v>17984</v>
      </c>
      <c r="E80">
        <v>22336</v>
      </c>
      <c r="F80">
        <v>79.839426279067993</v>
      </c>
      <c r="G80" s="4">
        <v>3349.0920000000001</v>
      </c>
      <c r="H80">
        <v>0</v>
      </c>
      <c r="I80">
        <v>0.80515759312320911</v>
      </c>
    </row>
    <row r="81" spans="1:9" x14ac:dyDescent="0.3">
      <c r="A81">
        <v>79</v>
      </c>
      <c r="B81" t="s">
        <v>8</v>
      </c>
      <c r="C81" t="s">
        <v>8</v>
      </c>
      <c r="D81">
        <v>14689</v>
      </c>
      <c r="E81">
        <v>19411</v>
      </c>
      <c r="F81">
        <v>75.330352783203125</v>
      </c>
      <c r="G81" s="4">
        <v>3349.0920000000001</v>
      </c>
      <c r="H81">
        <v>0</v>
      </c>
      <c r="I81">
        <v>0.75673587141311627</v>
      </c>
    </row>
    <row r="82" spans="1:9" x14ac:dyDescent="0.3">
      <c r="A82">
        <v>80</v>
      </c>
      <c r="B82" t="s">
        <v>8</v>
      </c>
      <c r="C82" t="s">
        <v>8</v>
      </c>
      <c r="D82">
        <v>20567</v>
      </c>
      <c r="E82">
        <v>24884</v>
      </c>
      <c r="F82">
        <v>79.918456077575684</v>
      </c>
      <c r="G82" s="4">
        <v>3349.0920000000001</v>
      </c>
      <c r="H82">
        <v>0</v>
      </c>
      <c r="I82">
        <v>0.8265150297379843</v>
      </c>
    </row>
    <row r="83" spans="1:9" x14ac:dyDescent="0.3">
      <c r="A83">
        <v>81</v>
      </c>
      <c r="B83" t="s">
        <v>8</v>
      </c>
      <c r="C83" t="s">
        <v>8</v>
      </c>
      <c r="D83">
        <v>21514</v>
      </c>
      <c r="E83">
        <v>27800</v>
      </c>
      <c r="F83">
        <v>76.58812403678894</v>
      </c>
      <c r="G83" s="4">
        <v>3349.0920000000001</v>
      </c>
      <c r="H83">
        <v>0</v>
      </c>
      <c r="I83">
        <v>0.77388489208633093</v>
      </c>
    </row>
    <row r="84" spans="1:9" x14ac:dyDescent="0.3">
      <c r="A84">
        <v>82</v>
      </c>
      <c r="B84" t="s">
        <v>8</v>
      </c>
      <c r="C84" t="s">
        <v>8</v>
      </c>
      <c r="D84">
        <v>16902</v>
      </c>
      <c r="E84">
        <v>22800</v>
      </c>
      <c r="F84">
        <v>74.131578207015991</v>
      </c>
      <c r="G84" s="4">
        <v>3349.0920000000001</v>
      </c>
      <c r="H84">
        <v>0</v>
      </c>
      <c r="I84">
        <v>0.74131578947368426</v>
      </c>
    </row>
    <row r="85" spans="1:9" x14ac:dyDescent="0.3">
      <c r="A85">
        <v>83</v>
      </c>
      <c r="B85" t="s">
        <v>8</v>
      </c>
      <c r="C85" t="s">
        <v>8</v>
      </c>
      <c r="D85">
        <v>18673</v>
      </c>
      <c r="E85">
        <v>21276</v>
      </c>
      <c r="F85">
        <v>83.353221416473389</v>
      </c>
      <c r="G85" s="4">
        <v>3349.0920000000001</v>
      </c>
      <c r="H85">
        <v>0</v>
      </c>
      <c r="I85">
        <v>0.87765557435608199</v>
      </c>
    </row>
    <row r="86" spans="1:9" x14ac:dyDescent="0.3">
      <c r="A86">
        <v>84</v>
      </c>
      <c r="B86" t="s">
        <v>8</v>
      </c>
      <c r="C86" t="s">
        <v>8</v>
      </c>
      <c r="D86">
        <v>15289</v>
      </c>
      <c r="E86">
        <v>17810</v>
      </c>
      <c r="F86">
        <v>78.797537088394165</v>
      </c>
      <c r="G86" s="4">
        <v>3349.0920000000001</v>
      </c>
      <c r="H86">
        <v>0</v>
      </c>
      <c r="I86">
        <v>0.85845030881527229</v>
      </c>
    </row>
    <row r="87" spans="1:9" x14ac:dyDescent="0.3">
      <c r="A87">
        <v>85</v>
      </c>
      <c r="B87" t="s">
        <v>8</v>
      </c>
      <c r="C87" t="s">
        <v>8</v>
      </c>
      <c r="D87">
        <v>18677</v>
      </c>
      <c r="E87">
        <v>20135</v>
      </c>
      <c r="F87">
        <v>84.117645025253296</v>
      </c>
      <c r="G87" s="4">
        <v>3349.0920000000001</v>
      </c>
      <c r="H87">
        <v>0</v>
      </c>
      <c r="I87">
        <v>0.92758877576359577</v>
      </c>
    </row>
    <row r="88" spans="1:9" x14ac:dyDescent="0.3">
      <c r="A88">
        <v>86</v>
      </c>
      <c r="B88" t="s">
        <v>8</v>
      </c>
      <c r="C88" t="s">
        <v>8</v>
      </c>
      <c r="D88">
        <v>15979</v>
      </c>
      <c r="E88">
        <v>18379</v>
      </c>
      <c r="F88">
        <v>78.436768054962158</v>
      </c>
      <c r="G88" s="4">
        <v>3349.0920000000001</v>
      </c>
      <c r="H88">
        <v>0</v>
      </c>
      <c r="I88">
        <v>0.86941618151150768</v>
      </c>
    </row>
    <row r="89" spans="1:9" x14ac:dyDescent="0.3">
      <c r="A89">
        <v>87</v>
      </c>
      <c r="B89" t="s">
        <v>8</v>
      </c>
      <c r="C89" t="s">
        <v>8</v>
      </c>
      <c r="D89">
        <v>19256</v>
      </c>
      <c r="E89">
        <v>36841</v>
      </c>
      <c r="F89">
        <v>39.522868394851677</v>
      </c>
      <c r="G89" s="4">
        <v>3349.0920000000001</v>
      </c>
      <c r="H89">
        <v>0</v>
      </c>
      <c r="I89">
        <v>0.52267853749898208</v>
      </c>
    </row>
    <row r="90" spans="1:9" x14ac:dyDescent="0.3">
      <c r="A90">
        <v>88</v>
      </c>
      <c r="B90" t="s">
        <v>8</v>
      </c>
      <c r="C90" t="s">
        <v>8</v>
      </c>
      <c r="D90">
        <v>15656</v>
      </c>
      <c r="E90">
        <v>20655</v>
      </c>
      <c r="F90">
        <v>74.664485454559326</v>
      </c>
      <c r="G90" s="4">
        <v>3349.0920000000001</v>
      </c>
      <c r="H90">
        <v>0</v>
      </c>
      <c r="I90">
        <v>0.75797627693052527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17255</v>
      </c>
      <c r="F91">
        <v>81.162208318710327</v>
      </c>
      <c r="G91" s="4">
        <v>3349.0920000000001</v>
      </c>
      <c r="H91">
        <v>0</v>
      </c>
      <c r="I91">
        <v>0.85372355838887282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19352</v>
      </c>
      <c r="F92">
        <v>80.041152238845825</v>
      </c>
      <c r="G92" s="4">
        <v>3349.0920000000001</v>
      </c>
      <c r="H92">
        <v>0</v>
      </c>
      <c r="I92">
        <v>0.89902852418354695</v>
      </c>
    </row>
    <row r="93" spans="1:9" x14ac:dyDescent="0.3">
      <c r="A93">
        <v>91</v>
      </c>
      <c r="B93" t="s">
        <v>8</v>
      </c>
      <c r="C93" t="s">
        <v>8</v>
      </c>
      <c r="D93">
        <v>14814</v>
      </c>
      <c r="E93">
        <v>17956</v>
      </c>
      <c r="F93">
        <v>73.707926273345947</v>
      </c>
      <c r="G93" s="4">
        <v>3349.0920000000001</v>
      </c>
      <c r="H93">
        <v>0</v>
      </c>
      <c r="I93">
        <v>0.82501670750723988</v>
      </c>
    </row>
    <row r="94" spans="1:9" x14ac:dyDescent="0.3">
      <c r="A94">
        <v>92</v>
      </c>
      <c r="B94" t="s">
        <v>8</v>
      </c>
      <c r="C94" t="s">
        <v>8</v>
      </c>
      <c r="D94">
        <v>14404</v>
      </c>
      <c r="E94">
        <v>17673</v>
      </c>
      <c r="F94">
        <v>78.831464052200317</v>
      </c>
      <c r="G94" s="4">
        <v>3349.0920000000001</v>
      </c>
      <c r="H94">
        <v>0</v>
      </c>
      <c r="I94">
        <v>0.8150285746619137</v>
      </c>
    </row>
    <row r="95" spans="1:9" x14ac:dyDescent="0.3">
      <c r="A95">
        <v>93</v>
      </c>
      <c r="B95" t="s">
        <v>8</v>
      </c>
      <c r="C95" t="s">
        <v>8</v>
      </c>
      <c r="D95">
        <v>13447</v>
      </c>
      <c r="E95">
        <v>14361</v>
      </c>
      <c r="F95">
        <v>79.870635271072388</v>
      </c>
      <c r="G95" s="4">
        <v>3349.0920000000001</v>
      </c>
      <c r="H95">
        <v>0</v>
      </c>
      <c r="I95">
        <v>0.93635540700508324</v>
      </c>
    </row>
    <row r="96" spans="1:9" x14ac:dyDescent="0.3">
      <c r="A96">
        <v>94</v>
      </c>
      <c r="B96" t="s">
        <v>8</v>
      </c>
      <c r="C96" t="s">
        <v>8</v>
      </c>
      <c r="D96">
        <v>13445</v>
      </c>
      <c r="E96">
        <v>16002</v>
      </c>
      <c r="F96">
        <v>80.512475967407227</v>
      </c>
      <c r="G96" s="4">
        <v>3349.0920000000001</v>
      </c>
      <c r="H96">
        <v>0</v>
      </c>
      <c r="I96">
        <v>0.84020747406574181</v>
      </c>
    </row>
    <row r="97" spans="1:9" x14ac:dyDescent="0.3">
      <c r="A97">
        <v>95</v>
      </c>
      <c r="B97" t="s">
        <v>8</v>
      </c>
      <c r="C97" t="s">
        <v>8</v>
      </c>
      <c r="D97">
        <v>16698</v>
      </c>
      <c r="E97">
        <v>21106</v>
      </c>
      <c r="F97">
        <v>76.16850733757019</v>
      </c>
      <c r="G97" s="4">
        <v>3349.0920000000001</v>
      </c>
      <c r="H97">
        <v>0</v>
      </c>
      <c r="I97">
        <v>0.79114943617928546</v>
      </c>
    </row>
    <row r="98" spans="1:9" x14ac:dyDescent="0.3">
      <c r="A98">
        <v>96</v>
      </c>
      <c r="B98" t="s">
        <v>8</v>
      </c>
      <c r="C98" t="s">
        <v>8</v>
      </c>
      <c r="D98">
        <v>17964</v>
      </c>
      <c r="E98">
        <v>22946</v>
      </c>
      <c r="F98">
        <v>73.568093776702881</v>
      </c>
      <c r="G98" s="4">
        <v>3349.0920000000001</v>
      </c>
      <c r="H98">
        <v>0</v>
      </c>
      <c r="I98">
        <v>0.78288154798221909</v>
      </c>
    </row>
    <row r="99" spans="1:9" x14ac:dyDescent="0.3">
      <c r="A99">
        <v>97</v>
      </c>
      <c r="B99" t="s">
        <v>8</v>
      </c>
      <c r="C99" t="s">
        <v>8</v>
      </c>
      <c r="D99">
        <v>14643</v>
      </c>
      <c r="E99">
        <v>18305</v>
      </c>
      <c r="F99">
        <v>76.968526840209961</v>
      </c>
      <c r="G99" s="4">
        <v>3349.0920000000001</v>
      </c>
      <c r="H99">
        <v>0</v>
      </c>
      <c r="I99">
        <v>0.79994537011745426</v>
      </c>
    </row>
    <row r="100" spans="1:9" x14ac:dyDescent="0.3">
      <c r="A100">
        <v>98</v>
      </c>
      <c r="B100" t="s">
        <v>8</v>
      </c>
      <c r="C100" t="s">
        <v>8</v>
      </c>
      <c r="D100">
        <v>20565</v>
      </c>
      <c r="E100">
        <v>23711</v>
      </c>
      <c r="F100">
        <v>81.816691160202026</v>
      </c>
      <c r="G100" s="4">
        <v>3349.0920000000001</v>
      </c>
      <c r="H100">
        <v>0</v>
      </c>
      <c r="I100">
        <v>0.86731896588081481</v>
      </c>
    </row>
    <row r="101" spans="1:9" x14ac:dyDescent="0.3">
      <c r="A101">
        <v>99</v>
      </c>
      <c r="B101" t="s">
        <v>8</v>
      </c>
      <c r="C101" t="s">
        <v>8</v>
      </c>
      <c r="D101">
        <v>21485</v>
      </c>
      <c r="E101">
        <v>26275</v>
      </c>
      <c r="F101">
        <v>79.407232999801636</v>
      </c>
      <c r="G101" s="4">
        <v>3349.0920000000001</v>
      </c>
      <c r="H101">
        <v>0</v>
      </c>
      <c r="I101">
        <v>0.81769743101807801</v>
      </c>
    </row>
    <row r="102" spans="1:9" x14ac:dyDescent="0.3">
      <c r="A102">
        <v>100</v>
      </c>
      <c r="B102" t="s">
        <v>8</v>
      </c>
      <c r="C102" t="s">
        <v>8</v>
      </c>
      <c r="D102">
        <v>16873</v>
      </c>
      <c r="E102">
        <v>23324</v>
      </c>
      <c r="F102">
        <v>72.297471761703491</v>
      </c>
      <c r="G102" s="4">
        <v>3349.0920000000001</v>
      </c>
      <c r="H102">
        <v>0</v>
      </c>
      <c r="I102">
        <v>0.72341793860401304</v>
      </c>
    </row>
    <row r="103" spans="1:9" x14ac:dyDescent="0.3">
      <c r="A103">
        <v>101</v>
      </c>
      <c r="B103" t="s">
        <v>8</v>
      </c>
      <c r="C103" t="s">
        <v>8</v>
      </c>
      <c r="D103">
        <v>18654</v>
      </c>
      <c r="E103">
        <v>23095</v>
      </c>
      <c r="F103">
        <v>77.579754590988159</v>
      </c>
      <c r="G103" s="4">
        <v>3349.0920000000001</v>
      </c>
      <c r="H103">
        <v>0</v>
      </c>
      <c r="I103">
        <v>0.8077072959515047</v>
      </c>
    </row>
    <row r="104" spans="1:9" x14ac:dyDescent="0.3">
      <c r="A104">
        <v>102</v>
      </c>
      <c r="B104" t="s">
        <v>8</v>
      </c>
      <c r="C104" t="s">
        <v>8</v>
      </c>
      <c r="D104">
        <v>15290</v>
      </c>
      <c r="E104">
        <v>18476</v>
      </c>
      <c r="F104">
        <v>78.883236646652222</v>
      </c>
      <c r="G104" s="4">
        <v>3349.0920000000001</v>
      </c>
      <c r="H104">
        <v>0</v>
      </c>
      <c r="I104">
        <v>0.82756007793894781</v>
      </c>
    </row>
    <row r="105" spans="1:9" x14ac:dyDescent="0.3">
      <c r="A105">
        <v>103</v>
      </c>
      <c r="B105" t="s">
        <v>8</v>
      </c>
      <c r="C105" t="s">
        <v>8</v>
      </c>
      <c r="D105">
        <v>18665</v>
      </c>
      <c r="E105">
        <v>19557</v>
      </c>
      <c r="F105">
        <v>79.513430595397949</v>
      </c>
      <c r="G105" s="4">
        <v>3349.0920000000001</v>
      </c>
      <c r="H105">
        <v>0</v>
      </c>
      <c r="I105">
        <v>0.954389732576571</v>
      </c>
    </row>
    <row r="106" spans="1:9" x14ac:dyDescent="0.3">
      <c r="A106">
        <v>104</v>
      </c>
      <c r="B106" t="s">
        <v>8</v>
      </c>
      <c r="C106" t="s">
        <v>8</v>
      </c>
      <c r="D106">
        <v>15959</v>
      </c>
      <c r="E106">
        <v>19329</v>
      </c>
      <c r="F106">
        <v>76.501774787902832</v>
      </c>
      <c r="G106" s="4">
        <v>3349.0920000000001</v>
      </c>
      <c r="H106">
        <v>0</v>
      </c>
      <c r="I106">
        <v>0.82565057685343268</v>
      </c>
    </row>
    <row r="107" spans="1:9" x14ac:dyDescent="0.3">
      <c r="A107">
        <v>105</v>
      </c>
      <c r="B107" t="s">
        <v>8</v>
      </c>
      <c r="C107" t="s">
        <v>8</v>
      </c>
      <c r="D107">
        <v>19232</v>
      </c>
      <c r="E107">
        <v>22063</v>
      </c>
      <c r="F107">
        <v>74.299341440200806</v>
      </c>
      <c r="G107" s="4">
        <v>3349.0920000000001</v>
      </c>
      <c r="H107">
        <v>0</v>
      </c>
      <c r="I107">
        <v>0.87168562752118928</v>
      </c>
    </row>
    <row r="108" spans="1:9" x14ac:dyDescent="0.3">
      <c r="A108">
        <v>106</v>
      </c>
      <c r="B108" t="s">
        <v>8</v>
      </c>
      <c r="C108" t="s">
        <v>8</v>
      </c>
      <c r="D108">
        <v>15670</v>
      </c>
      <c r="E108">
        <v>19312</v>
      </c>
      <c r="F108">
        <v>76.774978637695313</v>
      </c>
      <c r="G108" s="4">
        <v>3349.0920000000001</v>
      </c>
      <c r="H108">
        <v>0</v>
      </c>
      <c r="I108">
        <v>0.81141259320629655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15936</v>
      </c>
      <c r="F109">
        <v>83.995199203491211</v>
      </c>
      <c r="G109" s="4">
        <v>3349.0920000000001</v>
      </c>
      <c r="H109">
        <v>0</v>
      </c>
      <c r="I109">
        <v>0.92469879518072284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18883</v>
      </c>
      <c r="F110">
        <v>83.776396512985229</v>
      </c>
      <c r="G110" s="4">
        <v>3349.0920000000001</v>
      </c>
      <c r="H110">
        <v>0</v>
      </c>
      <c r="I110">
        <v>0.92204628501827035</v>
      </c>
    </row>
    <row r="111" spans="1:9" x14ac:dyDescent="0.3">
      <c r="A111">
        <v>109</v>
      </c>
      <c r="B111" t="s">
        <v>8</v>
      </c>
      <c r="C111" t="s">
        <v>8</v>
      </c>
      <c r="D111">
        <v>14744</v>
      </c>
      <c r="E111">
        <v>17388</v>
      </c>
      <c r="F111">
        <v>73.330456018447876</v>
      </c>
      <c r="G111" s="4">
        <v>3349.0920000000001</v>
      </c>
      <c r="H111">
        <v>0</v>
      </c>
      <c r="I111">
        <v>0.84794110881067408</v>
      </c>
    </row>
    <row r="112" spans="1:9" x14ac:dyDescent="0.3">
      <c r="A112">
        <v>110</v>
      </c>
      <c r="B112" t="s">
        <v>8</v>
      </c>
      <c r="C112" t="s">
        <v>8</v>
      </c>
      <c r="D112">
        <v>14404</v>
      </c>
      <c r="E112">
        <v>17390</v>
      </c>
      <c r="F112">
        <v>76.270997524261475</v>
      </c>
      <c r="G112" s="4">
        <v>3349.0920000000001</v>
      </c>
      <c r="H112">
        <v>0</v>
      </c>
      <c r="I112">
        <v>0.82829212190914314</v>
      </c>
    </row>
    <row r="113" spans="1:9" x14ac:dyDescent="0.3">
      <c r="A113">
        <v>111</v>
      </c>
      <c r="B113" t="s">
        <v>8</v>
      </c>
      <c r="C113" t="s">
        <v>8</v>
      </c>
      <c r="D113">
        <v>13494</v>
      </c>
      <c r="E113">
        <v>14742</v>
      </c>
      <c r="F113">
        <v>80.837708711624146</v>
      </c>
      <c r="G113" s="4">
        <v>3349.0920000000001</v>
      </c>
      <c r="H113">
        <v>0</v>
      </c>
      <c r="I113">
        <v>0.91534391534391535</v>
      </c>
    </row>
    <row r="114" spans="1:9" x14ac:dyDescent="0.3">
      <c r="A114">
        <v>112</v>
      </c>
      <c r="B114" t="s">
        <v>8</v>
      </c>
      <c r="C114" t="s">
        <v>8</v>
      </c>
      <c r="D114">
        <v>13447</v>
      </c>
      <c r="E114">
        <v>17625</v>
      </c>
      <c r="F114">
        <v>74.758154153823853</v>
      </c>
      <c r="G114" s="4">
        <v>3349.0920000000001</v>
      </c>
      <c r="H114">
        <v>0</v>
      </c>
      <c r="I114">
        <v>0.7629503546099291</v>
      </c>
    </row>
    <row r="115" spans="1:9" x14ac:dyDescent="0.3">
      <c r="A115">
        <v>113</v>
      </c>
      <c r="B115" t="s">
        <v>8</v>
      </c>
      <c r="C115" t="s">
        <v>8</v>
      </c>
      <c r="D115">
        <v>16694</v>
      </c>
      <c r="E115">
        <v>22010</v>
      </c>
      <c r="F115">
        <v>72.816574573516846</v>
      </c>
      <c r="G115" s="4">
        <v>3349.0920000000001</v>
      </c>
      <c r="H115">
        <v>0</v>
      </c>
      <c r="I115">
        <v>0.75847342117219441</v>
      </c>
    </row>
    <row r="116" spans="1:9" x14ac:dyDescent="0.3">
      <c r="A116">
        <v>114</v>
      </c>
      <c r="B116" t="s">
        <v>8</v>
      </c>
      <c r="C116" t="s">
        <v>8</v>
      </c>
      <c r="D116">
        <v>17972</v>
      </c>
      <c r="E116">
        <v>20991</v>
      </c>
      <c r="F116">
        <v>78.885269165039063</v>
      </c>
      <c r="G116" s="4">
        <v>3349.0920000000001</v>
      </c>
      <c r="H116">
        <v>0</v>
      </c>
      <c r="I116">
        <v>0.85617645657662811</v>
      </c>
    </row>
    <row r="117" spans="1:9" x14ac:dyDescent="0.3">
      <c r="A117">
        <v>115</v>
      </c>
      <c r="B117" t="s">
        <v>8</v>
      </c>
      <c r="C117" t="s">
        <v>8</v>
      </c>
      <c r="D117">
        <v>14780</v>
      </c>
      <c r="E117">
        <v>18753</v>
      </c>
      <c r="F117">
        <v>76.92713737487793</v>
      </c>
      <c r="G117" s="4">
        <v>3349.0920000000001</v>
      </c>
      <c r="H117">
        <v>0</v>
      </c>
      <c r="I117">
        <v>0.78814056417639844</v>
      </c>
    </row>
    <row r="118" spans="1:9" x14ac:dyDescent="0.3">
      <c r="A118">
        <v>116</v>
      </c>
      <c r="B118" t="s">
        <v>8</v>
      </c>
      <c r="C118" t="s">
        <v>8</v>
      </c>
      <c r="D118">
        <v>20489</v>
      </c>
      <c r="E118">
        <v>23787</v>
      </c>
      <c r="F118">
        <v>81.630223989486694</v>
      </c>
      <c r="G118" s="4">
        <v>3349.0920000000001</v>
      </c>
      <c r="H118">
        <v>0</v>
      </c>
      <c r="I118">
        <v>0.86135283978643795</v>
      </c>
    </row>
    <row r="119" spans="1:9" x14ac:dyDescent="0.3">
      <c r="A119">
        <v>117</v>
      </c>
      <c r="B119" t="s">
        <v>8</v>
      </c>
      <c r="C119" t="s">
        <v>8</v>
      </c>
      <c r="D119">
        <v>21477</v>
      </c>
      <c r="E119">
        <v>29340</v>
      </c>
      <c r="F119">
        <v>73.106008768081665</v>
      </c>
      <c r="G119" s="4">
        <v>3349.0920000000001</v>
      </c>
      <c r="H119">
        <v>0</v>
      </c>
      <c r="I119">
        <v>0.73200408997955013</v>
      </c>
    </row>
    <row r="120" spans="1:9" x14ac:dyDescent="0.3">
      <c r="A120">
        <v>118</v>
      </c>
      <c r="B120" t="s">
        <v>8</v>
      </c>
      <c r="C120" t="s">
        <v>8</v>
      </c>
      <c r="D120">
        <v>16874</v>
      </c>
      <c r="E120">
        <v>23254</v>
      </c>
      <c r="F120">
        <v>72.467440366744995</v>
      </c>
      <c r="G120" s="4">
        <v>3349.0920000000001</v>
      </c>
      <c r="H120">
        <v>0</v>
      </c>
      <c r="I120">
        <v>0.72563859981078527</v>
      </c>
    </row>
    <row r="121" spans="1:9" x14ac:dyDescent="0.3">
      <c r="A121">
        <v>119</v>
      </c>
      <c r="B121" t="s">
        <v>8</v>
      </c>
      <c r="C121" t="s">
        <v>8</v>
      </c>
      <c r="D121">
        <v>18659</v>
      </c>
      <c r="E121">
        <v>20380</v>
      </c>
      <c r="F121">
        <v>82.067906856536865</v>
      </c>
      <c r="G121" s="4">
        <v>3349.0920000000001</v>
      </c>
      <c r="H121">
        <v>0</v>
      </c>
      <c r="I121">
        <v>0.9155544651619234</v>
      </c>
    </row>
    <row r="122" spans="1:9" x14ac:dyDescent="0.3">
      <c r="A122">
        <v>120</v>
      </c>
      <c r="B122" t="s">
        <v>8</v>
      </c>
      <c r="C122" t="s">
        <v>8</v>
      </c>
      <c r="D122">
        <v>15276</v>
      </c>
      <c r="E122">
        <v>18556</v>
      </c>
      <c r="F122">
        <v>79.909598827362061</v>
      </c>
      <c r="G122" s="4">
        <v>3349.0920000000001</v>
      </c>
      <c r="H122">
        <v>0</v>
      </c>
      <c r="I122">
        <v>0.82323776676007765</v>
      </c>
    </row>
    <row r="123" spans="1:9" x14ac:dyDescent="0.3">
      <c r="A123">
        <v>121</v>
      </c>
      <c r="B123" t="s">
        <v>8</v>
      </c>
      <c r="C123" t="s">
        <v>8</v>
      </c>
      <c r="D123">
        <v>18663</v>
      </c>
      <c r="E123">
        <v>21432</v>
      </c>
      <c r="F123">
        <v>78.002220392227173</v>
      </c>
      <c r="G123" s="4">
        <v>3349.0920000000001</v>
      </c>
      <c r="H123">
        <v>0</v>
      </c>
      <c r="I123">
        <v>0.87080067189249721</v>
      </c>
    </row>
    <row r="124" spans="1:9" x14ac:dyDescent="0.3">
      <c r="A124">
        <v>122</v>
      </c>
      <c r="B124" t="s">
        <v>8</v>
      </c>
      <c r="C124" t="s">
        <v>8</v>
      </c>
      <c r="D124">
        <v>15965</v>
      </c>
      <c r="E124">
        <v>19135</v>
      </c>
      <c r="F124">
        <v>74.228131771087646</v>
      </c>
      <c r="G124" s="4">
        <v>3349.0920000000001</v>
      </c>
      <c r="H124">
        <v>0</v>
      </c>
      <c r="I124">
        <v>0.83433498824144237</v>
      </c>
    </row>
    <row r="125" spans="1:9" x14ac:dyDescent="0.3">
      <c r="A125">
        <v>123</v>
      </c>
      <c r="B125" t="s">
        <v>8</v>
      </c>
      <c r="C125" t="s">
        <v>8</v>
      </c>
      <c r="D125">
        <v>19232</v>
      </c>
      <c r="E125">
        <v>23700</v>
      </c>
      <c r="F125">
        <v>77.331680059432983</v>
      </c>
      <c r="G125" s="4">
        <v>3349.0920000000001</v>
      </c>
      <c r="H125">
        <v>0</v>
      </c>
      <c r="I125">
        <v>0.81147679324894517</v>
      </c>
    </row>
    <row r="126" spans="1:9" x14ac:dyDescent="0.3">
      <c r="A126">
        <v>124</v>
      </c>
      <c r="B126" t="s">
        <v>8</v>
      </c>
      <c r="C126" t="s">
        <v>8</v>
      </c>
      <c r="D126">
        <v>15652</v>
      </c>
      <c r="E126">
        <v>19448</v>
      </c>
      <c r="F126">
        <v>74.219489097595215</v>
      </c>
      <c r="G126" s="4">
        <v>3349.0920000000001</v>
      </c>
      <c r="H126">
        <v>0</v>
      </c>
      <c r="I126">
        <v>0.80481283422459893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16000</v>
      </c>
      <c r="F127">
        <v>83.461469411849976</v>
      </c>
      <c r="G127" s="4">
        <v>3349.0920000000001</v>
      </c>
      <c r="H127">
        <v>0</v>
      </c>
      <c r="I127">
        <v>0.92393749999999997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20693</v>
      </c>
      <c r="F128">
        <v>81.159418821334839</v>
      </c>
      <c r="G128" s="4">
        <v>3349.0920000000001</v>
      </c>
      <c r="H128">
        <v>0</v>
      </c>
      <c r="I128">
        <v>0.8424104769728894</v>
      </c>
    </row>
    <row r="129" spans="1:9" x14ac:dyDescent="0.3">
      <c r="A129">
        <v>127</v>
      </c>
      <c r="B129" t="s">
        <v>8</v>
      </c>
      <c r="C129" t="s">
        <v>8</v>
      </c>
      <c r="D129">
        <v>14728</v>
      </c>
      <c r="E129">
        <v>19880</v>
      </c>
      <c r="F129">
        <v>71.88834547996521</v>
      </c>
      <c r="G129" s="4">
        <v>3349.0920000000001</v>
      </c>
      <c r="H129">
        <v>0</v>
      </c>
      <c r="I129">
        <v>0.74084507042253522</v>
      </c>
    </row>
    <row r="130" spans="1:9" x14ac:dyDescent="0.3">
      <c r="A130">
        <v>128</v>
      </c>
      <c r="B130" t="s">
        <v>8</v>
      </c>
      <c r="C130" t="s">
        <v>8</v>
      </c>
      <c r="D130">
        <v>14408</v>
      </c>
      <c r="E130">
        <v>18317</v>
      </c>
      <c r="F130">
        <v>75.855767726898193</v>
      </c>
      <c r="G130" s="4">
        <v>3349.0920000000001</v>
      </c>
      <c r="H130">
        <v>0</v>
      </c>
      <c r="I130">
        <v>0.78659169077905766</v>
      </c>
    </row>
    <row r="131" spans="1:9" x14ac:dyDescent="0.3">
      <c r="A131">
        <v>129</v>
      </c>
      <c r="B131" t="s">
        <v>8</v>
      </c>
      <c r="C131" t="s">
        <v>8</v>
      </c>
      <c r="D131">
        <v>13496</v>
      </c>
      <c r="E131">
        <v>16500</v>
      </c>
      <c r="F131">
        <v>70.936858654022217</v>
      </c>
      <c r="G131" s="4">
        <v>3349.0920000000001</v>
      </c>
      <c r="H131">
        <v>0</v>
      </c>
      <c r="I131">
        <v>0.81793939393939397</v>
      </c>
    </row>
    <row r="132" spans="1:9" x14ac:dyDescent="0.3">
      <c r="A132">
        <v>130</v>
      </c>
      <c r="B132" t="s">
        <v>8</v>
      </c>
      <c r="C132" t="s">
        <v>8</v>
      </c>
      <c r="D132">
        <v>13384</v>
      </c>
      <c r="E132">
        <v>18330</v>
      </c>
      <c r="F132">
        <v>73.016911745071411</v>
      </c>
      <c r="G132" s="4">
        <v>3349.0920000000001</v>
      </c>
      <c r="H132">
        <v>0</v>
      </c>
      <c r="I132">
        <v>0.73016912165848336</v>
      </c>
    </row>
    <row r="133" spans="1:9" x14ac:dyDescent="0.3">
      <c r="A133">
        <v>131</v>
      </c>
      <c r="B133" t="s">
        <v>8</v>
      </c>
      <c r="C133" t="s">
        <v>8</v>
      </c>
      <c r="D133">
        <v>16696</v>
      </c>
      <c r="E133">
        <v>21750</v>
      </c>
      <c r="F133">
        <v>76.196151971817017</v>
      </c>
      <c r="G133" s="4">
        <v>3349.0920000000001</v>
      </c>
      <c r="H133">
        <v>0</v>
      </c>
      <c r="I133">
        <v>0.767632183908046</v>
      </c>
    </row>
    <row r="134" spans="1:9" x14ac:dyDescent="0.3">
      <c r="A134">
        <v>132</v>
      </c>
      <c r="B134" t="s">
        <v>8</v>
      </c>
      <c r="C134" t="s">
        <v>8</v>
      </c>
      <c r="D134">
        <v>18044</v>
      </c>
      <c r="E134">
        <v>21769</v>
      </c>
      <c r="F134">
        <v>80.525076389312744</v>
      </c>
      <c r="G134" s="4">
        <v>3349.0920000000001</v>
      </c>
      <c r="H134">
        <v>0</v>
      </c>
      <c r="I134">
        <v>0.82888511185630942</v>
      </c>
    </row>
    <row r="135" spans="1:9" x14ac:dyDescent="0.3">
      <c r="A135">
        <v>133</v>
      </c>
      <c r="B135" t="s">
        <v>8</v>
      </c>
      <c r="C135" t="s">
        <v>8</v>
      </c>
      <c r="D135">
        <v>14584</v>
      </c>
      <c r="E135">
        <v>18396</v>
      </c>
      <c r="F135">
        <v>75.518894195556641</v>
      </c>
      <c r="G135" s="4">
        <v>3349.0920000000001</v>
      </c>
      <c r="H135">
        <v>0</v>
      </c>
      <c r="I135">
        <v>0.79278103935638178</v>
      </c>
    </row>
    <row r="136" spans="1:9" x14ac:dyDescent="0.3">
      <c r="A136">
        <v>134</v>
      </c>
      <c r="B136" t="s">
        <v>8</v>
      </c>
      <c r="C136" t="s">
        <v>8</v>
      </c>
      <c r="D136">
        <v>20508</v>
      </c>
      <c r="E136">
        <v>24963</v>
      </c>
      <c r="F136">
        <v>78.878837823867798</v>
      </c>
      <c r="G136" s="4">
        <v>3349.0920000000001</v>
      </c>
      <c r="H136">
        <v>0</v>
      </c>
      <c r="I136">
        <v>0.82153587309217646</v>
      </c>
    </row>
    <row r="137" spans="1:9" x14ac:dyDescent="0.3">
      <c r="A137">
        <v>135</v>
      </c>
      <c r="B137" t="s">
        <v>8</v>
      </c>
      <c r="C137" t="s">
        <v>8</v>
      </c>
      <c r="D137">
        <v>21436</v>
      </c>
      <c r="E137">
        <v>29521</v>
      </c>
      <c r="F137">
        <v>72.099697589874268</v>
      </c>
      <c r="G137" s="4">
        <v>3349.0920000000001</v>
      </c>
      <c r="H137">
        <v>0</v>
      </c>
      <c r="I137">
        <v>0.72612716371396635</v>
      </c>
    </row>
    <row r="138" spans="1:9" x14ac:dyDescent="0.3">
      <c r="A138">
        <v>136</v>
      </c>
      <c r="B138" t="s">
        <v>8</v>
      </c>
      <c r="C138" t="s">
        <v>8</v>
      </c>
      <c r="D138">
        <v>16860</v>
      </c>
      <c r="E138">
        <v>24009</v>
      </c>
      <c r="F138">
        <v>70.223665237426758</v>
      </c>
      <c r="G138" s="4">
        <v>3349.0920000000001</v>
      </c>
      <c r="H138">
        <v>0</v>
      </c>
      <c r="I138">
        <v>0.70223666125203044</v>
      </c>
    </row>
    <row r="139" spans="1:9" x14ac:dyDescent="0.3">
      <c r="A139">
        <v>137</v>
      </c>
      <c r="B139" t="s">
        <v>8</v>
      </c>
      <c r="C139" t="s">
        <v>8</v>
      </c>
      <c r="D139">
        <v>18660</v>
      </c>
      <c r="E139">
        <v>22244</v>
      </c>
      <c r="F139">
        <v>78.91697883605957</v>
      </c>
      <c r="G139" s="4">
        <v>3349.0920000000001</v>
      </c>
      <c r="H139">
        <v>0</v>
      </c>
      <c r="I139">
        <v>0.83887789965833481</v>
      </c>
    </row>
    <row r="140" spans="1:9" x14ac:dyDescent="0.3">
      <c r="A140">
        <v>138</v>
      </c>
      <c r="B140" t="s">
        <v>8</v>
      </c>
      <c r="C140" t="s">
        <v>8</v>
      </c>
      <c r="D140">
        <v>15204</v>
      </c>
      <c r="E140">
        <v>20002</v>
      </c>
      <c r="F140">
        <v>75.687408447265625</v>
      </c>
      <c r="G140" s="4">
        <v>3349.0920000000001</v>
      </c>
      <c r="H140">
        <v>0</v>
      </c>
      <c r="I140">
        <v>0.76012398760123989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21021</v>
      </c>
      <c r="F141">
        <v>78.775453567504883</v>
      </c>
      <c r="G141" s="4">
        <v>3349.0920000000001</v>
      </c>
      <c r="H141">
        <v>0</v>
      </c>
      <c r="I141">
        <v>0.88768374482660195</v>
      </c>
    </row>
    <row r="142" spans="1:9" x14ac:dyDescent="0.3">
      <c r="A142">
        <v>140</v>
      </c>
      <c r="B142" t="s">
        <v>8</v>
      </c>
      <c r="C142" t="s">
        <v>8</v>
      </c>
      <c r="D142">
        <v>15948</v>
      </c>
      <c r="E142">
        <v>18494</v>
      </c>
      <c r="F142">
        <v>83.348417282104492</v>
      </c>
      <c r="G142" s="4">
        <v>3349.0920000000001</v>
      </c>
      <c r="H142">
        <v>0</v>
      </c>
      <c r="I142">
        <v>0.86233372985833245</v>
      </c>
    </row>
    <row r="143" spans="1:9" x14ac:dyDescent="0.3">
      <c r="A143">
        <v>141</v>
      </c>
      <c r="B143" t="s">
        <v>8</v>
      </c>
      <c r="C143" t="s">
        <v>8</v>
      </c>
      <c r="D143">
        <v>19244</v>
      </c>
      <c r="E143">
        <v>22785</v>
      </c>
      <c r="F143">
        <v>77.990937232971191</v>
      </c>
      <c r="G143" s="4">
        <v>3349.0920000000001</v>
      </c>
      <c r="H143">
        <v>0</v>
      </c>
      <c r="I143">
        <v>0.84459073952161512</v>
      </c>
    </row>
    <row r="144" spans="1:9" x14ac:dyDescent="0.3">
      <c r="A144">
        <v>142</v>
      </c>
      <c r="B144" t="s">
        <v>8</v>
      </c>
      <c r="C144" t="s">
        <v>8</v>
      </c>
      <c r="D144">
        <v>15620</v>
      </c>
      <c r="E144">
        <v>20880</v>
      </c>
      <c r="F144">
        <v>70.457196235656738</v>
      </c>
      <c r="G144" s="4">
        <v>3349.0920000000001</v>
      </c>
      <c r="H144">
        <v>0</v>
      </c>
      <c r="I144">
        <v>0.74808429118773945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16637</v>
      </c>
      <c r="F145">
        <v>81.98433518409729</v>
      </c>
      <c r="G145" s="4">
        <v>3349.0920000000001</v>
      </c>
      <c r="H145">
        <v>0</v>
      </c>
      <c r="I145">
        <v>0.88525575524433486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21671</v>
      </c>
      <c r="F146">
        <v>78.506165742874146</v>
      </c>
      <c r="G146" s="4">
        <v>3349.0920000000001</v>
      </c>
      <c r="H146">
        <v>0</v>
      </c>
      <c r="I146">
        <v>0.80310091827788288</v>
      </c>
    </row>
    <row r="147" spans="1:9" x14ac:dyDescent="0.3">
      <c r="A147">
        <v>145</v>
      </c>
      <c r="B147" t="s">
        <v>8</v>
      </c>
      <c r="C147" t="s">
        <v>8</v>
      </c>
      <c r="D147">
        <v>14742</v>
      </c>
      <c r="E147">
        <v>17346</v>
      </c>
      <c r="F147">
        <v>79.25255298614502</v>
      </c>
      <c r="G147" s="4">
        <v>3349.0920000000001</v>
      </c>
      <c r="H147">
        <v>0</v>
      </c>
      <c r="I147">
        <v>0.84987893462469732</v>
      </c>
    </row>
    <row r="148" spans="1:9" x14ac:dyDescent="0.3">
      <c r="A148">
        <v>146</v>
      </c>
      <c r="B148" t="s">
        <v>8</v>
      </c>
      <c r="C148" t="s">
        <v>8</v>
      </c>
      <c r="D148">
        <v>14384</v>
      </c>
      <c r="E148">
        <v>17827</v>
      </c>
      <c r="F148">
        <v>75.594198703765869</v>
      </c>
      <c r="G148" s="4">
        <v>3349.0920000000001</v>
      </c>
      <c r="H148">
        <v>0</v>
      </c>
      <c r="I148">
        <v>0.80686598979076685</v>
      </c>
    </row>
    <row r="149" spans="1:9" x14ac:dyDescent="0.3">
      <c r="A149">
        <v>147</v>
      </c>
      <c r="B149" t="s">
        <v>8</v>
      </c>
      <c r="C149" t="s">
        <v>8</v>
      </c>
      <c r="D149">
        <v>13492</v>
      </c>
      <c r="E149">
        <v>16798</v>
      </c>
      <c r="F149">
        <v>72.750085592269897</v>
      </c>
      <c r="G149" s="4">
        <v>3349.0920000000001</v>
      </c>
      <c r="H149">
        <v>0</v>
      </c>
      <c r="I149">
        <v>0.80319085605429219</v>
      </c>
    </row>
    <row r="150" spans="1:9" x14ac:dyDescent="0.3">
      <c r="A150">
        <v>148</v>
      </c>
      <c r="B150" t="s">
        <v>8</v>
      </c>
      <c r="C150" t="s">
        <v>8</v>
      </c>
      <c r="D150">
        <v>13455</v>
      </c>
      <c r="E150">
        <v>17556</v>
      </c>
      <c r="F150">
        <v>72.686266899108887</v>
      </c>
      <c r="G150" s="4">
        <v>3349.0920000000001</v>
      </c>
      <c r="H150">
        <v>0</v>
      </c>
      <c r="I150">
        <v>0.76640464798359531</v>
      </c>
    </row>
    <row r="151" spans="1:9" x14ac:dyDescent="0.3">
      <c r="A151">
        <v>149</v>
      </c>
      <c r="B151" t="s">
        <v>8</v>
      </c>
      <c r="C151" t="s">
        <v>8</v>
      </c>
      <c r="D151">
        <v>16642</v>
      </c>
      <c r="E151">
        <v>23560</v>
      </c>
      <c r="F151">
        <v>70.636671781539917</v>
      </c>
      <c r="G151" s="4">
        <v>3349.0920000000001</v>
      </c>
      <c r="H151">
        <v>0</v>
      </c>
      <c r="I151">
        <v>0.70636672325976235</v>
      </c>
    </row>
    <row r="152" spans="1:9" x14ac:dyDescent="0.3">
      <c r="A152">
        <v>150</v>
      </c>
      <c r="B152" t="s">
        <v>8</v>
      </c>
      <c r="C152" t="s">
        <v>8</v>
      </c>
      <c r="D152">
        <v>17990</v>
      </c>
      <c r="E152">
        <v>22192</v>
      </c>
      <c r="F152">
        <v>79.712867736816406</v>
      </c>
      <c r="G152" s="4">
        <v>3349.0920000000001</v>
      </c>
      <c r="H152">
        <v>0</v>
      </c>
      <c r="I152">
        <v>0.81065248738284068</v>
      </c>
    </row>
    <row r="153" spans="1:9" x14ac:dyDescent="0.3">
      <c r="A153">
        <v>151</v>
      </c>
      <c r="B153" t="s">
        <v>8</v>
      </c>
      <c r="C153" t="s">
        <v>8</v>
      </c>
      <c r="D153">
        <v>14692</v>
      </c>
      <c r="E153">
        <v>19027</v>
      </c>
      <c r="F153">
        <v>74.339485168457031</v>
      </c>
      <c r="G153" s="4">
        <v>3349.0920000000001</v>
      </c>
      <c r="H153">
        <v>0</v>
      </c>
      <c r="I153">
        <v>0.77216586955379196</v>
      </c>
    </row>
    <row r="154" spans="1:9" x14ac:dyDescent="0.3">
      <c r="A154">
        <v>152</v>
      </c>
      <c r="B154" t="s">
        <v>8</v>
      </c>
      <c r="C154" t="s">
        <v>8</v>
      </c>
      <c r="D154">
        <v>20566</v>
      </c>
      <c r="E154">
        <v>26720</v>
      </c>
      <c r="F154">
        <v>76.77009105682373</v>
      </c>
      <c r="G154" s="4">
        <v>3349.0920000000001</v>
      </c>
      <c r="H154">
        <v>0</v>
      </c>
      <c r="I154">
        <v>0.769685628742515</v>
      </c>
    </row>
    <row r="155" spans="1:9" x14ac:dyDescent="0.3">
      <c r="A155">
        <v>153</v>
      </c>
      <c r="B155" t="s">
        <v>8</v>
      </c>
      <c r="C155" t="s">
        <v>8</v>
      </c>
      <c r="D155">
        <v>21532</v>
      </c>
      <c r="E155">
        <v>27158</v>
      </c>
      <c r="F155">
        <v>78.423541784286499</v>
      </c>
      <c r="G155" s="4">
        <v>3349.0920000000001</v>
      </c>
      <c r="H155">
        <v>0</v>
      </c>
      <c r="I155">
        <v>0.79284188820973567</v>
      </c>
    </row>
    <row r="156" spans="1:9" x14ac:dyDescent="0.3">
      <c r="A156">
        <v>154</v>
      </c>
      <c r="B156" t="s">
        <v>8</v>
      </c>
      <c r="C156" t="s">
        <v>8</v>
      </c>
      <c r="D156">
        <v>16888</v>
      </c>
      <c r="E156">
        <v>22880</v>
      </c>
      <c r="F156">
        <v>72.987079620361328</v>
      </c>
      <c r="G156" s="4">
        <v>3349.0920000000001</v>
      </c>
      <c r="H156">
        <v>0</v>
      </c>
      <c r="I156">
        <v>0.7381118881118881</v>
      </c>
    </row>
    <row r="157" spans="1:9" x14ac:dyDescent="0.3">
      <c r="A157">
        <v>155</v>
      </c>
      <c r="B157" t="s">
        <v>8</v>
      </c>
      <c r="C157" t="s">
        <v>8</v>
      </c>
      <c r="D157">
        <v>18659</v>
      </c>
      <c r="E157">
        <v>21762</v>
      </c>
      <c r="F157">
        <v>79.62493896484375</v>
      </c>
      <c r="G157" s="4">
        <v>3349.0920000000001</v>
      </c>
      <c r="H157">
        <v>0</v>
      </c>
      <c r="I157">
        <v>0.85741200257329286</v>
      </c>
    </row>
    <row r="158" spans="1:9" x14ac:dyDescent="0.3">
      <c r="A158">
        <v>156</v>
      </c>
      <c r="B158" t="s">
        <v>8</v>
      </c>
      <c r="C158" t="s">
        <v>8</v>
      </c>
      <c r="D158">
        <v>15288</v>
      </c>
      <c r="E158">
        <v>17875</v>
      </c>
      <c r="F158">
        <v>80.361121892929077</v>
      </c>
      <c r="G158" s="4">
        <v>3349.0920000000001</v>
      </c>
      <c r="H158">
        <v>0</v>
      </c>
      <c r="I158">
        <v>0.8552727272727273</v>
      </c>
    </row>
    <row r="159" spans="1:9" x14ac:dyDescent="0.3">
      <c r="A159">
        <v>157</v>
      </c>
      <c r="B159" t="s">
        <v>8</v>
      </c>
      <c r="C159" t="s">
        <v>8</v>
      </c>
      <c r="D159">
        <v>18680</v>
      </c>
      <c r="E159">
        <v>20892</v>
      </c>
      <c r="F159">
        <v>79.440438747406006</v>
      </c>
      <c r="G159" s="4">
        <v>3349.0920000000001</v>
      </c>
      <c r="H159">
        <v>0</v>
      </c>
      <c r="I159">
        <v>0.89412215201991196</v>
      </c>
    </row>
    <row r="160" spans="1:9" x14ac:dyDescent="0.3">
      <c r="A160">
        <v>158</v>
      </c>
      <c r="B160" t="s">
        <v>8</v>
      </c>
      <c r="C160" t="s">
        <v>8</v>
      </c>
      <c r="D160">
        <v>15978</v>
      </c>
      <c r="E160">
        <v>19008</v>
      </c>
      <c r="F160">
        <v>79.360198974609375</v>
      </c>
      <c r="G160" s="4">
        <v>3349.0920000000001</v>
      </c>
      <c r="H160">
        <v>0</v>
      </c>
      <c r="I160">
        <v>0.84059343434343436</v>
      </c>
    </row>
    <row r="161" spans="1:9" x14ac:dyDescent="0.3">
      <c r="A161">
        <v>159</v>
      </c>
      <c r="B161" t="s">
        <v>8</v>
      </c>
      <c r="C161" t="s">
        <v>8</v>
      </c>
      <c r="D161">
        <v>19260</v>
      </c>
      <c r="E161">
        <v>54713</v>
      </c>
      <c r="F161">
        <v>25.619252522786461</v>
      </c>
      <c r="G161" s="4">
        <v>3349.0920000000001</v>
      </c>
      <c r="H161">
        <v>0</v>
      </c>
      <c r="I161">
        <v>0.35201871584449768</v>
      </c>
    </row>
    <row r="162" spans="1:9" x14ac:dyDescent="0.3">
      <c r="A162">
        <v>160</v>
      </c>
      <c r="B162" t="s">
        <v>8</v>
      </c>
      <c r="C162" t="s">
        <v>8</v>
      </c>
      <c r="D162">
        <v>15649</v>
      </c>
      <c r="E162">
        <v>19498</v>
      </c>
      <c r="F162">
        <v>75.235581398010254</v>
      </c>
      <c r="G162" s="4">
        <v>3349.0920000000001</v>
      </c>
      <c r="H162">
        <v>0</v>
      </c>
      <c r="I162">
        <v>0.80259513796286797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15621</v>
      </c>
      <c r="F163">
        <v>83.068943023681641</v>
      </c>
      <c r="G163" s="4">
        <v>3349.0920000000001</v>
      </c>
      <c r="H163">
        <v>0</v>
      </c>
      <c r="I163">
        <v>0.94296139811791824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21016</v>
      </c>
      <c r="F164">
        <v>79.286849498748779</v>
      </c>
      <c r="G164" s="4">
        <v>3349.0920000000001</v>
      </c>
      <c r="H164">
        <v>0</v>
      </c>
      <c r="I164">
        <v>0.82784545108488772</v>
      </c>
    </row>
    <row r="165" spans="1:9" x14ac:dyDescent="0.3">
      <c r="A165">
        <v>163</v>
      </c>
      <c r="B165" t="s">
        <v>8</v>
      </c>
      <c r="C165" t="s">
        <v>8</v>
      </c>
      <c r="D165">
        <v>14814</v>
      </c>
      <c r="E165">
        <v>15670</v>
      </c>
      <c r="F165">
        <v>82.091867923736572</v>
      </c>
      <c r="G165" s="4">
        <v>3349.0920000000001</v>
      </c>
      <c r="H165">
        <v>0</v>
      </c>
      <c r="I165">
        <v>0.94537332482450542</v>
      </c>
    </row>
    <row r="166" spans="1:9" x14ac:dyDescent="0.3">
      <c r="A166">
        <v>164</v>
      </c>
      <c r="B166" t="s">
        <v>8</v>
      </c>
      <c r="C166" t="s">
        <v>8</v>
      </c>
      <c r="D166">
        <v>14404</v>
      </c>
      <c r="E166">
        <v>16948</v>
      </c>
      <c r="F166">
        <v>82.056790590286255</v>
      </c>
      <c r="G166" s="4">
        <v>3349.0920000000001</v>
      </c>
      <c r="H166">
        <v>0</v>
      </c>
      <c r="I166">
        <v>0.84989379277790889</v>
      </c>
    </row>
    <row r="167" spans="1:9" x14ac:dyDescent="0.3">
      <c r="A167">
        <v>165</v>
      </c>
      <c r="B167" t="s">
        <v>8</v>
      </c>
      <c r="C167" t="s">
        <v>8</v>
      </c>
      <c r="D167">
        <v>13447</v>
      </c>
      <c r="E167">
        <v>14268</v>
      </c>
      <c r="F167">
        <v>78.151315450668335</v>
      </c>
      <c r="G167" s="4">
        <v>3349.0920000000001</v>
      </c>
      <c r="H167">
        <v>0</v>
      </c>
      <c r="I167">
        <v>0.94245864872441831</v>
      </c>
    </row>
    <row r="168" spans="1:9" x14ac:dyDescent="0.3">
      <c r="A168">
        <v>166</v>
      </c>
      <c r="B168" t="s">
        <v>8</v>
      </c>
      <c r="C168" t="s">
        <v>8</v>
      </c>
      <c r="D168">
        <v>13445</v>
      </c>
      <c r="E168">
        <v>17810</v>
      </c>
      <c r="F168">
        <v>74.560177326202393</v>
      </c>
      <c r="G168" s="4">
        <v>3349.0920000000001</v>
      </c>
      <c r="H168">
        <v>0</v>
      </c>
      <c r="I168">
        <v>0.75491297024143744</v>
      </c>
    </row>
    <row r="169" spans="1:9" x14ac:dyDescent="0.3">
      <c r="A169">
        <v>167</v>
      </c>
      <c r="B169" t="s">
        <v>8</v>
      </c>
      <c r="C169" t="s">
        <v>8</v>
      </c>
      <c r="D169">
        <v>16698</v>
      </c>
      <c r="E169">
        <v>21164</v>
      </c>
      <c r="F169">
        <v>77.64744758605957</v>
      </c>
      <c r="G169" s="4">
        <v>3349.0920000000001</v>
      </c>
      <c r="H169">
        <v>0</v>
      </c>
      <c r="I169">
        <v>0.78898128898128894</v>
      </c>
    </row>
    <row r="170" spans="1:9" x14ac:dyDescent="0.3">
      <c r="A170">
        <v>168</v>
      </c>
      <c r="B170" t="s">
        <v>8</v>
      </c>
      <c r="C170" t="s">
        <v>8</v>
      </c>
      <c r="D170">
        <v>17964</v>
      </c>
      <c r="E170">
        <v>24178</v>
      </c>
      <c r="F170">
        <v>72.769761085510254</v>
      </c>
      <c r="G170" s="4">
        <v>3349.0920000000001</v>
      </c>
      <c r="H170">
        <v>0</v>
      </c>
      <c r="I170">
        <v>0.74298949458185126</v>
      </c>
    </row>
    <row r="171" spans="1:9" x14ac:dyDescent="0.3">
      <c r="A171">
        <v>169</v>
      </c>
      <c r="B171" t="s">
        <v>8</v>
      </c>
      <c r="C171" t="s">
        <v>8</v>
      </c>
      <c r="D171">
        <v>14643</v>
      </c>
      <c r="E171">
        <v>18591</v>
      </c>
      <c r="F171">
        <v>74.548321962356567</v>
      </c>
      <c r="G171" s="4">
        <v>3349.0920000000001</v>
      </c>
      <c r="H171">
        <v>0</v>
      </c>
      <c r="I171">
        <v>0.78763918024850732</v>
      </c>
    </row>
    <row r="172" spans="1:9" x14ac:dyDescent="0.3">
      <c r="A172">
        <v>170</v>
      </c>
      <c r="B172" t="s">
        <v>8</v>
      </c>
      <c r="C172" t="s">
        <v>8</v>
      </c>
      <c r="D172">
        <v>20565</v>
      </c>
      <c r="E172">
        <v>24331</v>
      </c>
      <c r="F172">
        <v>81.986218690872192</v>
      </c>
      <c r="G172" s="4">
        <v>3349.0920000000001</v>
      </c>
      <c r="H172">
        <v>0</v>
      </c>
      <c r="I172">
        <v>0.84521803460605816</v>
      </c>
    </row>
    <row r="173" spans="1:9" x14ac:dyDescent="0.3">
      <c r="A173">
        <v>171</v>
      </c>
      <c r="B173" t="s">
        <v>8</v>
      </c>
      <c r="C173" t="s">
        <v>8</v>
      </c>
      <c r="D173">
        <v>21485</v>
      </c>
      <c r="E173">
        <v>28159</v>
      </c>
      <c r="F173">
        <v>75.9552001953125</v>
      </c>
      <c r="G173" s="4">
        <v>3349.0920000000001</v>
      </c>
      <c r="H173">
        <v>0</v>
      </c>
      <c r="I173">
        <v>0.76298874249795801</v>
      </c>
    </row>
    <row r="174" spans="1:9" x14ac:dyDescent="0.3">
      <c r="A174">
        <v>172</v>
      </c>
      <c r="B174" t="s">
        <v>8</v>
      </c>
      <c r="C174" t="s">
        <v>8</v>
      </c>
      <c r="D174">
        <v>16873</v>
      </c>
      <c r="E174">
        <v>23400</v>
      </c>
      <c r="F174">
        <v>71.199625730514526</v>
      </c>
      <c r="G174" s="4">
        <v>3349.0920000000001</v>
      </c>
      <c r="H174">
        <v>0</v>
      </c>
      <c r="I174">
        <v>0.72106837606837604</v>
      </c>
    </row>
    <row r="175" spans="1:9" x14ac:dyDescent="0.3">
      <c r="A175">
        <v>173</v>
      </c>
      <c r="B175" t="s">
        <v>8</v>
      </c>
      <c r="C175" t="s">
        <v>8</v>
      </c>
      <c r="D175">
        <v>18654</v>
      </c>
      <c r="E175">
        <v>22932</v>
      </c>
      <c r="F175">
        <v>76.683521270751953</v>
      </c>
      <c r="G175" s="4">
        <v>3349.0920000000001</v>
      </c>
      <c r="H175">
        <v>0</v>
      </c>
      <c r="I175">
        <v>0.81344845630559914</v>
      </c>
    </row>
    <row r="176" spans="1:9" x14ac:dyDescent="0.3">
      <c r="A176">
        <v>174</v>
      </c>
      <c r="B176" t="s">
        <v>8</v>
      </c>
      <c r="C176" t="s">
        <v>8</v>
      </c>
      <c r="D176">
        <v>15290</v>
      </c>
      <c r="E176">
        <v>16601</v>
      </c>
      <c r="F176">
        <v>83.555889129638672</v>
      </c>
      <c r="G176" s="4">
        <v>3349.0920000000001</v>
      </c>
      <c r="H176">
        <v>0</v>
      </c>
      <c r="I176">
        <v>0.92102885368351306</v>
      </c>
    </row>
    <row r="177" spans="1:9" x14ac:dyDescent="0.3">
      <c r="A177">
        <v>175</v>
      </c>
      <c r="B177" t="s">
        <v>8</v>
      </c>
      <c r="C177" t="s">
        <v>8</v>
      </c>
      <c r="D177">
        <v>18665</v>
      </c>
      <c r="E177">
        <v>19040</v>
      </c>
      <c r="F177">
        <v>82.167357206344604</v>
      </c>
      <c r="G177" s="4">
        <v>3349.0920000000001</v>
      </c>
      <c r="H177">
        <v>0</v>
      </c>
      <c r="I177">
        <v>0.98030462184873945</v>
      </c>
    </row>
    <row r="178" spans="1:9" x14ac:dyDescent="0.3">
      <c r="A178">
        <v>176</v>
      </c>
      <c r="B178" t="s">
        <v>8</v>
      </c>
      <c r="C178" t="s">
        <v>8</v>
      </c>
      <c r="D178">
        <v>15959</v>
      </c>
      <c r="E178">
        <v>18760</v>
      </c>
      <c r="F178">
        <v>76.552248001098633</v>
      </c>
      <c r="G178" s="4">
        <v>3349.0920000000001</v>
      </c>
      <c r="H178">
        <v>0</v>
      </c>
      <c r="I178">
        <v>0.85069296375266523</v>
      </c>
    </row>
    <row r="179" spans="1:9" x14ac:dyDescent="0.3">
      <c r="A179">
        <v>177</v>
      </c>
      <c r="B179" t="s">
        <v>8</v>
      </c>
      <c r="C179" t="s">
        <v>8</v>
      </c>
      <c r="D179">
        <v>19232</v>
      </c>
      <c r="E179">
        <v>22797</v>
      </c>
      <c r="F179">
        <v>79.296958446502686</v>
      </c>
      <c r="G179" s="4">
        <v>3349.0920000000001</v>
      </c>
      <c r="H179">
        <v>0</v>
      </c>
      <c r="I179">
        <v>0.84361977453173664</v>
      </c>
    </row>
    <row r="180" spans="1:9" x14ac:dyDescent="0.3">
      <c r="A180">
        <v>178</v>
      </c>
      <c r="B180" t="s">
        <v>8</v>
      </c>
      <c r="C180" t="s">
        <v>8</v>
      </c>
      <c r="D180">
        <v>15670</v>
      </c>
      <c r="E180">
        <v>19297</v>
      </c>
      <c r="F180">
        <v>76.940590143203735</v>
      </c>
      <c r="G180" s="4">
        <v>3349.0920000000001</v>
      </c>
      <c r="H180">
        <v>0</v>
      </c>
      <c r="I180">
        <v>0.81204332279628955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16899</v>
      </c>
      <c r="F181">
        <v>81.092220544815063</v>
      </c>
      <c r="G181" s="4">
        <v>3349.0920000000001</v>
      </c>
      <c r="H181">
        <v>0</v>
      </c>
      <c r="I181">
        <v>0.87200426060713654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19881</v>
      </c>
      <c r="F182">
        <v>82.033270597457886</v>
      </c>
      <c r="G182" s="4">
        <v>3349.0920000000001</v>
      </c>
      <c r="H182">
        <v>0</v>
      </c>
      <c r="I182">
        <v>0.87691766007746086</v>
      </c>
    </row>
    <row r="183" spans="1:9" x14ac:dyDescent="0.3">
      <c r="A183">
        <v>181</v>
      </c>
      <c r="B183" t="s">
        <v>8</v>
      </c>
      <c r="C183" t="s">
        <v>8</v>
      </c>
      <c r="D183">
        <v>14762</v>
      </c>
      <c r="E183">
        <v>19173</v>
      </c>
      <c r="F183">
        <v>72.670841217041016</v>
      </c>
      <c r="G183" s="4">
        <v>3349.0920000000001</v>
      </c>
      <c r="H183">
        <v>0</v>
      </c>
      <c r="I183">
        <v>0.76993689041881808</v>
      </c>
    </row>
    <row r="184" spans="1:9" x14ac:dyDescent="0.3">
      <c r="A184">
        <v>182</v>
      </c>
      <c r="B184" t="s">
        <v>8</v>
      </c>
      <c r="C184" t="s">
        <v>8</v>
      </c>
      <c r="D184">
        <v>14376</v>
      </c>
      <c r="E184">
        <v>17382</v>
      </c>
      <c r="F184">
        <v>77.995741367340088</v>
      </c>
      <c r="G184" s="4">
        <v>3349.0920000000001</v>
      </c>
      <c r="H184">
        <v>0</v>
      </c>
      <c r="I184">
        <v>0.82706247842595793</v>
      </c>
    </row>
    <row r="185" spans="1:9" x14ac:dyDescent="0.3">
      <c r="A185">
        <v>183</v>
      </c>
      <c r="B185" t="s">
        <v>8</v>
      </c>
      <c r="C185" t="s">
        <v>8</v>
      </c>
      <c r="D185">
        <v>13495</v>
      </c>
      <c r="E185">
        <v>14475</v>
      </c>
      <c r="F185">
        <v>78.619325160980225</v>
      </c>
      <c r="G185" s="4">
        <v>3349.0920000000001</v>
      </c>
      <c r="H185">
        <v>0</v>
      </c>
      <c r="I185">
        <v>0.93229706390328149</v>
      </c>
    </row>
    <row r="186" spans="1:9" x14ac:dyDescent="0.3">
      <c r="A186">
        <v>184</v>
      </c>
      <c r="B186" t="s">
        <v>8</v>
      </c>
      <c r="C186" t="s">
        <v>8</v>
      </c>
      <c r="D186">
        <v>13422</v>
      </c>
      <c r="E186">
        <v>17292</v>
      </c>
      <c r="F186">
        <v>75.789833068847656</v>
      </c>
      <c r="G186" s="4">
        <v>3349.0920000000001</v>
      </c>
      <c r="H186">
        <v>0</v>
      </c>
      <c r="I186">
        <v>0.77619708535739074</v>
      </c>
    </row>
    <row r="187" spans="1:9" x14ac:dyDescent="0.3">
      <c r="A187">
        <v>185</v>
      </c>
      <c r="B187" t="s">
        <v>8</v>
      </c>
      <c r="C187" t="s">
        <v>8</v>
      </c>
      <c r="D187">
        <v>16655</v>
      </c>
      <c r="E187">
        <v>21087</v>
      </c>
      <c r="F187">
        <v>76.719576120376587</v>
      </c>
      <c r="G187" s="4">
        <v>3349.0920000000001</v>
      </c>
      <c r="H187">
        <v>0</v>
      </c>
      <c r="I187">
        <v>0.78982311376677572</v>
      </c>
    </row>
    <row r="188" spans="1:9" x14ac:dyDescent="0.3">
      <c r="A188">
        <v>186</v>
      </c>
      <c r="B188" t="s">
        <v>8</v>
      </c>
      <c r="C188" t="s">
        <v>8</v>
      </c>
      <c r="D188">
        <v>17996</v>
      </c>
      <c r="E188">
        <v>22450</v>
      </c>
      <c r="F188">
        <v>78.616851568222046</v>
      </c>
      <c r="G188" s="4">
        <v>3349.0920000000001</v>
      </c>
      <c r="H188">
        <v>0</v>
      </c>
      <c r="I188">
        <v>0.80160356347438755</v>
      </c>
    </row>
    <row r="189" spans="1:9" x14ac:dyDescent="0.3">
      <c r="A189">
        <v>187</v>
      </c>
      <c r="B189" t="s">
        <v>8</v>
      </c>
      <c r="C189" t="s">
        <v>8</v>
      </c>
      <c r="D189">
        <v>14711</v>
      </c>
      <c r="E189">
        <v>17536</v>
      </c>
      <c r="F189">
        <v>79.359251260757446</v>
      </c>
      <c r="G189" s="4">
        <v>3349.0920000000001</v>
      </c>
      <c r="H189">
        <v>0</v>
      </c>
      <c r="I189">
        <v>0.83890282846715325</v>
      </c>
    </row>
    <row r="190" spans="1:9" x14ac:dyDescent="0.3">
      <c r="A190">
        <v>188</v>
      </c>
      <c r="B190" t="s">
        <v>8</v>
      </c>
      <c r="C190" t="s">
        <v>8</v>
      </c>
      <c r="D190">
        <v>20518</v>
      </c>
      <c r="E190">
        <v>24960</v>
      </c>
      <c r="F190">
        <v>80.118024349212646</v>
      </c>
      <c r="G190" s="4">
        <v>3349.0920000000001</v>
      </c>
      <c r="H190">
        <v>0</v>
      </c>
      <c r="I190">
        <v>0.82203525641025643</v>
      </c>
    </row>
    <row r="191" spans="1:9" x14ac:dyDescent="0.3">
      <c r="A191">
        <v>189</v>
      </c>
      <c r="B191" t="s">
        <v>8</v>
      </c>
      <c r="C191" t="s">
        <v>8</v>
      </c>
      <c r="D191">
        <v>21490</v>
      </c>
      <c r="E191">
        <v>29911</v>
      </c>
      <c r="F191">
        <v>71.846479177474976</v>
      </c>
      <c r="G191" s="4">
        <v>3349.0920000000001</v>
      </c>
      <c r="H191">
        <v>0</v>
      </c>
      <c r="I191">
        <v>0.71846477884390358</v>
      </c>
    </row>
    <row r="192" spans="1:9" x14ac:dyDescent="0.3">
      <c r="A192">
        <v>190</v>
      </c>
      <c r="B192" t="s">
        <v>8</v>
      </c>
      <c r="C192" t="s">
        <v>8</v>
      </c>
      <c r="D192">
        <v>16879</v>
      </c>
      <c r="E192">
        <v>23408</v>
      </c>
      <c r="F192">
        <v>72.107827663421631</v>
      </c>
      <c r="G192" s="4">
        <v>3349.0920000000001</v>
      </c>
      <c r="H192">
        <v>0</v>
      </c>
      <c r="I192">
        <v>0.72107826384142171</v>
      </c>
    </row>
    <row r="193" spans="1:9" x14ac:dyDescent="0.3">
      <c r="A193">
        <v>191</v>
      </c>
      <c r="B193" t="s">
        <v>8</v>
      </c>
      <c r="C193" t="s">
        <v>8</v>
      </c>
      <c r="D193">
        <v>18662</v>
      </c>
      <c r="E193">
        <v>22801</v>
      </c>
      <c r="F193">
        <v>77.54892110824585</v>
      </c>
      <c r="G193" s="4">
        <v>3349.0920000000001</v>
      </c>
      <c r="H193">
        <v>0</v>
      </c>
      <c r="I193">
        <v>0.8184728739967545</v>
      </c>
    </row>
    <row r="194" spans="1:9" x14ac:dyDescent="0.3">
      <c r="A194">
        <v>192</v>
      </c>
      <c r="B194" t="s">
        <v>8</v>
      </c>
      <c r="C194" t="s">
        <v>8</v>
      </c>
      <c r="D194">
        <v>15272</v>
      </c>
      <c r="E194">
        <v>18006</v>
      </c>
      <c r="F194">
        <v>79.706233739852905</v>
      </c>
      <c r="G194" s="4">
        <v>3349.0920000000001</v>
      </c>
      <c r="H194">
        <v>0</v>
      </c>
      <c r="I194">
        <v>0.84816172386982114</v>
      </c>
    </row>
    <row r="195" spans="1:9" x14ac:dyDescent="0.3">
      <c r="A195">
        <v>193</v>
      </c>
      <c r="B195" t="s">
        <v>8</v>
      </c>
      <c r="C195" t="s">
        <v>8</v>
      </c>
      <c r="D195">
        <v>18666</v>
      </c>
      <c r="E195">
        <v>20163</v>
      </c>
      <c r="F195">
        <v>81.080073118209839</v>
      </c>
      <c r="G195" s="4">
        <v>3349.0920000000001</v>
      </c>
      <c r="H195">
        <v>0</v>
      </c>
      <c r="I195">
        <v>0.92575509596786187</v>
      </c>
    </row>
    <row r="196" spans="1:9" x14ac:dyDescent="0.3">
      <c r="A196">
        <v>194</v>
      </c>
      <c r="B196" t="s">
        <v>8</v>
      </c>
      <c r="C196" t="s">
        <v>8</v>
      </c>
      <c r="D196">
        <v>15961</v>
      </c>
      <c r="E196">
        <v>19454</v>
      </c>
      <c r="F196">
        <v>79.026389122009277</v>
      </c>
      <c r="G196" s="4">
        <v>3349.0920000000001</v>
      </c>
      <c r="H196">
        <v>0</v>
      </c>
      <c r="I196">
        <v>0.82044823686645418</v>
      </c>
    </row>
    <row r="197" spans="1:9" x14ac:dyDescent="0.3">
      <c r="A197">
        <v>195</v>
      </c>
      <c r="B197" t="s">
        <v>8</v>
      </c>
      <c r="C197" t="s">
        <v>8</v>
      </c>
      <c r="D197">
        <v>19241</v>
      </c>
      <c r="E197">
        <v>40951</v>
      </c>
      <c r="F197">
        <v>40.309455990791321</v>
      </c>
      <c r="G197" s="4">
        <v>3349.0920000000001</v>
      </c>
      <c r="H197">
        <v>0</v>
      </c>
      <c r="I197">
        <v>0.46985421601426097</v>
      </c>
    </row>
    <row r="198" spans="1:9" x14ac:dyDescent="0.3">
      <c r="A198">
        <v>196</v>
      </c>
      <c r="B198" t="s">
        <v>8</v>
      </c>
      <c r="C198" t="s">
        <v>8</v>
      </c>
      <c r="D198">
        <v>15661</v>
      </c>
      <c r="E198">
        <v>20727</v>
      </c>
      <c r="F198">
        <v>75.119107961654663</v>
      </c>
      <c r="G198" s="4">
        <v>3349.0920000000001</v>
      </c>
      <c r="H198">
        <v>0</v>
      </c>
      <c r="I198">
        <v>0.75558450330486804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15595</v>
      </c>
      <c r="F199">
        <v>79.857861995697021</v>
      </c>
      <c r="G199" s="4">
        <v>3349.0920000000001</v>
      </c>
      <c r="H199">
        <v>0</v>
      </c>
      <c r="I199">
        <v>0.94735492144918243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21744</v>
      </c>
      <c r="F200">
        <v>77.870118618011475</v>
      </c>
      <c r="G200" s="4">
        <v>3349.0920000000001</v>
      </c>
      <c r="H200">
        <v>0</v>
      </c>
      <c r="I200">
        <v>0.80127851361295066</v>
      </c>
    </row>
    <row r="201" spans="1:9" x14ac:dyDescent="0.3">
      <c r="A201">
        <v>199</v>
      </c>
      <c r="B201" t="s">
        <v>8</v>
      </c>
      <c r="C201" t="s">
        <v>8</v>
      </c>
      <c r="D201">
        <v>14814</v>
      </c>
      <c r="E201">
        <v>18360</v>
      </c>
      <c r="F201">
        <v>76.861971616744995</v>
      </c>
      <c r="G201" s="4">
        <v>3349.0920000000001</v>
      </c>
      <c r="H201">
        <v>0</v>
      </c>
      <c r="I201">
        <v>0.80686274509803924</v>
      </c>
    </row>
    <row r="202" spans="1:9" x14ac:dyDescent="0.3">
      <c r="A202">
        <v>200</v>
      </c>
      <c r="B202" t="s">
        <v>8</v>
      </c>
      <c r="C202" t="s">
        <v>8</v>
      </c>
      <c r="D202">
        <v>14402</v>
      </c>
      <c r="E202">
        <v>17192</v>
      </c>
      <c r="F202">
        <v>80.269312858581543</v>
      </c>
      <c r="G202" s="4">
        <v>3349.0920000000001</v>
      </c>
      <c r="H202">
        <v>0</v>
      </c>
      <c r="I202">
        <v>0.83771521637971147</v>
      </c>
    </row>
    <row r="203" spans="1:9" x14ac:dyDescent="0.3">
      <c r="A203">
        <v>201</v>
      </c>
      <c r="B203" t="s">
        <v>8</v>
      </c>
      <c r="C203" t="s">
        <v>8</v>
      </c>
      <c r="D203">
        <v>13447</v>
      </c>
      <c r="E203">
        <v>14819</v>
      </c>
      <c r="F203">
        <v>83.891743421554565</v>
      </c>
      <c r="G203" s="4">
        <v>3349.0920000000001</v>
      </c>
      <c r="H203">
        <v>0</v>
      </c>
      <c r="I203">
        <v>0.90741615493623051</v>
      </c>
    </row>
    <row r="204" spans="1:9" x14ac:dyDescent="0.3">
      <c r="A204">
        <v>202</v>
      </c>
      <c r="B204" t="s">
        <v>8</v>
      </c>
      <c r="C204" t="s">
        <v>8</v>
      </c>
      <c r="D204">
        <v>13442</v>
      </c>
      <c r="E204">
        <v>16885</v>
      </c>
      <c r="F204">
        <v>73.853474855422974</v>
      </c>
      <c r="G204" s="4">
        <v>3349.0920000000001</v>
      </c>
      <c r="H204">
        <v>0</v>
      </c>
      <c r="I204">
        <v>0.79609120521172638</v>
      </c>
    </row>
    <row r="205" spans="1:9" x14ac:dyDescent="0.3">
      <c r="A205">
        <v>203</v>
      </c>
      <c r="B205" t="s">
        <v>8</v>
      </c>
      <c r="C205" t="s">
        <v>8</v>
      </c>
      <c r="D205">
        <v>16700</v>
      </c>
      <c r="E205">
        <v>19851</v>
      </c>
      <c r="F205">
        <v>81.475597620010376</v>
      </c>
      <c r="G205" s="4">
        <v>3349.0920000000001</v>
      </c>
      <c r="H205">
        <v>0</v>
      </c>
      <c r="I205">
        <v>0.84126744244622442</v>
      </c>
    </row>
    <row r="206" spans="1:9" x14ac:dyDescent="0.3">
      <c r="A206">
        <v>204</v>
      </c>
      <c r="B206" t="s">
        <v>8</v>
      </c>
      <c r="C206" t="s">
        <v>8</v>
      </c>
      <c r="D206">
        <v>17964</v>
      </c>
      <c r="E206">
        <v>23405</v>
      </c>
      <c r="F206">
        <v>75.314658880233765</v>
      </c>
      <c r="G206" s="4">
        <v>3349.0920000000001</v>
      </c>
      <c r="H206">
        <v>0</v>
      </c>
      <c r="I206">
        <v>0.76752830591753896</v>
      </c>
    </row>
    <row r="207" spans="1:9" x14ac:dyDescent="0.3">
      <c r="A207">
        <v>205</v>
      </c>
      <c r="B207" t="s">
        <v>8</v>
      </c>
      <c r="C207" t="s">
        <v>8</v>
      </c>
      <c r="D207">
        <v>14646</v>
      </c>
      <c r="E207">
        <v>17231</v>
      </c>
      <c r="F207">
        <v>78.492635488510132</v>
      </c>
      <c r="G207" s="4">
        <v>3349.0920000000001</v>
      </c>
      <c r="H207">
        <v>0</v>
      </c>
      <c r="I207">
        <v>0.84997968777203881</v>
      </c>
    </row>
    <row r="208" spans="1:9" x14ac:dyDescent="0.3">
      <c r="A208">
        <v>206</v>
      </c>
      <c r="B208" t="s">
        <v>8</v>
      </c>
      <c r="C208" t="s">
        <v>8</v>
      </c>
      <c r="D208">
        <v>20545</v>
      </c>
      <c r="E208">
        <v>23503</v>
      </c>
      <c r="F208">
        <v>80.895274877548218</v>
      </c>
      <c r="G208" s="4">
        <v>3349.0920000000001</v>
      </c>
      <c r="H208">
        <v>0</v>
      </c>
      <c r="I208">
        <v>0.87414372633280857</v>
      </c>
    </row>
    <row r="209" spans="1:9" x14ac:dyDescent="0.3">
      <c r="A209">
        <v>207</v>
      </c>
      <c r="B209" t="s">
        <v>8</v>
      </c>
      <c r="C209" t="s">
        <v>8</v>
      </c>
      <c r="D209">
        <v>21490</v>
      </c>
      <c r="E209">
        <v>28124</v>
      </c>
      <c r="F209">
        <v>74.414682388305664</v>
      </c>
      <c r="G209" s="4">
        <v>3349.0920000000001</v>
      </c>
      <c r="H209">
        <v>0</v>
      </c>
      <c r="I209">
        <v>0.76411605745982081</v>
      </c>
    </row>
    <row r="210" spans="1:9" x14ac:dyDescent="0.3">
      <c r="A210">
        <v>208</v>
      </c>
      <c r="B210" t="s">
        <v>8</v>
      </c>
      <c r="C210" t="s">
        <v>8</v>
      </c>
      <c r="D210">
        <v>16876</v>
      </c>
      <c r="E210">
        <v>23672</v>
      </c>
      <c r="F210">
        <v>71.196961402893066</v>
      </c>
      <c r="G210" s="4">
        <v>3349.0920000000001</v>
      </c>
      <c r="H210">
        <v>0</v>
      </c>
      <c r="I210">
        <v>0.71290976681311258</v>
      </c>
    </row>
    <row r="211" spans="1:9" x14ac:dyDescent="0.3">
      <c r="A211">
        <v>209</v>
      </c>
      <c r="B211" t="s">
        <v>8</v>
      </c>
      <c r="C211" t="s">
        <v>8</v>
      </c>
      <c r="D211">
        <v>18648</v>
      </c>
      <c r="E211">
        <v>22387</v>
      </c>
      <c r="F211">
        <v>80.262696743011475</v>
      </c>
      <c r="G211" s="4">
        <v>3349.0920000000001</v>
      </c>
      <c r="H211">
        <v>0</v>
      </c>
      <c r="I211">
        <v>0.8329834278822531</v>
      </c>
    </row>
    <row r="212" spans="1:9" x14ac:dyDescent="0.3">
      <c r="A212">
        <v>210</v>
      </c>
      <c r="B212" t="s">
        <v>8</v>
      </c>
      <c r="C212" t="s">
        <v>8</v>
      </c>
      <c r="D212">
        <v>15282</v>
      </c>
      <c r="E212">
        <v>17550</v>
      </c>
      <c r="F212">
        <v>80.723291635513306</v>
      </c>
      <c r="G212" s="4">
        <v>3349.0920000000001</v>
      </c>
      <c r="H212">
        <v>0</v>
      </c>
      <c r="I212">
        <v>0.87076923076923074</v>
      </c>
    </row>
    <row r="213" spans="1:9" x14ac:dyDescent="0.3">
      <c r="A213">
        <v>211</v>
      </c>
      <c r="B213" t="s">
        <v>8</v>
      </c>
      <c r="C213" t="s">
        <v>8</v>
      </c>
      <c r="D213">
        <v>18665</v>
      </c>
      <c r="E213">
        <v>21024</v>
      </c>
      <c r="F213">
        <v>82.797533273696899</v>
      </c>
      <c r="G213" s="4">
        <v>3349.0920000000001</v>
      </c>
      <c r="H213">
        <v>0</v>
      </c>
      <c r="I213">
        <v>0.887794901065449</v>
      </c>
    </row>
    <row r="214" spans="1:9" x14ac:dyDescent="0.3">
      <c r="A214">
        <v>212</v>
      </c>
      <c r="B214" t="s">
        <v>8</v>
      </c>
      <c r="C214" t="s">
        <v>8</v>
      </c>
      <c r="D214">
        <v>15969</v>
      </c>
      <c r="E214">
        <v>19395</v>
      </c>
      <c r="F214">
        <v>78.192079067230225</v>
      </c>
      <c r="G214" s="4">
        <v>3349.0920000000001</v>
      </c>
      <c r="H214">
        <v>0</v>
      </c>
      <c r="I214">
        <v>0.82335653518948182</v>
      </c>
    </row>
    <row r="215" spans="1:9" x14ac:dyDescent="0.3">
      <c r="A215">
        <v>213</v>
      </c>
      <c r="B215" t="s">
        <v>8</v>
      </c>
      <c r="C215" t="s">
        <v>8</v>
      </c>
      <c r="D215">
        <v>19232</v>
      </c>
      <c r="E215">
        <v>79002</v>
      </c>
      <c r="F215">
        <v>19.86864805221558</v>
      </c>
      <c r="G215" s="4">
        <v>3349.0920000000001</v>
      </c>
      <c r="H215">
        <v>0</v>
      </c>
      <c r="I215">
        <v>0.2434368750158224</v>
      </c>
    </row>
    <row r="216" spans="1:9" x14ac:dyDescent="0.3">
      <c r="A216">
        <v>214</v>
      </c>
      <c r="B216" t="s">
        <v>8</v>
      </c>
      <c r="C216" t="s">
        <v>8</v>
      </c>
      <c r="D216">
        <v>15663</v>
      </c>
      <c r="E216">
        <v>22046</v>
      </c>
      <c r="F216">
        <v>70.946097373962402</v>
      </c>
      <c r="G216" s="4">
        <v>3349.0920000000001</v>
      </c>
      <c r="H216">
        <v>0</v>
      </c>
      <c r="I216">
        <v>0.71046901932323325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16041</v>
      </c>
      <c r="F217">
        <v>82.894659042358398</v>
      </c>
      <c r="G217" s="4">
        <v>3349.0920000000001</v>
      </c>
      <c r="H217">
        <v>0</v>
      </c>
      <c r="I217">
        <v>0.91902001122124555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22050</v>
      </c>
      <c r="F218">
        <v>77.912533283233643</v>
      </c>
      <c r="G218" s="4">
        <v>3349.0920000000001</v>
      </c>
      <c r="H218">
        <v>0</v>
      </c>
      <c r="I218">
        <v>0.78961451247165537</v>
      </c>
    </row>
    <row r="219" spans="1:9" x14ac:dyDescent="0.3">
      <c r="A219">
        <v>217</v>
      </c>
      <c r="B219" t="s">
        <v>8</v>
      </c>
      <c r="C219" t="s">
        <v>8</v>
      </c>
      <c r="D219">
        <v>14751</v>
      </c>
      <c r="E219">
        <v>19728</v>
      </c>
      <c r="F219">
        <v>73.636502027511597</v>
      </c>
      <c r="G219" s="4">
        <v>3349.0920000000001</v>
      </c>
      <c r="H219">
        <v>0</v>
      </c>
      <c r="I219">
        <v>0.74771897810218979</v>
      </c>
    </row>
    <row r="220" spans="1:9" x14ac:dyDescent="0.3">
      <c r="A220">
        <v>218</v>
      </c>
      <c r="B220" t="s">
        <v>8</v>
      </c>
      <c r="C220" t="s">
        <v>8</v>
      </c>
      <c r="D220">
        <v>14402</v>
      </c>
      <c r="E220">
        <v>19010</v>
      </c>
      <c r="F220">
        <v>75.760126113891602</v>
      </c>
      <c r="G220" s="4">
        <v>3349.0920000000001</v>
      </c>
      <c r="H220">
        <v>0</v>
      </c>
      <c r="I220">
        <v>0.75760126249342452</v>
      </c>
    </row>
    <row r="221" spans="1:9" x14ac:dyDescent="0.3">
      <c r="A221">
        <v>219</v>
      </c>
      <c r="B221" t="s">
        <v>8</v>
      </c>
      <c r="C221" t="s">
        <v>8</v>
      </c>
      <c r="D221">
        <v>13493</v>
      </c>
      <c r="E221">
        <v>16512</v>
      </c>
      <c r="F221">
        <v>77.965599298477173</v>
      </c>
      <c r="G221" s="4">
        <v>3349.0920000000001</v>
      </c>
      <c r="H221">
        <v>0</v>
      </c>
      <c r="I221">
        <v>0.8171632751937985</v>
      </c>
    </row>
    <row r="222" spans="1:9" x14ac:dyDescent="0.3">
      <c r="A222">
        <v>220</v>
      </c>
      <c r="B222" t="s">
        <v>8</v>
      </c>
      <c r="C222" t="s">
        <v>8</v>
      </c>
      <c r="D222">
        <v>13448</v>
      </c>
      <c r="E222">
        <v>15704</v>
      </c>
      <c r="F222">
        <v>74.573326110839844</v>
      </c>
      <c r="G222" s="4">
        <v>3349.0920000000001</v>
      </c>
      <c r="H222">
        <v>0</v>
      </c>
      <c r="I222">
        <v>0.85634233316352526</v>
      </c>
    </row>
    <row r="223" spans="1:9" x14ac:dyDescent="0.3">
      <c r="A223">
        <v>221</v>
      </c>
      <c r="B223" t="s">
        <v>8</v>
      </c>
      <c r="C223" t="s">
        <v>8</v>
      </c>
      <c r="D223">
        <v>16694</v>
      </c>
      <c r="E223">
        <v>21003</v>
      </c>
      <c r="F223">
        <v>78.472679853439331</v>
      </c>
      <c r="G223" s="4">
        <v>3349.0920000000001</v>
      </c>
      <c r="H223">
        <v>0</v>
      </c>
      <c r="I223">
        <v>0.79483883254773124</v>
      </c>
    </row>
    <row r="224" spans="1:9" x14ac:dyDescent="0.3">
      <c r="A224">
        <v>222</v>
      </c>
      <c r="B224" t="s">
        <v>8</v>
      </c>
      <c r="C224" t="s">
        <v>8</v>
      </c>
      <c r="D224">
        <v>17963</v>
      </c>
      <c r="E224">
        <v>23454</v>
      </c>
      <c r="F224">
        <v>75.935602188110352</v>
      </c>
      <c r="G224" s="4">
        <v>3349.0920000000001</v>
      </c>
      <c r="H224">
        <v>0</v>
      </c>
      <c r="I224">
        <v>0.76588215229811551</v>
      </c>
    </row>
    <row r="225" spans="1:9" x14ac:dyDescent="0.3">
      <c r="A225">
        <v>223</v>
      </c>
      <c r="B225" t="s">
        <v>8</v>
      </c>
      <c r="C225" t="s">
        <v>8</v>
      </c>
      <c r="D225">
        <v>14780</v>
      </c>
      <c r="E225">
        <v>17229</v>
      </c>
      <c r="F225">
        <v>79.412591457366943</v>
      </c>
      <c r="G225" s="4">
        <v>3349.0920000000001</v>
      </c>
      <c r="H225">
        <v>0</v>
      </c>
      <c r="I225">
        <v>0.85785594056532588</v>
      </c>
    </row>
    <row r="226" spans="1:9" x14ac:dyDescent="0.3">
      <c r="A226">
        <v>224</v>
      </c>
      <c r="B226" t="s">
        <v>8</v>
      </c>
      <c r="C226" t="s">
        <v>8</v>
      </c>
      <c r="D226">
        <v>20474</v>
      </c>
      <c r="E226">
        <v>21629</v>
      </c>
      <c r="F226">
        <v>81.275296211242676</v>
      </c>
      <c r="G226" s="4">
        <v>3349.0920000000001</v>
      </c>
      <c r="H226">
        <v>0</v>
      </c>
      <c r="I226">
        <v>0.94659947292986268</v>
      </c>
    </row>
    <row r="227" spans="1:9" x14ac:dyDescent="0.3">
      <c r="A227">
        <v>225</v>
      </c>
      <c r="B227" t="s">
        <v>8</v>
      </c>
      <c r="C227" t="s">
        <v>8</v>
      </c>
      <c r="D227">
        <v>21486</v>
      </c>
      <c r="E227">
        <v>29548</v>
      </c>
      <c r="F227">
        <v>72.633785009384155</v>
      </c>
      <c r="G227" s="4">
        <v>3349.0920000000001</v>
      </c>
      <c r="H227">
        <v>0</v>
      </c>
      <c r="I227">
        <v>0.72715581426830922</v>
      </c>
    </row>
    <row r="228" spans="1:9" x14ac:dyDescent="0.3">
      <c r="A228">
        <v>226</v>
      </c>
      <c r="B228" t="s">
        <v>8</v>
      </c>
      <c r="C228" t="s">
        <v>8</v>
      </c>
      <c r="D228">
        <v>16877</v>
      </c>
      <c r="E228">
        <v>21672</v>
      </c>
      <c r="F228">
        <v>73.277294635772705</v>
      </c>
      <c r="G228" s="4">
        <v>3349.0920000000001</v>
      </c>
      <c r="H228">
        <v>0</v>
      </c>
      <c r="I228">
        <v>0.77874677002583981</v>
      </c>
    </row>
    <row r="229" spans="1:9" x14ac:dyDescent="0.3">
      <c r="A229">
        <v>227</v>
      </c>
      <c r="B229" t="s">
        <v>8</v>
      </c>
      <c r="C229" t="s">
        <v>8</v>
      </c>
      <c r="D229">
        <v>18652</v>
      </c>
      <c r="E229">
        <v>23572</v>
      </c>
      <c r="F229">
        <v>76.898908615112305</v>
      </c>
      <c r="G229" s="4">
        <v>3349.0920000000001</v>
      </c>
      <c r="H229">
        <v>0</v>
      </c>
      <c r="I229">
        <v>0.79127778720515862</v>
      </c>
    </row>
    <row r="230" spans="1:9" x14ac:dyDescent="0.3">
      <c r="A230">
        <v>228</v>
      </c>
      <c r="B230" t="s">
        <v>8</v>
      </c>
      <c r="C230" t="s">
        <v>8</v>
      </c>
      <c r="D230">
        <v>15267</v>
      </c>
      <c r="E230">
        <v>18788</v>
      </c>
      <c r="F230">
        <v>78.354454040527344</v>
      </c>
      <c r="G230" s="4">
        <v>3349.0920000000001</v>
      </c>
      <c r="H230">
        <v>0</v>
      </c>
      <c r="I230">
        <v>0.81259314456035769</v>
      </c>
    </row>
    <row r="231" spans="1:9" x14ac:dyDescent="0.3">
      <c r="A231">
        <v>229</v>
      </c>
      <c r="B231" t="s">
        <v>8</v>
      </c>
      <c r="C231" t="s">
        <v>8</v>
      </c>
      <c r="D231">
        <v>18653</v>
      </c>
      <c r="E231">
        <v>20398</v>
      </c>
      <c r="F231">
        <v>83.890563249588013</v>
      </c>
      <c r="G231" s="4">
        <v>3349.0920000000001</v>
      </c>
      <c r="H231">
        <v>0</v>
      </c>
      <c r="I231">
        <v>0.9144523972938523</v>
      </c>
    </row>
    <row r="232" spans="1:9" x14ac:dyDescent="0.3">
      <c r="A232">
        <v>230</v>
      </c>
      <c r="B232" t="s">
        <v>8</v>
      </c>
      <c r="C232" t="s">
        <v>8</v>
      </c>
      <c r="D232">
        <v>15982</v>
      </c>
      <c r="E232">
        <v>18147</v>
      </c>
      <c r="F232">
        <v>81.643515825271606</v>
      </c>
      <c r="G232" s="4">
        <v>3349.0920000000001</v>
      </c>
      <c r="H232">
        <v>0</v>
      </c>
      <c r="I232">
        <v>0.88069653386234636</v>
      </c>
    </row>
    <row r="233" spans="1:9" x14ac:dyDescent="0.3">
      <c r="A233">
        <v>231</v>
      </c>
      <c r="B233" t="s">
        <v>8</v>
      </c>
      <c r="C233" t="s">
        <v>8</v>
      </c>
      <c r="D233">
        <v>19248</v>
      </c>
      <c r="E233">
        <v>60093</v>
      </c>
      <c r="F233">
        <v>27.16593941052755</v>
      </c>
      <c r="G233" s="4">
        <v>3349.0920000000001</v>
      </c>
      <c r="H233">
        <v>0</v>
      </c>
      <c r="I233">
        <v>0.32030352952922969</v>
      </c>
    </row>
    <row r="234" spans="1:9" x14ac:dyDescent="0.3">
      <c r="A234">
        <v>232</v>
      </c>
      <c r="B234" t="s">
        <v>8</v>
      </c>
      <c r="C234" t="s">
        <v>8</v>
      </c>
      <c r="D234">
        <v>15651</v>
      </c>
      <c r="E234">
        <v>21650</v>
      </c>
      <c r="F234">
        <v>71.99704647064209</v>
      </c>
      <c r="G234" s="4">
        <v>3349.0920000000001</v>
      </c>
      <c r="H234">
        <v>0</v>
      </c>
      <c r="I234">
        <v>0.72290993071593534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17145</v>
      </c>
      <c r="F235">
        <v>81.672829389572144</v>
      </c>
      <c r="G235" s="4">
        <v>3349.0920000000001</v>
      </c>
      <c r="H235">
        <v>0</v>
      </c>
      <c r="I235">
        <v>0.86229221347331586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22413</v>
      </c>
      <c r="F236">
        <v>77.546566724777222</v>
      </c>
      <c r="G236" s="4">
        <v>3349.0920000000001</v>
      </c>
      <c r="H236">
        <v>0</v>
      </c>
      <c r="I236">
        <v>0.77776290545665461</v>
      </c>
    </row>
    <row r="237" spans="1:9" x14ac:dyDescent="0.3">
      <c r="A237">
        <v>235</v>
      </c>
      <c r="B237" t="s">
        <v>8</v>
      </c>
      <c r="C237" t="s">
        <v>8</v>
      </c>
      <c r="D237">
        <v>14728</v>
      </c>
      <c r="E237">
        <v>20020</v>
      </c>
      <c r="F237">
        <v>71.943193674087524</v>
      </c>
      <c r="G237" s="4">
        <v>3349.0920000000001</v>
      </c>
      <c r="H237">
        <v>0</v>
      </c>
      <c r="I237">
        <v>0.73566433566433564</v>
      </c>
    </row>
    <row r="238" spans="1:9" x14ac:dyDescent="0.3">
      <c r="A238">
        <v>236</v>
      </c>
      <c r="B238" t="s">
        <v>8</v>
      </c>
      <c r="C238" t="s">
        <v>8</v>
      </c>
      <c r="D238">
        <v>14408</v>
      </c>
      <c r="E238">
        <v>18934</v>
      </c>
      <c r="F238">
        <v>73.810142278671265</v>
      </c>
      <c r="G238" s="4">
        <v>3349.0920000000001</v>
      </c>
      <c r="H238">
        <v>0</v>
      </c>
      <c r="I238">
        <v>0.7609591211577057</v>
      </c>
    </row>
    <row r="239" spans="1:9" x14ac:dyDescent="0.3">
      <c r="A239">
        <v>237</v>
      </c>
      <c r="B239" t="s">
        <v>8</v>
      </c>
      <c r="C239" t="s">
        <v>8</v>
      </c>
      <c r="D239">
        <v>13496</v>
      </c>
      <c r="E239">
        <v>15968</v>
      </c>
      <c r="F239">
        <v>79.439705610275269</v>
      </c>
      <c r="G239" s="4">
        <v>3349.0920000000001</v>
      </c>
      <c r="H239">
        <v>0</v>
      </c>
      <c r="I239">
        <v>0.84519038076152309</v>
      </c>
    </row>
    <row r="240" spans="1:9" x14ac:dyDescent="0.3">
      <c r="A240">
        <v>238</v>
      </c>
      <c r="B240" t="s">
        <v>8</v>
      </c>
      <c r="C240" t="s">
        <v>8</v>
      </c>
      <c r="D240">
        <v>13384</v>
      </c>
      <c r="E240">
        <v>17514</v>
      </c>
      <c r="F240">
        <v>71.208512783050537</v>
      </c>
      <c r="G240" s="4">
        <v>3349.0920000000001</v>
      </c>
      <c r="H240">
        <v>0</v>
      </c>
      <c r="I240">
        <v>0.76418864908073536</v>
      </c>
    </row>
    <row r="241" spans="1:9" x14ac:dyDescent="0.3">
      <c r="A241">
        <v>239</v>
      </c>
      <c r="B241" t="s">
        <v>8</v>
      </c>
      <c r="C241" t="s">
        <v>8</v>
      </c>
      <c r="D241">
        <v>16696</v>
      </c>
      <c r="E241">
        <v>22210</v>
      </c>
      <c r="F241">
        <v>75.173348188400269</v>
      </c>
      <c r="G241" s="4">
        <v>3349.0920000000001</v>
      </c>
      <c r="H241">
        <v>0</v>
      </c>
      <c r="I241">
        <v>0.7517334533993697</v>
      </c>
    </row>
    <row r="242" spans="1:9" x14ac:dyDescent="0.3">
      <c r="A242">
        <v>240</v>
      </c>
      <c r="B242" t="s">
        <v>8</v>
      </c>
      <c r="C242" t="s">
        <v>8</v>
      </c>
      <c r="D242">
        <v>18044</v>
      </c>
      <c r="E242">
        <v>23688</v>
      </c>
      <c r="F242">
        <v>74.793720245361328</v>
      </c>
      <c r="G242" s="4">
        <v>3349.0920000000001</v>
      </c>
      <c r="H242">
        <v>0</v>
      </c>
      <c r="I242">
        <v>0.76173590003377234</v>
      </c>
    </row>
    <row r="243" spans="1:9" x14ac:dyDescent="0.3">
      <c r="A243">
        <v>241</v>
      </c>
      <c r="B243" t="s">
        <v>8</v>
      </c>
      <c r="C243" t="s">
        <v>8</v>
      </c>
      <c r="D243">
        <v>14584</v>
      </c>
      <c r="E243">
        <v>18209</v>
      </c>
      <c r="F243">
        <v>74.896001815795898</v>
      </c>
      <c r="G243" s="4">
        <v>3349.0920000000001</v>
      </c>
      <c r="H243">
        <v>0</v>
      </c>
      <c r="I243">
        <v>0.80092262068208031</v>
      </c>
    </row>
    <row r="244" spans="1:9" x14ac:dyDescent="0.3">
      <c r="A244">
        <v>242</v>
      </c>
      <c r="B244" t="s">
        <v>8</v>
      </c>
      <c r="C244" t="s">
        <v>8</v>
      </c>
      <c r="D244">
        <v>20508</v>
      </c>
      <c r="E244">
        <v>23838</v>
      </c>
      <c r="F244">
        <v>80.165761709213257</v>
      </c>
      <c r="G244" s="4">
        <v>3349.0920000000001</v>
      </c>
      <c r="H244">
        <v>0</v>
      </c>
      <c r="I244">
        <v>0.86030707274100171</v>
      </c>
    </row>
    <row r="245" spans="1:9" x14ac:dyDescent="0.3">
      <c r="A245">
        <v>243</v>
      </c>
      <c r="B245" t="s">
        <v>8</v>
      </c>
      <c r="C245" t="s">
        <v>8</v>
      </c>
      <c r="D245">
        <v>21436</v>
      </c>
      <c r="E245">
        <v>26931</v>
      </c>
      <c r="F245">
        <v>79.20340895652771</v>
      </c>
      <c r="G245" s="4">
        <v>3349.0920000000001</v>
      </c>
      <c r="H245">
        <v>0</v>
      </c>
      <c r="I245">
        <v>0.79596004604359294</v>
      </c>
    </row>
    <row r="246" spans="1:9" x14ac:dyDescent="0.3">
      <c r="A246">
        <v>244</v>
      </c>
      <c r="B246" t="s">
        <v>8</v>
      </c>
      <c r="C246" t="s">
        <v>8</v>
      </c>
      <c r="D246">
        <v>16860</v>
      </c>
      <c r="E246">
        <v>23542</v>
      </c>
      <c r="F246">
        <v>70.350378751754761</v>
      </c>
      <c r="G246" s="4">
        <v>3349.0920000000001</v>
      </c>
      <c r="H246">
        <v>0</v>
      </c>
      <c r="I246">
        <v>0.71616685073485686</v>
      </c>
    </row>
    <row r="247" spans="1:9" x14ac:dyDescent="0.3">
      <c r="A247">
        <v>245</v>
      </c>
      <c r="B247" t="s">
        <v>8</v>
      </c>
      <c r="C247" t="s">
        <v>8</v>
      </c>
      <c r="D247">
        <v>18660</v>
      </c>
      <c r="E247">
        <v>22605</v>
      </c>
      <c r="F247">
        <v>75.730347633361816</v>
      </c>
      <c r="G247" s="4">
        <v>3349.0920000000001</v>
      </c>
      <c r="H247">
        <v>0</v>
      </c>
      <c r="I247">
        <v>0.82548108825481092</v>
      </c>
    </row>
    <row r="248" spans="1:9" x14ac:dyDescent="0.3">
      <c r="A248">
        <v>246</v>
      </c>
      <c r="B248" t="s">
        <v>8</v>
      </c>
      <c r="C248" t="s">
        <v>8</v>
      </c>
      <c r="D248">
        <v>15204</v>
      </c>
      <c r="E248">
        <v>19740</v>
      </c>
      <c r="F248">
        <v>77.021276950836182</v>
      </c>
      <c r="G248" s="4">
        <v>3349.0920000000001</v>
      </c>
      <c r="H248">
        <v>0</v>
      </c>
      <c r="I248">
        <v>0.77021276595744681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19900</v>
      </c>
      <c r="F249">
        <v>85.073196887969971</v>
      </c>
      <c r="G249" s="4">
        <v>3349.0920000000001</v>
      </c>
      <c r="H249">
        <v>0</v>
      </c>
      <c r="I249">
        <v>0.9376884422110553</v>
      </c>
    </row>
    <row r="250" spans="1:9" x14ac:dyDescent="0.3">
      <c r="A250">
        <v>248</v>
      </c>
      <c r="B250" t="s">
        <v>8</v>
      </c>
      <c r="C250" t="s">
        <v>8</v>
      </c>
      <c r="D250">
        <v>15948</v>
      </c>
      <c r="E250">
        <v>18612</v>
      </c>
      <c r="F250">
        <v>81.665265560150146</v>
      </c>
      <c r="G250" s="4">
        <v>3349.0920000000001</v>
      </c>
      <c r="H250">
        <v>0</v>
      </c>
      <c r="I250">
        <v>0.85686653771760157</v>
      </c>
    </row>
    <row r="251" spans="1:9" x14ac:dyDescent="0.3">
      <c r="A251">
        <v>249</v>
      </c>
      <c r="B251" t="s">
        <v>8</v>
      </c>
      <c r="C251" t="s">
        <v>8</v>
      </c>
      <c r="D251">
        <v>19244</v>
      </c>
      <c r="E251">
        <v>36409</v>
      </c>
      <c r="F251">
        <v>39.452570676803589</v>
      </c>
      <c r="G251" s="4">
        <v>3349.0920000000001</v>
      </c>
      <c r="H251">
        <v>0</v>
      </c>
      <c r="I251">
        <v>0.52855063308522621</v>
      </c>
    </row>
    <row r="252" spans="1:9" x14ac:dyDescent="0.3">
      <c r="A252">
        <v>250</v>
      </c>
      <c r="B252" t="s">
        <v>8</v>
      </c>
      <c r="C252" t="s">
        <v>8</v>
      </c>
      <c r="D252">
        <v>15620</v>
      </c>
      <c r="E252">
        <v>19760</v>
      </c>
      <c r="F252">
        <v>74.578112363815308</v>
      </c>
      <c r="G252" s="4">
        <v>3349.0920000000001</v>
      </c>
      <c r="H252">
        <v>0</v>
      </c>
      <c r="I252">
        <v>0.79048582995951422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18330</v>
      </c>
      <c r="F253">
        <v>77.102756500244141</v>
      </c>
      <c r="G253" s="4">
        <v>3349.0920000000001</v>
      </c>
      <c r="H253">
        <v>0</v>
      </c>
      <c r="I253">
        <v>0.80349154391707578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21300</v>
      </c>
      <c r="F254">
        <v>78.16842794418335</v>
      </c>
      <c r="G254" s="4">
        <v>3349.0920000000001</v>
      </c>
      <c r="H254">
        <v>0</v>
      </c>
      <c r="I254">
        <v>0.81765258215962444</v>
      </c>
    </row>
    <row r="255" spans="1:9" x14ac:dyDescent="0.3">
      <c r="A255">
        <v>253</v>
      </c>
      <c r="B255" t="s">
        <v>8</v>
      </c>
      <c r="C255" t="s">
        <v>8</v>
      </c>
      <c r="D255">
        <v>14737</v>
      </c>
      <c r="E255">
        <v>18044</v>
      </c>
      <c r="F255">
        <v>78.711223602294922</v>
      </c>
      <c r="G255" s="4">
        <v>3349.0920000000001</v>
      </c>
      <c r="H255">
        <v>0</v>
      </c>
      <c r="I255">
        <v>0.81672578142318775</v>
      </c>
    </row>
    <row r="256" spans="1:9" x14ac:dyDescent="0.3">
      <c r="A256">
        <v>254</v>
      </c>
      <c r="B256" t="s">
        <v>8</v>
      </c>
      <c r="C256" t="s">
        <v>8</v>
      </c>
      <c r="D256">
        <v>14386</v>
      </c>
      <c r="E256">
        <v>18154</v>
      </c>
      <c r="F256">
        <v>77.707391977310181</v>
      </c>
      <c r="G256" s="4">
        <v>3349.0920000000001</v>
      </c>
      <c r="H256">
        <v>0</v>
      </c>
      <c r="I256">
        <v>0.79244243692850058</v>
      </c>
    </row>
    <row r="257" spans="1:9" x14ac:dyDescent="0.3">
      <c r="A257">
        <v>255</v>
      </c>
      <c r="B257" t="s">
        <v>8</v>
      </c>
      <c r="C257" t="s">
        <v>8</v>
      </c>
      <c r="D257">
        <v>13490</v>
      </c>
      <c r="E257">
        <v>15570</v>
      </c>
      <c r="F257">
        <v>80.351269245147705</v>
      </c>
      <c r="G257" s="4">
        <v>3349.0920000000001</v>
      </c>
      <c r="H257">
        <v>0</v>
      </c>
      <c r="I257">
        <v>0.86640976236351963</v>
      </c>
    </row>
    <row r="258" spans="1:9" x14ac:dyDescent="0.3">
      <c r="A258">
        <v>256</v>
      </c>
      <c r="B258" t="s">
        <v>8</v>
      </c>
      <c r="C258" t="s">
        <v>8</v>
      </c>
      <c r="D258">
        <v>13449</v>
      </c>
      <c r="E258">
        <v>15641</v>
      </c>
      <c r="F258">
        <v>75.664252042770386</v>
      </c>
      <c r="G258" s="4">
        <v>3349.0920000000001</v>
      </c>
      <c r="H258">
        <v>0</v>
      </c>
      <c r="I258">
        <v>0.85985550795984911</v>
      </c>
    </row>
    <row r="259" spans="1:9" x14ac:dyDescent="0.3">
      <c r="A259">
        <v>257</v>
      </c>
      <c r="B259" t="s">
        <v>8</v>
      </c>
      <c r="C259" t="s">
        <v>8</v>
      </c>
      <c r="D259">
        <v>16657</v>
      </c>
      <c r="E259">
        <v>21164</v>
      </c>
      <c r="F259">
        <v>77.797102928161621</v>
      </c>
      <c r="G259" s="4">
        <v>3349.0920000000001</v>
      </c>
      <c r="H259">
        <v>0</v>
      </c>
      <c r="I259">
        <v>0.78704403704403703</v>
      </c>
    </row>
    <row r="260" spans="1:9" x14ac:dyDescent="0.3">
      <c r="A260">
        <v>258</v>
      </c>
      <c r="B260" t="s">
        <v>8</v>
      </c>
      <c r="C260" t="s">
        <v>8</v>
      </c>
      <c r="D260">
        <v>17993</v>
      </c>
      <c r="E260">
        <v>23362</v>
      </c>
      <c r="F260">
        <v>77.018237113952637</v>
      </c>
      <c r="G260" s="4">
        <v>3349.0920000000001</v>
      </c>
      <c r="H260">
        <v>0</v>
      </c>
      <c r="I260">
        <v>0.7701823474017635</v>
      </c>
    </row>
    <row r="261" spans="1:9" x14ac:dyDescent="0.3">
      <c r="A261">
        <v>259</v>
      </c>
      <c r="B261" t="s">
        <v>8</v>
      </c>
      <c r="C261" t="s">
        <v>8</v>
      </c>
      <c r="D261">
        <v>14695</v>
      </c>
      <c r="E261">
        <v>17822</v>
      </c>
      <c r="F261">
        <v>77.165740728378296</v>
      </c>
      <c r="G261" s="4">
        <v>3349.0920000000001</v>
      </c>
      <c r="H261">
        <v>0</v>
      </c>
      <c r="I261">
        <v>0.82454270003366625</v>
      </c>
    </row>
    <row r="262" spans="1:9" x14ac:dyDescent="0.3">
      <c r="A262">
        <v>260</v>
      </c>
      <c r="B262" t="s">
        <v>8</v>
      </c>
      <c r="C262" t="s">
        <v>8</v>
      </c>
      <c r="D262">
        <v>20570</v>
      </c>
      <c r="E262">
        <v>24486</v>
      </c>
      <c r="F262">
        <v>81.166064739227295</v>
      </c>
      <c r="G262" s="4">
        <v>3349.0920000000001</v>
      </c>
      <c r="H262">
        <v>0</v>
      </c>
      <c r="I262">
        <v>0.84007187780772685</v>
      </c>
    </row>
    <row r="263" spans="1:9" x14ac:dyDescent="0.3">
      <c r="A263">
        <v>261</v>
      </c>
      <c r="B263" t="s">
        <v>8</v>
      </c>
      <c r="C263" t="s">
        <v>8</v>
      </c>
      <c r="D263">
        <v>21528</v>
      </c>
      <c r="E263">
        <v>29408</v>
      </c>
      <c r="F263">
        <v>73.198682069778442</v>
      </c>
      <c r="G263" s="4">
        <v>3349.0920000000001</v>
      </c>
      <c r="H263">
        <v>0</v>
      </c>
      <c r="I263">
        <v>0.73204570184983675</v>
      </c>
    </row>
    <row r="264" spans="1:9" x14ac:dyDescent="0.3">
      <c r="A264">
        <v>262</v>
      </c>
      <c r="B264" t="s">
        <v>8</v>
      </c>
      <c r="C264" t="s">
        <v>8</v>
      </c>
      <c r="D264">
        <v>16889</v>
      </c>
      <c r="E264">
        <v>24016</v>
      </c>
      <c r="F264">
        <v>68.85448694229126</v>
      </c>
      <c r="G264" s="4">
        <v>3349.0920000000001</v>
      </c>
      <c r="H264">
        <v>0</v>
      </c>
      <c r="I264">
        <v>0.70323950699533644</v>
      </c>
    </row>
    <row r="265" spans="1:9" x14ac:dyDescent="0.3">
      <c r="A265">
        <v>263</v>
      </c>
      <c r="B265" t="s">
        <v>8</v>
      </c>
      <c r="C265" t="s">
        <v>8</v>
      </c>
      <c r="D265">
        <v>18667</v>
      </c>
      <c r="E265">
        <v>22752</v>
      </c>
      <c r="F265">
        <v>78.061991930007935</v>
      </c>
      <c r="G265" s="4">
        <v>3349.0920000000001</v>
      </c>
      <c r="H265">
        <v>0</v>
      </c>
      <c r="I265">
        <v>0.8204553445850914</v>
      </c>
    </row>
    <row r="266" spans="1:9" x14ac:dyDescent="0.3">
      <c r="A266">
        <v>264</v>
      </c>
      <c r="B266" t="s">
        <v>8</v>
      </c>
      <c r="C266" t="s">
        <v>8</v>
      </c>
      <c r="D266">
        <v>15289</v>
      </c>
      <c r="E266">
        <v>20720</v>
      </c>
      <c r="F266">
        <v>73.211795091629028</v>
      </c>
      <c r="G266" s="4">
        <v>3349.0920000000001</v>
      </c>
      <c r="H266">
        <v>0</v>
      </c>
      <c r="I266">
        <v>0.73788610038610036</v>
      </c>
    </row>
    <row r="267" spans="1:9" x14ac:dyDescent="0.3">
      <c r="A267">
        <v>265</v>
      </c>
      <c r="B267" t="s">
        <v>8</v>
      </c>
      <c r="C267" t="s">
        <v>8</v>
      </c>
      <c r="D267">
        <v>18682</v>
      </c>
      <c r="E267">
        <v>39695</v>
      </c>
      <c r="F267">
        <v>39.694377779960632</v>
      </c>
      <c r="G267" s="4">
        <v>3349.0920000000001</v>
      </c>
      <c r="H267">
        <v>0</v>
      </c>
      <c r="I267">
        <v>0.47063861947348534</v>
      </c>
    </row>
    <row r="268" spans="1:9" x14ac:dyDescent="0.3">
      <c r="A268">
        <v>266</v>
      </c>
      <c r="B268" t="s">
        <v>8</v>
      </c>
      <c r="C268" t="s">
        <v>8</v>
      </c>
      <c r="D268">
        <v>15983</v>
      </c>
      <c r="E268">
        <v>19052</v>
      </c>
      <c r="F268">
        <v>82.454955577850342</v>
      </c>
      <c r="G268" s="4">
        <v>3349.0920000000001</v>
      </c>
      <c r="H268">
        <v>0</v>
      </c>
      <c r="I268">
        <v>0.8389145496535797</v>
      </c>
    </row>
    <row r="269" spans="1:9" x14ac:dyDescent="0.3">
      <c r="A269">
        <v>267</v>
      </c>
      <c r="B269" t="s">
        <v>8</v>
      </c>
      <c r="C269" t="s">
        <v>8</v>
      </c>
      <c r="D269">
        <v>19258</v>
      </c>
      <c r="E269">
        <v>23040</v>
      </c>
      <c r="F269">
        <v>80.69118857383728</v>
      </c>
      <c r="G269" s="4">
        <v>3349.0920000000001</v>
      </c>
      <c r="H269">
        <v>0</v>
      </c>
      <c r="I269">
        <v>0.83585069444444449</v>
      </c>
    </row>
    <row r="270" spans="1:9" x14ac:dyDescent="0.3">
      <c r="A270">
        <v>268</v>
      </c>
      <c r="B270" t="s">
        <v>8</v>
      </c>
      <c r="C270" t="s">
        <v>8</v>
      </c>
      <c r="D270">
        <v>15648</v>
      </c>
      <c r="E270">
        <v>19668</v>
      </c>
      <c r="F270">
        <v>76.756757497787476</v>
      </c>
      <c r="G270" s="4">
        <v>3349.0920000000001</v>
      </c>
      <c r="H270">
        <v>0</v>
      </c>
      <c r="I270">
        <v>0.79560707748627213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17249</v>
      </c>
      <c r="F271">
        <v>79.905492067337036</v>
      </c>
      <c r="G271" s="4">
        <v>3349.0920000000001</v>
      </c>
      <c r="H271">
        <v>0</v>
      </c>
      <c r="I271">
        <v>0.85402052292886543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20149</v>
      </c>
      <c r="F272">
        <v>75.172477960586548</v>
      </c>
      <c r="G272" s="4">
        <v>3349.0920000000001</v>
      </c>
      <c r="H272">
        <v>0</v>
      </c>
      <c r="I272">
        <v>0.86500570747927941</v>
      </c>
    </row>
    <row r="273" spans="1:9" x14ac:dyDescent="0.3">
      <c r="A273">
        <v>271</v>
      </c>
      <c r="B273" t="s">
        <v>8</v>
      </c>
      <c r="C273" t="s">
        <v>8</v>
      </c>
      <c r="D273">
        <v>14812</v>
      </c>
      <c r="E273">
        <v>18085</v>
      </c>
      <c r="F273">
        <v>80.663406848907471</v>
      </c>
      <c r="G273" s="4">
        <v>3349.0920000000001</v>
      </c>
      <c r="H273">
        <v>0</v>
      </c>
      <c r="I273">
        <v>0.81902128836051979</v>
      </c>
    </row>
    <row r="274" spans="1:9" x14ac:dyDescent="0.3">
      <c r="A274">
        <v>272</v>
      </c>
      <c r="B274" t="s">
        <v>8</v>
      </c>
      <c r="C274" t="s">
        <v>8</v>
      </c>
      <c r="D274">
        <v>14401</v>
      </c>
      <c r="E274">
        <v>17843</v>
      </c>
      <c r="F274">
        <v>79.472339153289795</v>
      </c>
      <c r="G274" s="4">
        <v>3349.0920000000001</v>
      </c>
      <c r="H274">
        <v>0</v>
      </c>
      <c r="I274">
        <v>0.80709521941377571</v>
      </c>
    </row>
    <row r="275" spans="1:9" x14ac:dyDescent="0.3">
      <c r="A275">
        <v>273</v>
      </c>
      <c r="B275" t="s">
        <v>8</v>
      </c>
      <c r="C275" t="s">
        <v>8</v>
      </c>
      <c r="D275">
        <v>13449</v>
      </c>
      <c r="E275">
        <v>14605</v>
      </c>
      <c r="F275">
        <v>84.675139188766479</v>
      </c>
      <c r="G275" s="4">
        <v>3349.0920000000001</v>
      </c>
      <c r="H275">
        <v>0</v>
      </c>
      <c r="I275">
        <v>0.92084902430674431</v>
      </c>
    </row>
    <row r="276" spans="1:9" x14ac:dyDescent="0.3">
      <c r="A276">
        <v>274</v>
      </c>
      <c r="B276" t="s">
        <v>8</v>
      </c>
      <c r="C276" t="s">
        <v>8</v>
      </c>
      <c r="D276">
        <v>13440</v>
      </c>
      <c r="E276">
        <v>16768</v>
      </c>
      <c r="F276">
        <v>77.966302633285522</v>
      </c>
      <c r="G276" s="4">
        <v>3349.0920000000001</v>
      </c>
      <c r="H276">
        <v>0</v>
      </c>
      <c r="I276">
        <v>0.80152671755725191</v>
      </c>
    </row>
    <row r="277" spans="1:9" x14ac:dyDescent="0.3">
      <c r="A277">
        <v>275</v>
      </c>
      <c r="B277" t="s">
        <v>8</v>
      </c>
      <c r="C277" t="s">
        <v>8</v>
      </c>
      <c r="D277">
        <v>16702</v>
      </c>
      <c r="E277">
        <v>21680</v>
      </c>
      <c r="F277">
        <v>75.830316543579102</v>
      </c>
      <c r="G277" s="4">
        <v>3349.0920000000001</v>
      </c>
      <c r="H277">
        <v>0</v>
      </c>
      <c r="I277">
        <v>0.77038745387453877</v>
      </c>
    </row>
    <row r="278" spans="1:9" x14ac:dyDescent="0.3">
      <c r="A278">
        <v>276</v>
      </c>
      <c r="B278" t="s">
        <v>8</v>
      </c>
      <c r="C278" t="s">
        <v>8</v>
      </c>
      <c r="D278">
        <v>17967</v>
      </c>
      <c r="E278">
        <v>23414</v>
      </c>
      <c r="F278">
        <v>76.141828298568726</v>
      </c>
      <c r="G278" s="4">
        <v>3349.0920000000001</v>
      </c>
      <c r="H278">
        <v>0</v>
      </c>
      <c r="I278">
        <v>0.767361407704792</v>
      </c>
    </row>
    <row r="279" spans="1:9" x14ac:dyDescent="0.3">
      <c r="A279">
        <v>277</v>
      </c>
      <c r="B279" t="s">
        <v>8</v>
      </c>
      <c r="C279" t="s">
        <v>8</v>
      </c>
      <c r="D279">
        <v>14634</v>
      </c>
      <c r="E279">
        <v>19367</v>
      </c>
      <c r="F279">
        <v>75.552457571029663</v>
      </c>
      <c r="G279" s="4">
        <v>3349.0920000000001</v>
      </c>
      <c r="H279">
        <v>0</v>
      </c>
      <c r="I279">
        <v>0.75561522176898843</v>
      </c>
    </row>
    <row r="280" spans="1:9" x14ac:dyDescent="0.3">
      <c r="A280">
        <v>278</v>
      </c>
      <c r="B280" t="s">
        <v>8</v>
      </c>
      <c r="C280" t="s">
        <v>8</v>
      </c>
      <c r="D280">
        <v>20540</v>
      </c>
      <c r="E280">
        <v>23234</v>
      </c>
      <c r="F280">
        <v>80.489009618759155</v>
      </c>
      <c r="G280" s="4">
        <v>3349.0920000000001</v>
      </c>
      <c r="H280">
        <v>0</v>
      </c>
      <c r="I280">
        <v>0.88404923818541792</v>
      </c>
    </row>
    <row r="281" spans="1:9" x14ac:dyDescent="0.3">
      <c r="A281">
        <v>279</v>
      </c>
      <c r="B281" t="s">
        <v>8</v>
      </c>
      <c r="C281" t="s">
        <v>8</v>
      </c>
      <c r="D281">
        <v>21479</v>
      </c>
      <c r="E281">
        <v>31491</v>
      </c>
      <c r="F281">
        <v>68.206787109375</v>
      </c>
      <c r="G281" s="4">
        <v>3349.0920000000001</v>
      </c>
      <c r="H281">
        <v>0</v>
      </c>
      <c r="I281">
        <v>0.68206789241370547</v>
      </c>
    </row>
    <row r="282" spans="1:9" x14ac:dyDescent="0.3">
      <c r="A282">
        <v>280</v>
      </c>
      <c r="B282" t="s">
        <v>8</v>
      </c>
      <c r="C282" t="s">
        <v>8</v>
      </c>
      <c r="D282">
        <v>16875</v>
      </c>
      <c r="E282">
        <v>22113</v>
      </c>
      <c r="F282">
        <v>76.312577724456787</v>
      </c>
      <c r="G282" s="4">
        <v>3349.0920000000001</v>
      </c>
      <c r="H282">
        <v>0</v>
      </c>
      <c r="I282">
        <v>0.76312576312576308</v>
      </c>
    </row>
    <row r="283" spans="1:9" x14ac:dyDescent="0.3">
      <c r="A283">
        <v>281</v>
      </c>
      <c r="B283" t="s">
        <v>8</v>
      </c>
      <c r="C283" t="s">
        <v>8</v>
      </c>
      <c r="D283">
        <v>18642</v>
      </c>
      <c r="E283">
        <v>20703</v>
      </c>
      <c r="F283">
        <v>83.418023586273193</v>
      </c>
      <c r="G283" s="4">
        <v>3349.0920000000001</v>
      </c>
      <c r="H283">
        <v>0</v>
      </c>
      <c r="I283">
        <v>0.90044921025938274</v>
      </c>
    </row>
    <row r="284" spans="1:9" x14ac:dyDescent="0.3">
      <c r="A284">
        <v>282</v>
      </c>
      <c r="B284" t="s">
        <v>8</v>
      </c>
      <c r="C284" t="s">
        <v>8</v>
      </c>
      <c r="D284">
        <v>15280</v>
      </c>
      <c r="E284">
        <v>17402</v>
      </c>
      <c r="F284">
        <v>77.426707744598389</v>
      </c>
      <c r="G284" s="4">
        <v>3349.0920000000001</v>
      </c>
      <c r="H284">
        <v>0</v>
      </c>
      <c r="I284">
        <v>0.87805999310424088</v>
      </c>
    </row>
    <row r="285" spans="1:9" x14ac:dyDescent="0.3">
      <c r="A285">
        <v>283</v>
      </c>
      <c r="B285" t="s">
        <v>8</v>
      </c>
      <c r="C285" t="s">
        <v>8</v>
      </c>
      <c r="D285">
        <v>18656</v>
      </c>
      <c r="E285">
        <v>19721</v>
      </c>
      <c r="F285">
        <v>82.417529821395874</v>
      </c>
      <c r="G285" s="4">
        <v>3349.0920000000001</v>
      </c>
      <c r="H285">
        <v>0</v>
      </c>
      <c r="I285">
        <v>0.94599665331372651</v>
      </c>
    </row>
    <row r="286" spans="1:9" x14ac:dyDescent="0.3">
      <c r="A286">
        <v>284</v>
      </c>
      <c r="B286" t="s">
        <v>8</v>
      </c>
      <c r="C286" t="s">
        <v>8</v>
      </c>
      <c r="D286">
        <v>15970</v>
      </c>
      <c r="E286">
        <v>19866</v>
      </c>
      <c r="F286">
        <v>77.029097080230713</v>
      </c>
      <c r="G286" s="4">
        <v>3349.0920000000001</v>
      </c>
      <c r="H286">
        <v>0</v>
      </c>
      <c r="I286">
        <v>0.803886036444176</v>
      </c>
    </row>
    <row r="287" spans="1:9" x14ac:dyDescent="0.3">
      <c r="A287">
        <v>285</v>
      </c>
      <c r="B287" t="s">
        <v>8</v>
      </c>
      <c r="C287" t="s">
        <v>8</v>
      </c>
      <c r="D287">
        <v>19232</v>
      </c>
      <c r="E287">
        <v>24754</v>
      </c>
      <c r="F287">
        <v>77.427291870117188</v>
      </c>
      <c r="G287" s="4">
        <v>3349.0920000000001</v>
      </c>
      <c r="H287">
        <v>0</v>
      </c>
      <c r="I287">
        <v>0.77692494142360835</v>
      </c>
    </row>
    <row r="288" spans="1:9" x14ac:dyDescent="0.3">
      <c r="A288">
        <v>286</v>
      </c>
      <c r="B288" t="s">
        <v>8</v>
      </c>
      <c r="C288" t="s">
        <v>8</v>
      </c>
      <c r="D288">
        <v>15663</v>
      </c>
      <c r="E288">
        <v>20022</v>
      </c>
      <c r="F288">
        <v>75.597876310348511</v>
      </c>
      <c r="G288" s="4">
        <v>3349.0920000000001</v>
      </c>
      <c r="H288">
        <v>0</v>
      </c>
      <c r="I288">
        <v>0.78228948157027267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16764</v>
      </c>
      <c r="F289">
        <v>77.474784851074219</v>
      </c>
      <c r="G289" s="4">
        <v>3349.0920000000001</v>
      </c>
      <c r="H289">
        <v>0</v>
      </c>
      <c r="I289">
        <v>0.87902648532569794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20451</v>
      </c>
      <c r="F290">
        <v>80.129361152648926</v>
      </c>
      <c r="G290" s="4">
        <v>3349.0920000000001</v>
      </c>
      <c r="H290">
        <v>0</v>
      </c>
      <c r="I290">
        <v>0.85193878049973104</v>
      </c>
    </row>
    <row r="291" spans="1:9" x14ac:dyDescent="0.3">
      <c r="A291">
        <v>289</v>
      </c>
      <c r="B291" t="s">
        <v>8</v>
      </c>
      <c r="C291" t="s">
        <v>8</v>
      </c>
      <c r="D291">
        <v>14814</v>
      </c>
      <c r="E291">
        <v>18439</v>
      </c>
      <c r="F291">
        <v>77.956759929656982</v>
      </c>
      <c r="G291" s="4">
        <v>3349.0920000000001</v>
      </c>
      <c r="H291">
        <v>0</v>
      </c>
      <c r="I291">
        <v>0.80340582461087906</v>
      </c>
    </row>
    <row r="292" spans="1:9" x14ac:dyDescent="0.3">
      <c r="A292">
        <v>290</v>
      </c>
      <c r="B292" t="s">
        <v>8</v>
      </c>
      <c r="C292" t="s">
        <v>8</v>
      </c>
      <c r="D292">
        <v>14402</v>
      </c>
      <c r="E292">
        <v>17625</v>
      </c>
      <c r="F292">
        <v>78.6124587059021</v>
      </c>
      <c r="G292" s="4">
        <v>3349.0920000000001</v>
      </c>
      <c r="H292">
        <v>0</v>
      </c>
      <c r="I292">
        <v>0.81713475177304962</v>
      </c>
    </row>
    <row r="293" spans="1:9" x14ac:dyDescent="0.3">
      <c r="A293">
        <v>291</v>
      </c>
      <c r="B293" t="s">
        <v>8</v>
      </c>
      <c r="C293" t="s">
        <v>8</v>
      </c>
      <c r="D293">
        <v>13447</v>
      </c>
      <c r="E293">
        <v>14756</v>
      </c>
      <c r="F293">
        <v>83.422213792800903</v>
      </c>
      <c r="G293" s="4">
        <v>3349.0920000000001</v>
      </c>
      <c r="H293">
        <v>0</v>
      </c>
      <c r="I293">
        <v>0.91129032258064513</v>
      </c>
    </row>
    <row r="294" spans="1:9" x14ac:dyDescent="0.3">
      <c r="A294">
        <v>292</v>
      </c>
      <c r="B294" t="s">
        <v>8</v>
      </c>
      <c r="C294" t="s">
        <v>8</v>
      </c>
      <c r="D294">
        <v>13442</v>
      </c>
      <c r="E294">
        <v>15231</v>
      </c>
      <c r="F294">
        <v>80.503618717193604</v>
      </c>
      <c r="G294" s="4">
        <v>3349.0920000000001</v>
      </c>
      <c r="H294">
        <v>0</v>
      </c>
      <c r="I294">
        <v>0.88254218370428728</v>
      </c>
    </row>
    <row r="295" spans="1:9" x14ac:dyDescent="0.3">
      <c r="A295">
        <v>293</v>
      </c>
      <c r="B295" t="s">
        <v>8</v>
      </c>
      <c r="C295" t="s">
        <v>8</v>
      </c>
      <c r="D295">
        <v>16700</v>
      </c>
      <c r="E295">
        <v>20290</v>
      </c>
      <c r="F295">
        <v>81.199175119400024</v>
      </c>
      <c r="G295" s="4">
        <v>3349.0920000000001</v>
      </c>
      <c r="H295">
        <v>0</v>
      </c>
      <c r="I295">
        <v>0.82306554953178901</v>
      </c>
    </row>
    <row r="296" spans="1:9" x14ac:dyDescent="0.3">
      <c r="A296">
        <v>294</v>
      </c>
      <c r="B296" t="s">
        <v>8</v>
      </c>
      <c r="C296" t="s">
        <v>8</v>
      </c>
      <c r="D296">
        <v>17964</v>
      </c>
      <c r="E296">
        <v>23419</v>
      </c>
      <c r="F296">
        <v>76.503455638885498</v>
      </c>
      <c r="G296" s="4">
        <v>3349.0920000000001</v>
      </c>
      <c r="H296">
        <v>0</v>
      </c>
      <c r="I296">
        <v>0.76706947350441945</v>
      </c>
    </row>
    <row r="297" spans="1:9" x14ac:dyDescent="0.3">
      <c r="A297">
        <v>295</v>
      </c>
      <c r="B297" t="s">
        <v>8</v>
      </c>
      <c r="C297" t="s">
        <v>8</v>
      </c>
      <c r="D297">
        <v>14646</v>
      </c>
      <c r="E297">
        <v>18435</v>
      </c>
      <c r="F297">
        <v>72.449564933776855</v>
      </c>
      <c r="G297" s="4">
        <v>3349.0920000000001</v>
      </c>
      <c r="H297">
        <v>0</v>
      </c>
      <c r="I297">
        <v>0.79446704637917009</v>
      </c>
    </row>
    <row r="298" spans="1:9" x14ac:dyDescent="0.3">
      <c r="A298">
        <v>296</v>
      </c>
      <c r="B298" t="s">
        <v>8</v>
      </c>
      <c r="C298" t="s">
        <v>8</v>
      </c>
      <c r="D298">
        <v>20545</v>
      </c>
      <c r="E298">
        <v>24806</v>
      </c>
      <c r="F298">
        <v>81.338715553283691</v>
      </c>
      <c r="G298" s="4">
        <v>3349.0920000000001</v>
      </c>
      <c r="H298">
        <v>0</v>
      </c>
      <c r="I298">
        <v>0.82822704184471496</v>
      </c>
    </row>
    <row r="299" spans="1:9" x14ac:dyDescent="0.3">
      <c r="A299">
        <v>297</v>
      </c>
      <c r="B299" t="s">
        <v>8</v>
      </c>
      <c r="C299" t="s">
        <v>8</v>
      </c>
      <c r="D299">
        <v>21490</v>
      </c>
      <c r="E299">
        <v>32110</v>
      </c>
      <c r="F299">
        <v>66.926193237304688</v>
      </c>
      <c r="G299" s="4">
        <v>3349.0920000000001</v>
      </c>
      <c r="H299">
        <v>0</v>
      </c>
      <c r="I299">
        <v>0.6692619121768919</v>
      </c>
    </row>
    <row r="300" spans="1:9" x14ac:dyDescent="0.3">
      <c r="A300">
        <v>298</v>
      </c>
      <c r="B300" t="s">
        <v>8</v>
      </c>
      <c r="C300" t="s">
        <v>8</v>
      </c>
      <c r="D300">
        <v>16876</v>
      </c>
      <c r="E300">
        <v>22586</v>
      </c>
      <c r="F300">
        <v>73.132103681564331</v>
      </c>
      <c r="G300" s="4">
        <v>3349.0920000000001</v>
      </c>
      <c r="H300">
        <v>0</v>
      </c>
      <c r="I300">
        <v>0.74718852386434076</v>
      </c>
    </row>
    <row r="301" spans="1:9" x14ac:dyDescent="0.3">
      <c r="A301">
        <v>299</v>
      </c>
      <c r="B301" t="s">
        <v>8</v>
      </c>
      <c r="C301" t="s">
        <v>8</v>
      </c>
      <c r="D301">
        <v>18648</v>
      </c>
      <c r="E301">
        <v>22671</v>
      </c>
      <c r="F301">
        <v>80.188393592834473</v>
      </c>
      <c r="G301" s="4">
        <v>3349.0920000000001</v>
      </c>
      <c r="H301">
        <v>0</v>
      </c>
      <c r="I301">
        <v>0.82254863040889237</v>
      </c>
    </row>
    <row r="302" spans="1:9" x14ac:dyDescent="0.3">
      <c r="A302">
        <v>300</v>
      </c>
      <c r="B302" t="s">
        <v>8</v>
      </c>
      <c r="C302" t="s">
        <v>8</v>
      </c>
      <c r="D302">
        <v>15282</v>
      </c>
      <c r="E302">
        <v>18555</v>
      </c>
      <c r="F302">
        <v>75.412130355834961</v>
      </c>
      <c r="G302" s="4">
        <v>3349.0920000000001</v>
      </c>
      <c r="H302">
        <v>0</v>
      </c>
      <c r="I302">
        <v>0.82360549717057396</v>
      </c>
    </row>
    <row r="303" spans="1:9" x14ac:dyDescent="0.3">
      <c r="A303">
        <v>301</v>
      </c>
      <c r="B303" t="s">
        <v>8</v>
      </c>
      <c r="C303" t="s">
        <v>8</v>
      </c>
      <c r="D303">
        <v>18665</v>
      </c>
      <c r="E303">
        <v>20475</v>
      </c>
      <c r="F303">
        <v>82.7178955078125</v>
      </c>
      <c r="G303" s="4">
        <v>3349.0920000000001</v>
      </c>
      <c r="H303">
        <v>0</v>
      </c>
      <c r="I303">
        <v>0.91159951159951158</v>
      </c>
    </row>
    <row r="304" spans="1:9" x14ac:dyDescent="0.3">
      <c r="A304">
        <v>302</v>
      </c>
      <c r="B304" t="s">
        <v>8</v>
      </c>
      <c r="C304" t="s">
        <v>8</v>
      </c>
      <c r="D304">
        <v>15969</v>
      </c>
      <c r="E304">
        <v>18029</v>
      </c>
      <c r="F304">
        <v>83.277630805969238</v>
      </c>
      <c r="G304" s="4">
        <v>3349.0920000000001</v>
      </c>
      <c r="H304">
        <v>0</v>
      </c>
      <c r="I304">
        <v>0.88573964168839092</v>
      </c>
    </row>
    <row r="305" spans="1:9" x14ac:dyDescent="0.3">
      <c r="A305">
        <v>303</v>
      </c>
      <c r="B305" t="s">
        <v>8</v>
      </c>
      <c r="C305" t="s">
        <v>8</v>
      </c>
      <c r="D305">
        <v>19232</v>
      </c>
      <c r="E305">
        <v>48926</v>
      </c>
      <c r="F305">
        <v>25.64322153727214</v>
      </c>
      <c r="G305" s="4">
        <v>3349.0920000000001</v>
      </c>
      <c r="H305">
        <v>0</v>
      </c>
      <c r="I305">
        <v>0.39308343212198016</v>
      </c>
    </row>
    <row r="306" spans="1:9" x14ac:dyDescent="0.3">
      <c r="A306">
        <v>304</v>
      </c>
      <c r="B306" t="s">
        <v>8</v>
      </c>
      <c r="C306" t="s">
        <v>8</v>
      </c>
      <c r="D306">
        <v>15663</v>
      </c>
      <c r="E306">
        <v>21025</v>
      </c>
      <c r="F306">
        <v>73.621690273284912</v>
      </c>
      <c r="G306" s="4">
        <v>3349.0920000000001</v>
      </c>
      <c r="H306">
        <v>0</v>
      </c>
      <c r="I306">
        <v>0.74497027348394773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16113</v>
      </c>
      <c r="F307">
        <v>80.787485837936401</v>
      </c>
      <c r="G307" s="4">
        <v>3349.0920000000001</v>
      </c>
      <c r="H307">
        <v>0</v>
      </c>
      <c r="I307">
        <v>0.9149134239433997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22052</v>
      </c>
      <c r="F308">
        <v>75.210756063461304</v>
      </c>
      <c r="G308" s="4">
        <v>3349.0920000000001</v>
      </c>
      <c r="H308">
        <v>0</v>
      </c>
      <c r="I308">
        <v>0.79072192998367496</v>
      </c>
    </row>
    <row r="309" spans="1:9" x14ac:dyDescent="0.3">
      <c r="A309">
        <v>307</v>
      </c>
      <c r="B309" t="s">
        <v>8</v>
      </c>
      <c r="C309" t="s">
        <v>8</v>
      </c>
      <c r="D309">
        <v>14756</v>
      </c>
      <c r="E309">
        <v>18659</v>
      </c>
      <c r="F309">
        <v>78.432208299636841</v>
      </c>
      <c r="G309" s="4">
        <v>3349.0920000000001</v>
      </c>
      <c r="H309">
        <v>0</v>
      </c>
      <c r="I309">
        <v>0.79082480304410741</v>
      </c>
    </row>
    <row r="310" spans="1:9" x14ac:dyDescent="0.3">
      <c r="A310">
        <v>308</v>
      </c>
      <c r="B310" t="s">
        <v>8</v>
      </c>
      <c r="C310" t="s">
        <v>8</v>
      </c>
      <c r="D310">
        <v>14372</v>
      </c>
      <c r="E310">
        <v>17976</v>
      </c>
      <c r="F310">
        <v>78.530824184417725</v>
      </c>
      <c r="G310" s="4">
        <v>3349.0920000000001</v>
      </c>
      <c r="H310">
        <v>0</v>
      </c>
      <c r="I310">
        <v>0.79951045838896306</v>
      </c>
    </row>
    <row r="311" spans="1:9" x14ac:dyDescent="0.3">
      <c r="A311">
        <v>309</v>
      </c>
      <c r="B311" t="s">
        <v>8</v>
      </c>
      <c r="C311" t="s">
        <v>8</v>
      </c>
      <c r="D311">
        <v>13494</v>
      </c>
      <c r="E311">
        <v>15671</v>
      </c>
      <c r="F311">
        <v>81.894725561141968</v>
      </c>
      <c r="G311" s="4">
        <v>3349.0920000000001</v>
      </c>
      <c r="H311">
        <v>0</v>
      </c>
      <c r="I311">
        <v>0.86108097760193991</v>
      </c>
    </row>
    <row r="312" spans="1:9" x14ac:dyDescent="0.3">
      <c r="A312">
        <v>310</v>
      </c>
      <c r="B312" t="s">
        <v>8</v>
      </c>
      <c r="C312" t="s">
        <v>8</v>
      </c>
      <c r="D312">
        <v>13414</v>
      </c>
      <c r="E312">
        <v>15125</v>
      </c>
      <c r="F312">
        <v>77.415144443511963</v>
      </c>
      <c r="G312" s="4">
        <v>3349.0920000000001</v>
      </c>
      <c r="H312">
        <v>0</v>
      </c>
      <c r="I312">
        <v>0.88687603305785123</v>
      </c>
    </row>
    <row r="313" spans="1:9" x14ac:dyDescent="0.3">
      <c r="A313">
        <v>311</v>
      </c>
      <c r="B313" t="s">
        <v>8</v>
      </c>
      <c r="C313" t="s">
        <v>8</v>
      </c>
      <c r="D313">
        <v>16645</v>
      </c>
      <c r="E313">
        <v>20005</v>
      </c>
      <c r="F313">
        <v>79.28774356842041</v>
      </c>
      <c r="G313" s="4">
        <v>3349.0920000000001</v>
      </c>
      <c r="H313">
        <v>0</v>
      </c>
      <c r="I313">
        <v>0.83204198950262431</v>
      </c>
    </row>
    <row r="314" spans="1:9" x14ac:dyDescent="0.3">
      <c r="A314">
        <v>312</v>
      </c>
      <c r="B314" t="s">
        <v>8</v>
      </c>
      <c r="C314" t="s">
        <v>8</v>
      </c>
      <c r="D314">
        <v>17984</v>
      </c>
      <c r="E314">
        <v>23718</v>
      </c>
      <c r="F314">
        <v>75.816857814788818</v>
      </c>
      <c r="G314" s="4">
        <v>3349.0920000000001</v>
      </c>
      <c r="H314">
        <v>0</v>
      </c>
      <c r="I314">
        <v>0.75824268488068136</v>
      </c>
    </row>
    <row r="315" spans="1:9" x14ac:dyDescent="0.3">
      <c r="A315">
        <v>313</v>
      </c>
      <c r="B315" t="s">
        <v>8</v>
      </c>
      <c r="C315" t="s">
        <v>8</v>
      </c>
      <c r="D315">
        <v>14717</v>
      </c>
      <c r="E315">
        <v>18221</v>
      </c>
      <c r="F315">
        <v>79.020601511001587</v>
      </c>
      <c r="G315" s="4">
        <v>3349.0920000000001</v>
      </c>
      <c r="H315">
        <v>0</v>
      </c>
      <c r="I315">
        <v>0.807694418528072</v>
      </c>
    </row>
    <row r="316" spans="1:9" x14ac:dyDescent="0.3">
      <c r="A316">
        <v>314</v>
      </c>
      <c r="B316" t="s">
        <v>8</v>
      </c>
      <c r="C316" t="s">
        <v>8</v>
      </c>
      <c r="D316">
        <v>20524</v>
      </c>
      <c r="E316">
        <v>21904</v>
      </c>
      <c r="F316">
        <v>82.164782285690308</v>
      </c>
      <c r="G316" s="4">
        <v>3349.0920000000001</v>
      </c>
      <c r="H316">
        <v>0</v>
      </c>
      <c r="I316">
        <v>0.93699780861943027</v>
      </c>
    </row>
    <row r="317" spans="1:9" x14ac:dyDescent="0.3">
      <c r="A317">
        <v>315</v>
      </c>
      <c r="B317" t="s">
        <v>8</v>
      </c>
      <c r="C317" t="s">
        <v>8</v>
      </c>
      <c r="D317">
        <v>21482</v>
      </c>
      <c r="E317">
        <v>29602</v>
      </c>
      <c r="F317">
        <v>71.302103996276855</v>
      </c>
      <c r="G317" s="4">
        <v>3349.0920000000001</v>
      </c>
      <c r="H317">
        <v>0</v>
      </c>
      <c r="I317">
        <v>0.72569420985068578</v>
      </c>
    </row>
    <row r="318" spans="1:9" x14ac:dyDescent="0.3">
      <c r="A318">
        <v>316</v>
      </c>
      <c r="B318" t="s">
        <v>8</v>
      </c>
      <c r="C318" t="s">
        <v>8</v>
      </c>
      <c r="D318">
        <v>16865</v>
      </c>
      <c r="E318">
        <v>22644</v>
      </c>
      <c r="F318">
        <v>74.478888511657715</v>
      </c>
      <c r="G318" s="4">
        <v>3349.0920000000001</v>
      </c>
      <c r="H318">
        <v>0</v>
      </c>
      <c r="I318">
        <v>0.74478890655361241</v>
      </c>
    </row>
    <row r="319" spans="1:9" x14ac:dyDescent="0.3">
      <c r="A319">
        <v>317</v>
      </c>
      <c r="B319" t="s">
        <v>8</v>
      </c>
      <c r="C319" t="s">
        <v>8</v>
      </c>
      <c r="D319">
        <v>18670</v>
      </c>
      <c r="E319">
        <v>22098</v>
      </c>
      <c r="F319">
        <v>81.110614538192749</v>
      </c>
      <c r="G319" s="4">
        <v>3349.0920000000001</v>
      </c>
      <c r="H319">
        <v>0</v>
      </c>
      <c r="I319">
        <v>0.84487283917096567</v>
      </c>
    </row>
    <row r="320" spans="1:9" x14ac:dyDescent="0.3">
      <c r="A320">
        <v>318</v>
      </c>
      <c r="B320" t="s">
        <v>8</v>
      </c>
      <c r="C320" t="s">
        <v>8</v>
      </c>
      <c r="D320">
        <v>15264</v>
      </c>
      <c r="E320">
        <v>17507</v>
      </c>
      <c r="F320">
        <v>80.070334672927856</v>
      </c>
      <c r="G320" s="4">
        <v>3349.0920000000001</v>
      </c>
      <c r="H320">
        <v>0</v>
      </c>
      <c r="I320">
        <v>0.87187981950077109</v>
      </c>
    </row>
    <row r="321" spans="1:9" x14ac:dyDescent="0.3">
      <c r="A321">
        <v>319</v>
      </c>
      <c r="B321" t="s">
        <v>8</v>
      </c>
      <c r="C321" t="s">
        <v>8</v>
      </c>
      <c r="D321">
        <v>18666</v>
      </c>
      <c r="E321">
        <v>38696</v>
      </c>
      <c r="F321">
        <v>41.659927368164063</v>
      </c>
      <c r="G321" s="4">
        <v>3349.0920000000001</v>
      </c>
      <c r="H321">
        <v>0</v>
      </c>
      <c r="I321">
        <v>0.48237543932189375</v>
      </c>
    </row>
    <row r="322" spans="1:9" x14ac:dyDescent="0.3">
      <c r="A322">
        <v>320</v>
      </c>
      <c r="B322" t="s">
        <v>8</v>
      </c>
      <c r="C322" t="s">
        <v>8</v>
      </c>
      <c r="D322">
        <v>15966</v>
      </c>
      <c r="E322">
        <v>18489</v>
      </c>
      <c r="F322">
        <v>80.524992942810059</v>
      </c>
      <c r="G322" s="4">
        <v>3349.0920000000001</v>
      </c>
      <c r="H322">
        <v>0</v>
      </c>
      <c r="I322">
        <v>0.86354048353074797</v>
      </c>
    </row>
    <row r="323" spans="1:9" x14ac:dyDescent="0.3">
      <c r="A323">
        <v>321</v>
      </c>
      <c r="B323" t="s">
        <v>8</v>
      </c>
      <c r="C323" t="s">
        <v>8</v>
      </c>
      <c r="D323">
        <v>19228</v>
      </c>
      <c r="E323">
        <v>38138</v>
      </c>
      <c r="F323">
        <v>40.00384509563446</v>
      </c>
      <c r="G323" s="4">
        <v>3349.0920000000001</v>
      </c>
      <c r="H323">
        <v>0</v>
      </c>
      <c r="I323">
        <v>0.50416907021867952</v>
      </c>
    </row>
    <row r="324" spans="1:9" x14ac:dyDescent="0.3">
      <c r="A324">
        <v>322</v>
      </c>
      <c r="B324" t="s">
        <v>8</v>
      </c>
      <c r="C324" t="s">
        <v>8</v>
      </c>
      <c r="D324">
        <v>15653</v>
      </c>
      <c r="E324">
        <v>19498</v>
      </c>
      <c r="F324">
        <v>79.131633043289185</v>
      </c>
      <c r="G324" s="4">
        <v>3349.0920000000001</v>
      </c>
      <c r="H324">
        <v>0</v>
      </c>
      <c r="I324">
        <v>0.80280028720894447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17250</v>
      </c>
      <c r="F325">
        <v>80.476808547973633</v>
      </c>
      <c r="G325" s="4">
        <v>3349.0920000000001</v>
      </c>
      <c r="H325">
        <v>0</v>
      </c>
      <c r="I325">
        <v>0.85634782608695648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21393</v>
      </c>
      <c r="F326">
        <v>78.960955142974854</v>
      </c>
      <c r="G326" s="4">
        <v>3349.0920000000001</v>
      </c>
      <c r="H326">
        <v>0</v>
      </c>
      <c r="I326">
        <v>0.81470574486981728</v>
      </c>
    </row>
    <row r="327" spans="1:9" x14ac:dyDescent="0.3">
      <c r="A327">
        <v>325</v>
      </c>
      <c r="B327" t="s">
        <v>8</v>
      </c>
      <c r="C327" t="s">
        <v>8</v>
      </c>
      <c r="D327">
        <v>14812</v>
      </c>
      <c r="E327">
        <v>19331</v>
      </c>
      <c r="F327">
        <v>76.623040437698364</v>
      </c>
      <c r="G327" s="4">
        <v>3349.0920000000001</v>
      </c>
      <c r="H327">
        <v>0</v>
      </c>
      <c r="I327">
        <v>0.76623040711810042</v>
      </c>
    </row>
    <row r="328" spans="1:9" x14ac:dyDescent="0.3">
      <c r="A328">
        <v>326</v>
      </c>
      <c r="B328" t="s">
        <v>8</v>
      </c>
      <c r="C328" t="s">
        <v>8</v>
      </c>
      <c r="D328">
        <v>14401</v>
      </c>
      <c r="E328">
        <v>17694</v>
      </c>
      <c r="F328">
        <v>79.793846607208252</v>
      </c>
      <c r="G328" s="4">
        <v>3349.0920000000001</v>
      </c>
      <c r="H328">
        <v>0</v>
      </c>
      <c r="I328">
        <v>0.81389171470554988</v>
      </c>
    </row>
    <row r="329" spans="1:9" x14ac:dyDescent="0.3">
      <c r="A329">
        <v>327</v>
      </c>
      <c r="B329" t="s">
        <v>8</v>
      </c>
      <c r="C329" t="s">
        <v>8</v>
      </c>
      <c r="D329">
        <v>13449</v>
      </c>
      <c r="E329">
        <v>14905</v>
      </c>
      <c r="F329">
        <v>82.799303531646729</v>
      </c>
      <c r="G329" s="4">
        <v>3349.0920000000001</v>
      </c>
      <c r="H329">
        <v>0</v>
      </c>
      <c r="I329">
        <v>0.90231465951023149</v>
      </c>
    </row>
    <row r="330" spans="1:9" x14ac:dyDescent="0.3">
      <c r="A330">
        <v>328</v>
      </c>
      <c r="B330" t="s">
        <v>8</v>
      </c>
      <c r="C330" t="s">
        <v>8</v>
      </c>
      <c r="D330">
        <v>13440</v>
      </c>
      <c r="E330">
        <v>16383</v>
      </c>
      <c r="F330">
        <v>77.28569507598877</v>
      </c>
      <c r="G330" s="4">
        <v>3349.0920000000001</v>
      </c>
      <c r="H330">
        <v>0</v>
      </c>
      <c r="I330">
        <v>0.82036257095770004</v>
      </c>
    </row>
    <row r="331" spans="1:9" x14ac:dyDescent="0.3">
      <c r="A331">
        <v>329</v>
      </c>
      <c r="B331" t="s">
        <v>8</v>
      </c>
      <c r="C331" t="s">
        <v>8</v>
      </c>
      <c r="D331">
        <v>16702</v>
      </c>
      <c r="E331">
        <v>21722</v>
      </c>
      <c r="F331">
        <v>76.66206955909729</v>
      </c>
      <c r="G331" s="4">
        <v>3349.0920000000001</v>
      </c>
      <c r="H331">
        <v>0</v>
      </c>
      <c r="I331">
        <v>0.76889789153853239</v>
      </c>
    </row>
    <row r="332" spans="1:9" x14ac:dyDescent="0.3">
      <c r="A332">
        <v>330</v>
      </c>
      <c r="B332" t="s">
        <v>8</v>
      </c>
      <c r="C332" t="s">
        <v>8</v>
      </c>
      <c r="D332">
        <v>17967</v>
      </c>
      <c r="E332">
        <v>22692</v>
      </c>
      <c r="F332">
        <v>77.759802341461182</v>
      </c>
      <c r="G332" s="4">
        <v>3349.0920000000001</v>
      </c>
      <c r="H332">
        <v>0</v>
      </c>
      <c r="I332">
        <v>0.79177683765203599</v>
      </c>
    </row>
    <row r="333" spans="1:9" x14ac:dyDescent="0.3">
      <c r="A333">
        <v>331</v>
      </c>
      <c r="B333" t="s">
        <v>8</v>
      </c>
      <c r="C333" t="s">
        <v>8</v>
      </c>
      <c r="D333">
        <v>14634</v>
      </c>
      <c r="E333">
        <v>17940</v>
      </c>
      <c r="F333">
        <v>79.807907342910767</v>
      </c>
      <c r="G333" s="4">
        <v>3349.0920000000001</v>
      </c>
      <c r="H333">
        <v>0</v>
      </c>
      <c r="I333">
        <v>0.81571906354515045</v>
      </c>
    </row>
    <row r="334" spans="1:9" x14ac:dyDescent="0.3">
      <c r="A334">
        <v>332</v>
      </c>
      <c r="B334" t="s">
        <v>8</v>
      </c>
      <c r="C334" t="s">
        <v>8</v>
      </c>
      <c r="D334">
        <v>20540</v>
      </c>
      <c r="E334">
        <v>23712</v>
      </c>
      <c r="F334">
        <v>80.923175811767578</v>
      </c>
      <c r="G334" s="4">
        <v>3349.0920000000001</v>
      </c>
      <c r="H334">
        <v>0</v>
      </c>
      <c r="I334">
        <v>0.86622807017543857</v>
      </c>
    </row>
    <row r="335" spans="1:9" x14ac:dyDescent="0.3">
      <c r="A335">
        <v>333</v>
      </c>
      <c r="B335" t="s">
        <v>8</v>
      </c>
      <c r="C335" t="s">
        <v>8</v>
      </c>
      <c r="D335">
        <v>21479</v>
      </c>
      <c r="E335">
        <v>30491</v>
      </c>
      <c r="F335">
        <v>70.443737506866455</v>
      </c>
      <c r="G335" s="4">
        <v>3349.0920000000001</v>
      </c>
      <c r="H335">
        <v>0</v>
      </c>
      <c r="I335">
        <v>0.70443737496310388</v>
      </c>
    </row>
    <row r="336" spans="1:9" x14ac:dyDescent="0.3">
      <c r="A336">
        <v>334</v>
      </c>
      <c r="B336" t="s">
        <v>8</v>
      </c>
      <c r="C336" t="s">
        <v>8</v>
      </c>
      <c r="D336">
        <v>16875</v>
      </c>
      <c r="E336">
        <v>24300</v>
      </c>
      <c r="F336">
        <v>69.444441795349121</v>
      </c>
      <c r="G336" s="4">
        <v>3349.0920000000001</v>
      </c>
      <c r="H336">
        <v>0</v>
      </c>
      <c r="I336">
        <v>0.69444444444444442</v>
      </c>
    </row>
    <row r="337" spans="1:9" x14ac:dyDescent="0.3">
      <c r="A337">
        <v>335</v>
      </c>
      <c r="B337" t="s">
        <v>8</v>
      </c>
      <c r="C337" t="s">
        <v>8</v>
      </c>
      <c r="D337">
        <v>18642</v>
      </c>
      <c r="E337">
        <v>22218</v>
      </c>
      <c r="F337">
        <v>81.253606081008911</v>
      </c>
      <c r="G337" s="4">
        <v>3349.0920000000001</v>
      </c>
      <c r="H337">
        <v>0</v>
      </c>
      <c r="I337">
        <v>0.83904941938968403</v>
      </c>
    </row>
    <row r="338" spans="1:9" x14ac:dyDescent="0.3">
      <c r="A338">
        <v>336</v>
      </c>
      <c r="B338" t="s">
        <v>8</v>
      </c>
      <c r="C338" t="s">
        <v>8</v>
      </c>
      <c r="D338">
        <v>15280</v>
      </c>
      <c r="E338">
        <v>17561</v>
      </c>
      <c r="F338">
        <v>80.832552909851074</v>
      </c>
      <c r="G338" s="4">
        <v>3349.0920000000001</v>
      </c>
      <c r="H338">
        <v>0</v>
      </c>
      <c r="I338">
        <v>0.87010990262513521</v>
      </c>
    </row>
    <row r="339" spans="1:9" x14ac:dyDescent="0.3">
      <c r="A339">
        <v>337</v>
      </c>
      <c r="B339" t="s">
        <v>8</v>
      </c>
      <c r="C339" t="s">
        <v>8</v>
      </c>
      <c r="D339">
        <v>18656</v>
      </c>
      <c r="E339">
        <v>19782</v>
      </c>
      <c r="F339">
        <v>84.363758563995361</v>
      </c>
      <c r="G339" s="4">
        <v>3349.0920000000001</v>
      </c>
      <c r="H339">
        <v>0</v>
      </c>
      <c r="I339">
        <v>0.94307956728338893</v>
      </c>
    </row>
    <row r="340" spans="1:9" x14ac:dyDescent="0.3">
      <c r="A340">
        <v>338</v>
      </c>
      <c r="B340" t="s">
        <v>8</v>
      </c>
      <c r="C340" t="s">
        <v>8</v>
      </c>
      <c r="D340">
        <v>15970</v>
      </c>
      <c r="E340">
        <v>19295</v>
      </c>
      <c r="F340">
        <v>80.116450786590576</v>
      </c>
      <c r="G340" s="4">
        <v>3349.0920000000001</v>
      </c>
      <c r="H340">
        <v>0</v>
      </c>
      <c r="I340">
        <v>0.82767556361751748</v>
      </c>
    </row>
    <row r="341" spans="1:9" x14ac:dyDescent="0.3">
      <c r="A341">
        <v>339</v>
      </c>
      <c r="B341" t="s">
        <v>8</v>
      </c>
      <c r="C341" t="s">
        <v>8</v>
      </c>
      <c r="D341">
        <v>19232</v>
      </c>
      <c r="E341">
        <v>54816</v>
      </c>
      <c r="F341">
        <v>26.67088508605957</v>
      </c>
      <c r="G341" s="4">
        <v>3349.0920000000001</v>
      </c>
      <c r="H341">
        <v>0</v>
      </c>
      <c r="I341">
        <v>0.35084646818447168</v>
      </c>
    </row>
    <row r="342" spans="1:9" x14ac:dyDescent="0.3">
      <c r="A342">
        <v>340</v>
      </c>
      <c r="B342" t="s">
        <v>8</v>
      </c>
      <c r="C342" t="s">
        <v>8</v>
      </c>
      <c r="D342">
        <v>15663</v>
      </c>
      <c r="E342">
        <v>19876</v>
      </c>
      <c r="F342">
        <v>78.80358099937439</v>
      </c>
      <c r="G342" s="4">
        <v>3349.0920000000001</v>
      </c>
      <c r="H342">
        <v>0</v>
      </c>
      <c r="I342">
        <v>0.7880358220970014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17497</v>
      </c>
      <c r="F343">
        <v>79.24150824546814</v>
      </c>
      <c r="G343" s="4">
        <v>3349.0920000000001</v>
      </c>
      <c r="H343">
        <v>0</v>
      </c>
      <c r="I343">
        <v>0.84220152026061612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20571</v>
      </c>
      <c r="F344">
        <v>76.837891340255737</v>
      </c>
      <c r="G344" s="4">
        <v>3349.0920000000001</v>
      </c>
      <c r="H344">
        <v>0</v>
      </c>
      <c r="I344">
        <v>0.84755237956346308</v>
      </c>
    </row>
    <row r="345" spans="1:9" x14ac:dyDescent="0.3">
      <c r="A345">
        <v>343</v>
      </c>
      <c r="B345" t="s">
        <v>8</v>
      </c>
      <c r="C345" t="s">
        <v>8</v>
      </c>
      <c r="D345">
        <v>14754</v>
      </c>
      <c r="E345">
        <v>17992</v>
      </c>
      <c r="F345">
        <v>79.498988389968872</v>
      </c>
      <c r="G345" s="4">
        <v>3349.0920000000001</v>
      </c>
      <c r="H345">
        <v>0</v>
      </c>
      <c r="I345">
        <v>0.82003112494441976</v>
      </c>
    </row>
    <row r="346" spans="1:9" x14ac:dyDescent="0.3">
      <c r="A346">
        <v>344</v>
      </c>
      <c r="B346" t="s">
        <v>8</v>
      </c>
      <c r="C346" t="s">
        <v>8</v>
      </c>
      <c r="D346">
        <v>14375</v>
      </c>
      <c r="E346">
        <v>18338</v>
      </c>
      <c r="F346">
        <v>77.104651927947998</v>
      </c>
      <c r="G346" s="4">
        <v>3349.0920000000001</v>
      </c>
      <c r="H346">
        <v>0</v>
      </c>
      <c r="I346">
        <v>0.78389137310502777</v>
      </c>
    </row>
    <row r="347" spans="1:9" x14ac:dyDescent="0.3">
      <c r="A347">
        <v>345</v>
      </c>
      <c r="B347" t="s">
        <v>8</v>
      </c>
      <c r="C347" t="s">
        <v>8</v>
      </c>
      <c r="D347">
        <v>13493</v>
      </c>
      <c r="E347">
        <v>15609</v>
      </c>
      <c r="F347">
        <v>81.853401660919189</v>
      </c>
      <c r="G347" s="4">
        <v>3349.0920000000001</v>
      </c>
      <c r="H347">
        <v>0</v>
      </c>
      <c r="I347">
        <v>0.86443718367608435</v>
      </c>
    </row>
    <row r="348" spans="1:9" x14ac:dyDescent="0.3">
      <c r="A348">
        <v>346</v>
      </c>
      <c r="B348" t="s">
        <v>8</v>
      </c>
      <c r="C348" t="s">
        <v>8</v>
      </c>
      <c r="D348">
        <v>13415</v>
      </c>
      <c r="E348">
        <v>17667</v>
      </c>
      <c r="F348">
        <v>75.783282518386841</v>
      </c>
      <c r="G348" s="4">
        <v>3349.0920000000001</v>
      </c>
      <c r="H348">
        <v>0</v>
      </c>
      <c r="I348">
        <v>0.75932529574913676</v>
      </c>
    </row>
    <row r="349" spans="1:9" x14ac:dyDescent="0.3">
      <c r="A349">
        <v>347</v>
      </c>
      <c r="B349" t="s">
        <v>8</v>
      </c>
      <c r="C349" t="s">
        <v>8</v>
      </c>
      <c r="D349">
        <v>16649</v>
      </c>
      <c r="E349">
        <v>20641</v>
      </c>
      <c r="F349">
        <v>76.362091302871704</v>
      </c>
      <c r="G349" s="4">
        <v>3349.0920000000001</v>
      </c>
      <c r="H349">
        <v>0</v>
      </c>
      <c r="I349">
        <v>0.80659851751368639</v>
      </c>
    </row>
    <row r="350" spans="1:9" x14ac:dyDescent="0.3">
      <c r="A350">
        <v>348</v>
      </c>
      <c r="B350" t="s">
        <v>8</v>
      </c>
      <c r="C350" t="s">
        <v>8</v>
      </c>
      <c r="D350">
        <v>17978</v>
      </c>
      <c r="E350">
        <v>23845</v>
      </c>
      <c r="F350">
        <v>73.575431108474731</v>
      </c>
      <c r="G350" s="4">
        <v>3349.0920000000001</v>
      </c>
      <c r="H350">
        <v>0</v>
      </c>
      <c r="I350">
        <v>0.75395261061019081</v>
      </c>
    </row>
    <row r="351" spans="1:9" x14ac:dyDescent="0.3">
      <c r="A351">
        <v>349</v>
      </c>
      <c r="B351" t="s">
        <v>8</v>
      </c>
      <c r="C351" t="s">
        <v>8</v>
      </c>
      <c r="D351">
        <v>14722</v>
      </c>
      <c r="E351">
        <v>17937</v>
      </c>
      <c r="F351">
        <v>79.169410467147827</v>
      </c>
      <c r="G351" s="4">
        <v>3349.0920000000001</v>
      </c>
      <c r="H351">
        <v>0</v>
      </c>
      <c r="I351">
        <v>0.82076155432904052</v>
      </c>
    </row>
    <row r="352" spans="1:9" x14ac:dyDescent="0.3">
      <c r="A352">
        <v>350</v>
      </c>
      <c r="B352" t="s">
        <v>8</v>
      </c>
      <c r="C352" t="s">
        <v>8</v>
      </c>
      <c r="D352">
        <v>20521</v>
      </c>
      <c r="E352">
        <v>22969</v>
      </c>
      <c r="F352">
        <v>80.869203805923462</v>
      </c>
      <c r="G352" s="4">
        <v>3349.0920000000001</v>
      </c>
      <c r="H352">
        <v>0</v>
      </c>
      <c r="I352">
        <v>0.89342156820061824</v>
      </c>
    </row>
    <row r="353" spans="1:9" x14ac:dyDescent="0.3">
      <c r="A353">
        <v>351</v>
      </c>
      <c r="B353" t="s">
        <v>8</v>
      </c>
      <c r="C353" t="s">
        <v>8</v>
      </c>
      <c r="D353">
        <v>21477</v>
      </c>
      <c r="E353">
        <v>29086</v>
      </c>
      <c r="F353">
        <v>73.024672269821167</v>
      </c>
      <c r="G353" s="4">
        <v>3349.0920000000001</v>
      </c>
      <c r="H353">
        <v>0</v>
      </c>
      <c r="I353">
        <v>0.7383964794058997</v>
      </c>
    </row>
    <row r="354" spans="1:9" x14ac:dyDescent="0.3">
      <c r="A354">
        <v>352</v>
      </c>
      <c r="B354" t="s">
        <v>8</v>
      </c>
      <c r="C354" t="s">
        <v>8</v>
      </c>
      <c r="D354">
        <v>16864</v>
      </c>
      <c r="E354">
        <v>25410</v>
      </c>
      <c r="F354">
        <v>66.367572546005249</v>
      </c>
      <c r="G354" s="4">
        <v>3349.0920000000001</v>
      </c>
      <c r="H354">
        <v>0</v>
      </c>
      <c r="I354">
        <v>0.66367571822117277</v>
      </c>
    </row>
    <row r="355" spans="1:9" x14ac:dyDescent="0.3">
      <c r="A355">
        <v>353</v>
      </c>
      <c r="B355" t="s">
        <v>8</v>
      </c>
      <c r="C355" t="s">
        <v>8</v>
      </c>
      <c r="D355">
        <v>18670</v>
      </c>
      <c r="E355">
        <v>22061</v>
      </c>
      <c r="F355">
        <v>81.155490875244141</v>
      </c>
      <c r="G355" s="4">
        <v>3349.0920000000001</v>
      </c>
      <c r="H355">
        <v>0</v>
      </c>
      <c r="I355">
        <v>0.84628983273650338</v>
      </c>
    </row>
    <row r="356" spans="1:9" x14ac:dyDescent="0.3">
      <c r="A356">
        <v>354</v>
      </c>
      <c r="B356" t="s">
        <v>8</v>
      </c>
      <c r="C356" t="s">
        <v>8</v>
      </c>
      <c r="D356">
        <v>15268</v>
      </c>
      <c r="E356">
        <v>18864</v>
      </c>
      <c r="F356">
        <v>77.641302347183228</v>
      </c>
      <c r="G356" s="4">
        <v>3349.0920000000001</v>
      </c>
      <c r="H356">
        <v>0</v>
      </c>
      <c r="I356">
        <v>0.8093723494486853</v>
      </c>
    </row>
    <row r="357" spans="1:9" x14ac:dyDescent="0.3">
      <c r="A357">
        <v>355</v>
      </c>
      <c r="B357" t="s">
        <v>8</v>
      </c>
      <c r="C357" t="s">
        <v>8</v>
      </c>
      <c r="D357">
        <v>18665</v>
      </c>
      <c r="E357">
        <v>19712</v>
      </c>
      <c r="F357">
        <v>79.432392120361328</v>
      </c>
      <c r="G357" s="4">
        <v>3349.0920000000001</v>
      </c>
      <c r="H357">
        <v>0</v>
      </c>
      <c r="I357">
        <v>0.94688514610389607</v>
      </c>
    </row>
    <row r="358" spans="1:9" x14ac:dyDescent="0.3">
      <c r="A358">
        <v>356</v>
      </c>
      <c r="B358" t="s">
        <v>8</v>
      </c>
      <c r="C358" t="s">
        <v>8</v>
      </c>
      <c r="D358">
        <v>15984</v>
      </c>
      <c r="E358">
        <v>19740</v>
      </c>
      <c r="F358">
        <v>76.519417762756348</v>
      </c>
      <c r="G358" s="4">
        <v>3349.0920000000001</v>
      </c>
      <c r="H358">
        <v>0</v>
      </c>
      <c r="I358">
        <v>0.80972644376899694</v>
      </c>
    </row>
    <row r="359" spans="1:9" x14ac:dyDescent="0.3">
      <c r="A359">
        <v>357</v>
      </c>
      <c r="B359" t="s">
        <v>8</v>
      </c>
      <c r="C359" t="s">
        <v>8</v>
      </c>
      <c r="D359">
        <v>19249</v>
      </c>
      <c r="E359">
        <v>24633</v>
      </c>
      <c r="F359">
        <v>77.050638198852539</v>
      </c>
      <c r="G359" s="4">
        <v>3349.0920000000001</v>
      </c>
      <c r="H359">
        <v>0</v>
      </c>
      <c r="I359">
        <v>0.78143141314496811</v>
      </c>
    </row>
    <row r="360" spans="1:9" x14ac:dyDescent="0.3">
      <c r="A360">
        <v>358</v>
      </c>
      <c r="B360" t="s">
        <v>8</v>
      </c>
      <c r="C360" t="s">
        <v>8</v>
      </c>
      <c r="D360">
        <v>15653</v>
      </c>
      <c r="E360">
        <v>19445</v>
      </c>
      <c r="F360">
        <v>75.174683332443237</v>
      </c>
      <c r="G360" s="4">
        <v>3349.0920000000001</v>
      </c>
      <c r="H360">
        <v>0</v>
      </c>
      <c r="I360">
        <v>0.80498842890203137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16384</v>
      </c>
      <c r="F361">
        <v>81.040090322494507</v>
      </c>
      <c r="G361" s="4">
        <v>3349.0920000000001</v>
      </c>
      <c r="H361">
        <v>0</v>
      </c>
      <c r="I361">
        <v>0.90167236328125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20625</v>
      </c>
      <c r="F362">
        <v>78.146809339523315</v>
      </c>
      <c r="G362" s="4">
        <v>3349.0920000000001</v>
      </c>
      <c r="H362">
        <v>0</v>
      </c>
      <c r="I362">
        <v>0.84383030303030304</v>
      </c>
    </row>
    <row r="363" spans="1:9" x14ac:dyDescent="0.3">
      <c r="A363">
        <v>361</v>
      </c>
      <c r="B363" t="s">
        <v>8</v>
      </c>
      <c r="C363" t="s">
        <v>8</v>
      </c>
      <c r="D363">
        <v>14812</v>
      </c>
      <c r="E363">
        <v>18596</v>
      </c>
      <c r="F363">
        <v>75.7945716381073</v>
      </c>
      <c r="G363" s="4">
        <v>3349.0920000000001</v>
      </c>
      <c r="H363">
        <v>0</v>
      </c>
      <c r="I363">
        <v>0.79651537965153796</v>
      </c>
    </row>
    <row r="364" spans="1:9" x14ac:dyDescent="0.3">
      <c r="A364">
        <v>362</v>
      </c>
      <c r="B364" t="s">
        <v>8</v>
      </c>
      <c r="C364" t="s">
        <v>8</v>
      </c>
      <c r="D364">
        <v>14403</v>
      </c>
      <c r="E364">
        <v>17514</v>
      </c>
      <c r="F364">
        <v>78.716611862182617</v>
      </c>
      <c r="G364" s="4">
        <v>3349.0920000000001</v>
      </c>
      <c r="H364">
        <v>0</v>
      </c>
      <c r="I364">
        <v>0.82237067488866045</v>
      </c>
    </row>
    <row r="365" spans="1:9" x14ac:dyDescent="0.3">
      <c r="A365">
        <v>363</v>
      </c>
      <c r="B365" t="s">
        <v>8</v>
      </c>
      <c r="C365" t="s">
        <v>8</v>
      </c>
      <c r="D365">
        <v>13449</v>
      </c>
      <c r="E365">
        <v>16592</v>
      </c>
      <c r="F365">
        <v>75.288832187652588</v>
      </c>
      <c r="G365" s="4">
        <v>3349.0920000000001</v>
      </c>
      <c r="H365">
        <v>0</v>
      </c>
      <c r="I365">
        <v>0.81057135969141758</v>
      </c>
    </row>
    <row r="366" spans="1:9" x14ac:dyDescent="0.3">
      <c r="A366">
        <v>364</v>
      </c>
      <c r="B366" t="s">
        <v>8</v>
      </c>
      <c r="C366" t="s">
        <v>8</v>
      </c>
      <c r="D366">
        <v>13443</v>
      </c>
      <c r="E366">
        <v>17339</v>
      </c>
      <c r="F366">
        <v>77.295243740081787</v>
      </c>
      <c r="G366" s="4">
        <v>3349.0920000000001</v>
      </c>
      <c r="H366">
        <v>0</v>
      </c>
      <c r="I366">
        <v>0.77530422746409833</v>
      </c>
    </row>
    <row r="367" spans="1:9" x14ac:dyDescent="0.3">
      <c r="A367">
        <v>365</v>
      </c>
      <c r="B367" t="s">
        <v>8</v>
      </c>
      <c r="C367" t="s">
        <v>8</v>
      </c>
      <c r="D367">
        <v>16700</v>
      </c>
      <c r="E367">
        <v>21977</v>
      </c>
      <c r="F367">
        <v>75.278711318969727</v>
      </c>
      <c r="G367" s="4">
        <v>3349.0920000000001</v>
      </c>
      <c r="H367">
        <v>0</v>
      </c>
      <c r="I367">
        <v>0.75988533466806207</v>
      </c>
    </row>
    <row r="368" spans="1:9" x14ac:dyDescent="0.3">
      <c r="A368">
        <v>366</v>
      </c>
      <c r="B368" t="s">
        <v>8</v>
      </c>
      <c r="C368" t="s">
        <v>8</v>
      </c>
      <c r="D368">
        <v>17967</v>
      </c>
      <c r="E368">
        <v>23766</v>
      </c>
      <c r="F368">
        <v>75.186800956726074</v>
      </c>
      <c r="G368" s="4">
        <v>3349.0920000000001</v>
      </c>
      <c r="H368">
        <v>0</v>
      </c>
      <c r="I368">
        <v>0.75599596061600605</v>
      </c>
    </row>
    <row r="369" spans="1:9" x14ac:dyDescent="0.3">
      <c r="A369">
        <v>367</v>
      </c>
      <c r="B369" t="s">
        <v>8</v>
      </c>
      <c r="C369" t="s">
        <v>8</v>
      </c>
      <c r="D369">
        <v>14631</v>
      </c>
      <c r="E369">
        <v>18214</v>
      </c>
      <c r="F369">
        <v>77.167052030563354</v>
      </c>
      <c r="G369" s="4">
        <v>3349.0920000000001</v>
      </c>
      <c r="H369">
        <v>0</v>
      </c>
      <c r="I369">
        <v>0.8032831887559021</v>
      </c>
    </row>
    <row r="370" spans="1:9" x14ac:dyDescent="0.3">
      <c r="A370">
        <v>368</v>
      </c>
      <c r="B370" t="s">
        <v>8</v>
      </c>
      <c r="C370" t="s">
        <v>8</v>
      </c>
      <c r="D370">
        <v>20560</v>
      </c>
      <c r="E370">
        <v>23602</v>
      </c>
      <c r="F370">
        <v>79.476553201675415</v>
      </c>
      <c r="G370" s="4">
        <v>3349.0920000000001</v>
      </c>
      <c r="H370">
        <v>0</v>
      </c>
      <c r="I370">
        <v>0.87111261757478176</v>
      </c>
    </row>
    <row r="371" spans="1:9" x14ac:dyDescent="0.3">
      <c r="A371">
        <v>369</v>
      </c>
      <c r="B371" t="s">
        <v>8</v>
      </c>
      <c r="C371" t="s">
        <v>8</v>
      </c>
      <c r="D371">
        <v>21474</v>
      </c>
      <c r="E371">
        <v>29750</v>
      </c>
      <c r="F371">
        <v>72.181510925292969</v>
      </c>
      <c r="G371" s="4">
        <v>3349.0920000000001</v>
      </c>
      <c r="H371">
        <v>0</v>
      </c>
      <c r="I371">
        <v>0.7218151260504202</v>
      </c>
    </row>
    <row r="372" spans="1:9" x14ac:dyDescent="0.3">
      <c r="A372">
        <v>370</v>
      </c>
      <c r="B372" t="s">
        <v>8</v>
      </c>
      <c r="C372" t="s">
        <v>8</v>
      </c>
      <c r="D372">
        <v>16872</v>
      </c>
      <c r="E372">
        <v>22416</v>
      </c>
      <c r="F372">
        <v>74.566781520843506</v>
      </c>
      <c r="G372" s="4">
        <v>3349.0920000000001</v>
      </c>
      <c r="H372">
        <v>0</v>
      </c>
      <c r="I372">
        <v>0.75267665952890794</v>
      </c>
    </row>
    <row r="373" spans="1:9" x14ac:dyDescent="0.3">
      <c r="A373">
        <v>371</v>
      </c>
      <c r="B373" t="s">
        <v>8</v>
      </c>
      <c r="C373" t="s">
        <v>8</v>
      </c>
      <c r="D373">
        <v>18648</v>
      </c>
      <c r="E373">
        <v>21303</v>
      </c>
      <c r="F373">
        <v>81.859976053237915</v>
      </c>
      <c r="G373" s="4">
        <v>3349.0920000000001</v>
      </c>
      <c r="H373">
        <v>0</v>
      </c>
      <c r="I373">
        <v>0.87536966624419099</v>
      </c>
    </row>
    <row r="374" spans="1:9" x14ac:dyDescent="0.3">
      <c r="A374">
        <v>372</v>
      </c>
      <c r="B374" t="s">
        <v>8</v>
      </c>
      <c r="C374" t="s">
        <v>8</v>
      </c>
      <c r="D374">
        <v>15288</v>
      </c>
      <c r="E374">
        <v>19844</v>
      </c>
      <c r="F374">
        <v>76.631474494934082</v>
      </c>
      <c r="G374" s="4">
        <v>3349.0920000000001</v>
      </c>
      <c r="H374">
        <v>0</v>
      </c>
      <c r="I374">
        <v>0.77040919169522271</v>
      </c>
    </row>
    <row r="375" spans="1:9" x14ac:dyDescent="0.3">
      <c r="A375">
        <v>373</v>
      </c>
      <c r="B375" t="s">
        <v>8</v>
      </c>
      <c r="C375" t="s">
        <v>8</v>
      </c>
      <c r="D375">
        <v>18656</v>
      </c>
      <c r="E375">
        <v>19036</v>
      </c>
      <c r="F375">
        <v>83.720022439956665</v>
      </c>
      <c r="G375" s="4">
        <v>3349.0920000000001</v>
      </c>
      <c r="H375">
        <v>0</v>
      </c>
      <c r="I375">
        <v>0.98003782307207399</v>
      </c>
    </row>
    <row r="376" spans="1:9" x14ac:dyDescent="0.3">
      <c r="A376">
        <v>374</v>
      </c>
      <c r="B376" t="s">
        <v>8</v>
      </c>
      <c r="C376" t="s">
        <v>8</v>
      </c>
      <c r="D376">
        <v>15960</v>
      </c>
      <c r="E376">
        <v>18279</v>
      </c>
      <c r="F376">
        <v>77.532923221588135</v>
      </c>
      <c r="G376" s="4">
        <v>3349.0920000000001</v>
      </c>
      <c r="H376">
        <v>0</v>
      </c>
      <c r="I376">
        <v>0.87313310356146401</v>
      </c>
    </row>
    <row r="377" spans="1:9" x14ac:dyDescent="0.3">
      <c r="A377">
        <v>375</v>
      </c>
      <c r="B377" t="s">
        <v>8</v>
      </c>
      <c r="C377" t="s">
        <v>8</v>
      </c>
      <c r="D377">
        <v>19232</v>
      </c>
      <c r="E377">
        <v>22349</v>
      </c>
      <c r="F377">
        <v>82.420814037322998</v>
      </c>
      <c r="G377" s="4">
        <v>3349.0920000000001</v>
      </c>
      <c r="H377">
        <v>0</v>
      </c>
      <c r="I377">
        <v>0.86053067251331161</v>
      </c>
    </row>
    <row r="378" spans="1:9" x14ac:dyDescent="0.3">
      <c r="A378">
        <v>376</v>
      </c>
      <c r="B378" t="s">
        <v>8</v>
      </c>
      <c r="C378" t="s">
        <v>8</v>
      </c>
      <c r="D378">
        <v>15670</v>
      </c>
      <c r="E378">
        <v>20137</v>
      </c>
      <c r="F378">
        <v>76.999503374099731</v>
      </c>
      <c r="G378" s="4">
        <v>3349.0920000000001</v>
      </c>
      <c r="H378">
        <v>0</v>
      </c>
      <c r="I378">
        <v>0.7781695386601778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16637</v>
      </c>
      <c r="F379">
        <v>80.218327045440674</v>
      </c>
      <c r="G379" s="4">
        <v>3349.0920000000001</v>
      </c>
      <c r="H379">
        <v>0</v>
      </c>
      <c r="I379">
        <v>0.88537596922522088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22630</v>
      </c>
      <c r="F380">
        <v>74.18639063835144</v>
      </c>
      <c r="G380" s="4">
        <v>3349.0920000000001</v>
      </c>
      <c r="H380">
        <v>0</v>
      </c>
      <c r="I380">
        <v>0.76911179849756961</v>
      </c>
    </row>
    <row r="381" spans="1:9" x14ac:dyDescent="0.3">
      <c r="A381">
        <v>379</v>
      </c>
      <c r="B381" t="s">
        <v>8</v>
      </c>
      <c r="C381" t="s">
        <v>8</v>
      </c>
      <c r="D381">
        <v>14742</v>
      </c>
      <c r="E381">
        <v>17290</v>
      </c>
      <c r="F381">
        <v>77.21714973449707</v>
      </c>
      <c r="G381" s="4">
        <v>3349.0920000000001</v>
      </c>
      <c r="H381">
        <v>0</v>
      </c>
      <c r="I381">
        <v>0.85263157894736841</v>
      </c>
    </row>
    <row r="382" spans="1:9" x14ac:dyDescent="0.3">
      <c r="A382">
        <v>380</v>
      </c>
      <c r="B382" t="s">
        <v>8</v>
      </c>
      <c r="C382" t="s">
        <v>8</v>
      </c>
      <c r="D382">
        <v>14403</v>
      </c>
      <c r="E382">
        <v>17166</v>
      </c>
      <c r="F382">
        <v>77.603375911712646</v>
      </c>
      <c r="G382" s="4">
        <v>3349.0920000000001</v>
      </c>
      <c r="H382">
        <v>0</v>
      </c>
      <c r="I382">
        <v>0.83904229290457877</v>
      </c>
    </row>
    <row r="383" spans="1:9" x14ac:dyDescent="0.3">
      <c r="A383">
        <v>381</v>
      </c>
      <c r="B383" t="s">
        <v>8</v>
      </c>
      <c r="C383" t="s">
        <v>8</v>
      </c>
      <c r="D383">
        <v>13495</v>
      </c>
      <c r="E383">
        <v>15777</v>
      </c>
      <c r="F383">
        <v>82.119083404541016</v>
      </c>
      <c r="G383" s="4">
        <v>3349.0920000000001</v>
      </c>
      <c r="H383">
        <v>0</v>
      </c>
      <c r="I383">
        <v>0.85535906699626041</v>
      </c>
    </row>
    <row r="384" spans="1:9" x14ac:dyDescent="0.3">
      <c r="A384">
        <v>382</v>
      </c>
      <c r="B384" t="s">
        <v>8</v>
      </c>
      <c r="C384" t="s">
        <v>8</v>
      </c>
      <c r="D384">
        <v>13447</v>
      </c>
      <c r="E384">
        <v>16676</v>
      </c>
      <c r="F384">
        <v>80.517768859863281</v>
      </c>
      <c r="G384" s="4">
        <v>3349.0920000000001</v>
      </c>
      <c r="H384">
        <v>0</v>
      </c>
      <c r="I384">
        <v>0.80636843367714084</v>
      </c>
    </row>
    <row r="385" spans="1:9" x14ac:dyDescent="0.3">
      <c r="A385">
        <v>383</v>
      </c>
      <c r="B385" t="s">
        <v>8</v>
      </c>
      <c r="C385" t="s">
        <v>8</v>
      </c>
      <c r="D385">
        <v>16696</v>
      </c>
      <c r="E385">
        <v>21895</v>
      </c>
      <c r="F385">
        <v>75.302082300186157</v>
      </c>
      <c r="G385" s="4">
        <v>3349.0920000000001</v>
      </c>
      <c r="H385">
        <v>0</v>
      </c>
      <c r="I385">
        <v>0.76254852706097287</v>
      </c>
    </row>
    <row r="386" spans="1:9" x14ac:dyDescent="0.3">
      <c r="A386">
        <v>384</v>
      </c>
      <c r="B386" t="s">
        <v>8</v>
      </c>
      <c r="C386" t="s">
        <v>8</v>
      </c>
      <c r="D386">
        <v>17969</v>
      </c>
      <c r="E386">
        <v>23408</v>
      </c>
      <c r="F386">
        <v>75.170397758483887</v>
      </c>
      <c r="G386" s="4">
        <v>3349.0920000000001</v>
      </c>
      <c r="H386">
        <v>0</v>
      </c>
      <c r="I386">
        <v>0.76764354066985641</v>
      </c>
    </row>
    <row r="387" spans="1:9" x14ac:dyDescent="0.3">
      <c r="A387">
        <v>385</v>
      </c>
      <c r="B387" t="s">
        <v>8</v>
      </c>
      <c r="C387" t="s">
        <v>8</v>
      </c>
      <c r="D387">
        <v>14780</v>
      </c>
      <c r="E387">
        <v>18136</v>
      </c>
      <c r="F387">
        <v>77.885860204696655</v>
      </c>
      <c r="G387" s="4">
        <v>3349.0920000000001</v>
      </c>
      <c r="H387">
        <v>0</v>
      </c>
      <c r="I387">
        <v>0.81495368328187034</v>
      </c>
    </row>
    <row r="388" spans="1:9" x14ac:dyDescent="0.3">
      <c r="A388">
        <v>386</v>
      </c>
      <c r="B388" t="s">
        <v>8</v>
      </c>
      <c r="C388" t="s">
        <v>8</v>
      </c>
      <c r="D388">
        <v>20496</v>
      </c>
      <c r="E388">
        <v>24009</v>
      </c>
      <c r="F388">
        <v>79.643982648849487</v>
      </c>
      <c r="G388" s="4">
        <v>3349.0920000000001</v>
      </c>
      <c r="H388">
        <v>0</v>
      </c>
      <c r="I388">
        <v>0.85367987004873169</v>
      </c>
    </row>
    <row r="389" spans="1:9" x14ac:dyDescent="0.3">
      <c r="A389">
        <v>387</v>
      </c>
      <c r="B389" t="s">
        <v>8</v>
      </c>
      <c r="C389" t="s">
        <v>8</v>
      </c>
      <c r="D389">
        <v>21498</v>
      </c>
      <c r="E389">
        <v>30082</v>
      </c>
      <c r="F389">
        <v>71.384900808334351</v>
      </c>
      <c r="G389" s="4">
        <v>3349.0920000000001</v>
      </c>
      <c r="H389">
        <v>0</v>
      </c>
      <c r="I389">
        <v>0.7146466325377302</v>
      </c>
    </row>
    <row r="390" spans="1:9" x14ac:dyDescent="0.3">
      <c r="A390">
        <v>388</v>
      </c>
      <c r="B390" t="s">
        <v>8</v>
      </c>
      <c r="C390" t="s">
        <v>8</v>
      </c>
      <c r="D390">
        <v>16868</v>
      </c>
      <c r="E390">
        <v>23715</v>
      </c>
      <c r="F390">
        <v>71.127980947494507</v>
      </c>
      <c r="G390" s="4">
        <v>3349.0920000000001</v>
      </c>
      <c r="H390">
        <v>0</v>
      </c>
      <c r="I390">
        <v>0.71127978072949605</v>
      </c>
    </row>
    <row r="391" spans="1:9" x14ac:dyDescent="0.3">
      <c r="A391">
        <v>389</v>
      </c>
      <c r="B391" t="s">
        <v>8</v>
      </c>
      <c r="C391" t="s">
        <v>8</v>
      </c>
      <c r="D391">
        <v>18680</v>
      </c>
      <c r="E391">
        <v>23715</v>
      </c>
      <c r="F391">
        <v>77.23662257194519</v>
      </c>
      <c r="G391" s="4">
        <v>3349.0920000000001</v>
      </c>
      <c r="H391">
        <v>0</v>
      </c>
      <c r="I391">
        <v>0.7876871178578958</v>
      </c>
    </row>
    <row r="392" spans="1:9" x14ac:dyDescent="0.3">
      <c r="A392">
        <v>390</v>
      </c>
      <c r="B392" t="s">
        <v>8</v>
      </c>
      <c r="C392" t="s">
        <v>8</v>
      </c>
      <c r="D392">
        <v>15286</v>
      </c>
      <c r="E392">
        <v>19564</v>
      </c>
      <c r="F392">
        <v>76.536142826080322</v>
      </c>
      <c r="G392" s="4">
        <v>3349.0920000000001</v>
      </c>
      <c r="H392">
        <v>0</v>
      </c>
      <c r="I392">
        <v>0.78133306072377839</v>
      </c>
    </row>
    <row r="393" spans="1:9" x14ac:dyDescent="0.3">
      <c r="A393">
        <v>391</v>
      </c>
      <c r="B393" t="s">
        <v>8</v>
      </c>
      <c r="C393" t="s">
        <v>8</v>
      </c>
      <c r="D393">
        <v>18655</v>
      </c>
      <c r="E393">
        <v>34289</v>
      </c>
      <c r="F393">
        <v>41.243168711662292</v>
      </c>
      <c r="G393" s="4">
        <v>3349.0920000000001</v>
      </c>
      <c r="H393">
        <v>0</v>
      </c>
      <c r="I393">
        <v>0.54405202834728339</v>
      </c>
    </row>
    <row r="394" spans="1:9" x14ac:dyDescent="0.3">
      <c r="A394">
        <v>392</v>
      </c>
      <c r="B394" t="s">
        <v>8</v>
      </c>
      <c r="C394" t="s">
        <v>8</v>
      </c>
      <c r="D394">
        <v>15976</v>
      </c>
      <c r="E394">
        <v>20016</v>
      </c>
      <c r="F394">
        <v>77.256834506988525</v>
      </c>
      <c r="G394" s="4">
        <v>3349.0920000000001</v>
      </c>
      <c r="H394">
        <v>0</v>
      </c>
      <c r="I394">
        <v>0.79816147082334132</v>
      </c>
    </row>
    <row r="395" spans="1:9" x14ac:dyDescent="0.3">
      <c r="A395">
        <v>393</v>
      </c>
      <c r="B395" t="s">
        <v>8</v>
      </c>
      <c r="C395" t="s">
        <v>8</v>
      </c>
      <c r="D395">
        <v>19243</v>
      </c>
      <c r="E395">
        <v>21751</v>
      </c>
      <c r="F395">
        <v>80.933046340942383</v>
      </c>
      <c r="G395" s="4">
        <v>3349.0920000000001</v>
      </c>
      <c r="H395">
        <v>0</v>
      </c>
      <c r="I395">
        <v>0.88469495655372166</v>
      </c>
    </row>
    <row r="396" spans="1:9" x14ac:dyDescent="0.3">
      <c r="A396">
        <v>394</v>
      </c>
      <c r="B396" t="s">
        <v>8</v>
      </c>
      <c r="C396" t="s">
        <v>8</v>
      </c>
      <c r="D396">
        <v>15640</v>
      </c>
      <c r="E396">
        <v>21888</v>
      </c>
      <c r="F396">
        <v>71.157526969909668</v>
      </c>
      <c r="G396" s="4">
        <v>3349.0920000000001</v>
      </c>
      <c r="H396">
        <v>0</v>
      </c>
      <c r="I396">
        <v>0.71454678362573099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17311</v>
      </c>
      <c r="F397">
        <v>80.532115697860718</v>
      </c>
      <c r="G397" s="4">
        <v>3349.0920000000001</v>
      </c>
      <c r="H397">
        <v>0</v>
      </c>
      <c r="I397">
        <v>0.85402345329559237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20155</v>
      </c>
      <c r="F398">
        <v>73.124223947525024</v>
      </c>
      <c r="G398" s="4">
        <v>3349.0920000000001</v>
      </c>
      <c r="H398">
        <v>0</v>
      </c>
      <c r="I398">
        <v>0.86489704787893817</v>
      </c>
    </row>
    <row r="399" spans="1:9" x14ac:dyDescent="0.3">
      <c r="A399">
        <v>397</v>
      </c>
      <c r="B399" t="s">
        <v>8</v>
      </c>
      <c r="C399" t="s">
        <v>8</v>
      </c>
      <c r="D399">
        <v>14728</v>
      </c>
      <c r="E399">
        <v>19596</v>
      </c>
      <c r="F399">
        <v>75.042074918746948</v>
      </c>
      <c r="G399" s="4">
        <v>3349.0920000000001</v>
      </c>
      <c r="H399">
        <v>0</v>
      </c>
      <c r="I399">
        <v>0.75158195550112272</v>
      </c>
    </row>
    <row r="400" spans="1:9" x14ac:dyDescent="0.3">
      <c r="A400">
        <v>398</v>
      </c>
      <c r="B400" t="s">
        <v>8</v>
      </c>
      <c r="C400" t="s">
        <v>8</v>
      </c>
      <c r="D400">
        <v>14408</v>
      </c>
      <c r="E400">
        <v>19596</v>
      </c>
      <c r="F400">
        <v>73.021930456161499</v>
      </c>
      <c r="G400" s="4">
        <v>3349.0920000000001</v>
      </c>
      <c r="H400">
        <v>0</v>
      </c>
      <c r="I400">
        <v>0.73525209226372734</v>
      </c>
    </row>
    <row r="401" spans="1:9" x14ac:dyDescent="0.3">
      <c r="A401">
        <v>399</v>
      </c>
      <c r="B401" t="s">
        <v>8</v>
      </c>
      <c r="C401" t="s">
        <v>8</v>
      </c>
      <c r="D401">
        <v>13496</v>
      </c>
      <c r="E401">
        <v>14750</v>
      </c>
      <c r="F401">
        <v>81.25</v>
      </c>
      <c r="G401" s="4">
        <v>3349.0920000000001</v>
      </c>
      <c r="H401">
        <v>0</v>
      </c>
      <c r="I401">
        <v>0.91498305084745768</v>
      </c>
    </row>
    <row r="402" spans="1:9" x14ac:dyDescent="0.3">
      <c r="A402">
        <v>400</v>
      </c>
      <c r="B402" t="s">
        <v>8</v>
      </c>
      <c r="C402" t="s">
        <v>8</v>
      </c>
      <c r="D402">
        <v>13384</v>
      </c>
      <c r="E402">
        <v>17033</v>
      </c>
      <c r="F402">
        <v>77.742069959640503</v>
      </c>
      <c r="G402" s="4">
        <v>3349.0920000000001</v>
      </c>
      <c r="H402">
        <v>0</v>
      </c>
      <c r="I402">
        <v>0.78576880173780306</v>
      </c>
    </row>
    <row r="403" spans="1:9" x14ac:dyDescent="0.3">
      <c r="A403">
        <v>401</v>
      </c>
      <c r="B403" t="s">
        <v>8</v>
      </c>
      <c r="C403" t="s">
        <v>8</v>
      </c>
      <c r="D403">
        <v>16696</v>
      </c>
      <c r="E403">
        <v>21775</v>
      </c>
      <c r="F403">
        <v>75.650626420974731</v>
      </c>
      <c r="G403" s="4">
        <v>3349.0920000000001</v>
      </c>
      <c r="H403">
        <v>0</v>
      </c>
      <c r="I403">
        <v>0.7667508610792193</v>
      </c>
    </row>
    <row r="404" spans="1:9" x14ac:dyDescent="0.3">
      <c r="A404">
        <v>402</v>
      </c>
      <c r="B404" t="s">
        <v>8</v>
      </c>
      <c r="C404" t="s">
        <v>8</v>
      </c>
      <c r="D404">
        <v>18044</v>
      </c>
      <c r="E404">
        <v>25596</v>
      </c>
      <c r="F404">
        <v>70.495390892028809</v>
      </c>
      <c r="G404" s="4">
        <v>3349.0920000000001</v>
      </c>
      <c r="H404">
        <v>0</v>
      </c>
      <c r="I404">
        <v>0.70495389904672601</v>
      </c>
    </row>
    <row r="405" spans="1:9" x14ac:dyDescent="0.3">
      <c r="A405">
        <v>403</v>
      </c>
      <c r="B405" t="s">
        <v>8</v>
      </c>
      <c r="C405" t="s">
        <v>8</v>
      </c>
      <c r="D405">
        <v>14584</v>
      </c>
      <c r="E405">
        <v>18407</v>
      </c>
      <c r="F405">
        <v>78.638726472854614</v>
      </c>
      <c r="G405" s="4">
        <v>3349.0920000000001</v>
      </c>
      <c r="H405">
        <v>0</v>
      </c>
      <c r="I405">
        <v>0.79230727440647575</v>
      </c>
    </row>
    <row r="406" spans="1:9" x14ac:dyDescent="0.3">
      <c r="A406">
        <v>404</v>
      </c>
      <c r="B406" t="s">
        <v>8</v>
      </c>
      <c r="C406" t="s">
        <v>8</v>
      </c>
      <c r="D406">
        <v>20508</v>
      </c>
      <c r="E406">
        <v>25965</v>
      </c>
      <c r="F406">
        <v>75.455886125564575</v>
      </c>
      <c r="G406" s="4">
        <v>3349.0920000000001</v>
      </c>
      <c r="H406">
        <v>0</v>
      </c>
      <c r="I406">
        <v>0.78983246678220687</v>
      </c>
    </row>
    <row r="407" spans="1:9" x14ac:dyDescent="0.3">
      <c r="A407">
        <v>405</v>
      </c>
      <c r="B407" t="s">
        <v>8</v>
      </c>
      <c r="C407" t="s">
        <v>8</v>
      </c>
      <c r="D407">
        <v>21436</v>
      </c>
      <c r="E407">
        <v>29865</v>
      </c>
      <c r="F407">
        <v>71.695840358734131</v>
      </c>
      <c r="G407" s="4">
        <v>3349.0920000000001</v>
      </c>
      <c r="H407">
        <v>0</v>
      </c>
      <c r="I407">
        <v>0.71776326803951118</v>
      </c>
    </row>
    <row r="408" spans="1:9" x14ac:dyDescent="0.3">
      <c r="A408">
        <v>406</v>
      </c>
      <c r="B408" t="s">
        <v>8</v>
      </c>
      <c r="C408" t="s">
        <v>8</v>
      </c>
      <c r="D408">
        <v>16860</v>
      </c>
      <c r="E408">
        <v>23270</v>
      </c>
      <c r="F408">
        <v>72.357511520385742</v>
      </c>
      <c r="G408" s="4">
        <v>3349.0920000000001</v>
      </c>
      <c r="H408">
        <v>0</v>
      </c>
      <c r="I408">
        <v>0.72453803180060161</v>
      </c>
    </row>
    <row r="409" spans="1:9" x14ac:dyDescent="0.3">
      <c r="A409">
        <v>407</v>
      </c>
      <c r="B409" t="s">
        <v>8</v>
      </c>
      <c r="C409" t="s">
        <v>8</v>
      </c>
      <c r="D409">
        <v>18660</v>
      </c>
      <c r="E409">
        <v>24327</v>
      </c>
      <c r="F409">
        <v>75.873494148254395</v>
      </c>
      <c r="G409" s="4">
        <v>3349.0920000000001</v>
      </c>
      <c r="H409">
        <v>0</v>
      </c>
      <c r="I409">
        <v>0.76704895794795902</v>
      </c>
    </row>
    <row r="410" spans="1:9" x14ac:dyDescent="0.3">
      <c r="A410">
        <v>408</v>
      </c>
      <c r="B410" t="s">
        <v>8</v>
      </c>
      <c r="C410" t="s">
        <v>8</v>
      </c>
      <c r="D410">
        <v>15204</v>
      </c>
      <c r="E410">
        <v>17750</v>
      </c>
      <c r="F410">
        <v>78.370773792266846</v>
      </c>
      <c r="G410" s="4">
        <v>3349.0920000000001</v>
      </c>
      <c r="H410">
        <v>0</v>
      </c>
      <c r="I410">
        <v>0.8565633802816901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20424</v>
      </c>
      <c r="F411">
        <v>81.76913857460022</v>
      </c>
      <c r="G411" s="4">
        <v>3349.0920000000001</v>
      </c>
      <c r="H411">
        <v>0</v>
      </c>
      <c r="I411">
        <v>0.91363102232667448</v>
      </c>
    </row>
    <row r="412" spans="1:9" x14ac:dyDescent="0.3">
      <c r="A412">
        <v>410</v>
      </c>
      <c r="B412" t="s">
        <v>8</v>
      </c>
      <c r="C412" t="s">
        <v>8</v>
      </c>
      <c r="D412">
        <v>15948</v>
      </c>
      <c r="E412">
        <v>20961</v>
      </c>
      <c r="F412">
        <v>73.208504915237427</v>
      </c>
      <c r="G412" s="4">
        <v>3349.0920000000001</v>
      </c>
      <c r="H412">
        <v>0</v>
      </c>
      <c r="I412">
        <v>0.76084156290253324</v>
      </c>
    </row>
    <row r="413" spans="1:9" x14ac:dyDescent="0.3">
      <c r="A413">
        <v>411</v>
      </c>
      <c r="B413" t="s">
        <v>8</v>
      </c>
      <c r="C413" t="s">
        <v>8</v>
      </c>
      <c r="D413">
        <v>19244</v>
      </c>
      <c r="E413">
        <v>20877</v>
      </c>
      <c r="F413">
        <v>82.0537269115448</v>
      </c>
      <c r="G413" s="4">
        <v>3349.0920000000001</v>
      </c>
      <c r="H413">
        <v>0</v>
      </c>
      <c r="I413">
        <v>0.92177994922642137</v>
      </c>
    </row>
    <row r="414" spans="1:9" x14ac:dyDescent="0.3">
      <c r="A414">
        <v>412</v>
      </c>
      <c r="B414" t="s">
        <v>8</v>
      </c>
      <c r="C414" t="s">
        <v>8</v>
      </c>
      <c r="D414">
        <v>15620</v>
      </c>
      <c r="E414">
        <v>20874</v>
      </c>
      <c r="F414">
        <v>74.253928661346436</v>
      </c>
      <c r="G414" s="4">
        <v>3349.0920000000001</v>
      </c>
      <c r="H414">
        <v>0</v>
      </c>
      <c r="I414">
        <v>0.74829931972789121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0669-614B-4284-92BE-855B47D85926}">
  <dimension ref="A1:I414"/>
  <sheetViews>
    <sheetView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24</v>
      </c>
      <c r="H1" s="6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20353</v>
      </c>
      <c r="E2">
        <v>19234</v>
      </c>
      <c r="F2">
        <v>93.14500093460083</v>
      </c>
      <c r="G2">
        <v>3349.0920000000001</v>
      </c>
      <c r="H2">
        <v>0</v>
      </c>
      <c r="I2">
        <v>1.0581782260580221</v>
      </c>
    </row>
    <row r="3" spans="1:9" x14ac:dyDescent="0.3">
      <c r="A3">
        <v>1</v>
      </c>
      <c r="B3" t="s">
        <v>8</v>
      </c>
      <c r="C3" t="s">
        <v>8</v>
      </c>
      <c r="D3">
        <v>19189</v>
      </c>
      <c r="E3">
        <v>19113</v>
      </c>
      <c r="F3">
        <v>92.889159917831421</v>
      </c>
      <c r="G3">
        <v>3349.0920000000001</v>
      </c>
      <c r="H3">
        <v>0</v>
      </c>
      <c r="I3">
        <v>1.0039763511745932</v>
      </c>
    </row>
    <row r="4" spans="1:9" x14ac:dyDescent="0.3">
      <c r="A4">
        <v>2</v>
      </c>
      <c r="B4" t="s">
        <v>8</v>
      </c>
      <c r="C4" t="s">
        <v>8</v>
      </c>
      <c r="D4">
        <v>14769</v>
      </c>
      <c r="E4">
        <v>14337</v>
      </c>
      <c r="F4">
        <v>86.792451143264771</v>
      </c>
      <c r="G4">
        <v>3349.0920000000001</v>
      </c>
      <c r="H4">
        <v>0</v>
      </c>
      <c r="I4">
        <v>1.0301318267419963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13298</v>
      </c>
      <c r="F5">
        <v>85.394096374511719</v>
      </c>
      <c r="G5">
        <v>3349.0920000000001</v>
      </c>
      <c r="H5">
        <v>0</v>
      </c>
      <c r="I5">
        <v>1.0588810347420665</v>
      </c>
    </row>
    <row r="6" spans="1:9" x14ac:dyDescent="0.3">
      <c r="A6">
        <v>4</v>
      </c>
      <c r="B6" t="s">
        <v>8</v>
      </c>
      <c r="C6" t="s">
        <v>8</v>
      </c>
      <c r="D6">
        <v>10341</v>
      </c>
      <c r="E6">
        <v>11234</v>
      </c>
      <c r="F6">
        <v>88.329261541366577</v>
      </c>
      <c r="G6">
        <v>3349.0920000000001</v>
      </c>
      <c r="H6">
        <v>0</v>
      </c>
      <c r="I6">
        <v>0.9205091685953356</v>
      </c>
    </row>
    <row r="7" spans="1:9" x14ac:dyDescent="0.3">
      <c r="A7">
        <v>5</v>
      </c>
      <c r="B7" t="s">
        <v>8</v>
      </c>
      <c r="C7" t="s">
        <v>8</v>
      </c>
      <c r="D7">
        <v>13477</v>
      </c>
      <c r="E7">
        <v>11751</v>
      </c>
      <c r="F7">
        <v>84.025090932846069</v>
      </c>
      <c r="G7">
        <v>3349.0920000000001</v>
      </c>
      <c r="H7">
        <v>0</v>
      </c>
      <c r="I7">
        <v>1.1468811165007233</v>
      </c>
    </row>
    <row r="8" spans="1:9" x14ac:dyDescent="0.3">
      <c r="A8">
        <v>6</v>
      </c>
      <c r="B8" t="s">
        <v>8</v>
      </c>
      <c r="C8" t="s">
        <v>8</v>
      </c>
      <c r="D8">
        <v>13429</v>
      </c>
      <c r="E8">
        <v>13408</v>
      </c>
      <c r="F8">
        <v>90.02336859703064</v>
      </c>
      <c r="G8">
        <v>3349.0920000000001</v>
      </c>
      <c r="H8">
        <v>0</v>
      </c>
      <c r="I8">
        <v>1.0015662291169452</v>
      </c>
    </row>
    <row r="9" spans="1:9" x14ac:dyDescent="0.3">
      <c r="A9">
        <v>7</v>
      </c>
      <c r="B9" t="s">
        <v>8</v>
      </c>
      <c r="C9" t="s">
        <v>8</v>
      </c>
      <c r="D9">
        <v>13429</v>
      </c>
      <c r="E9">
        <v>13437</v>
      </c>
      <c r="F9">
        <v>88.678979873657227</v>
      </c>
      <c r="G9">
        <v>3349.0920000000001</v>
      </c>
      <c r="H9">
        <v>0</v>
      </c>
      <c r="I9">
        <v>0.99940462900945148</v>
      </c>
    </row>
    <row r="10" spans="1:9" x14ac:dyDescent="0.3">
      <c r="A10">
        <v>8</v>
      </c>
      <c r="B10" t="s">
        <v>8</v>
      </c>
      <c r="C10" t="s">
        <v>8</v>
      </c>
      <c r="D10">
        <v>14713</v>
      </c>
      <c r="E10">
        <v>15256</v>
      </c>
      <c r="F10">
        <v>90.146565437316895</v>
      </c>
      <c r="G10">
        <v>3349.0920000000001</v>
      </c>
      <c r="H10">
        <v>0</v>
      </c>
      <c r="I10">
        <v>0.96440744625065544</v>
      </c>
    </row>
    <row r="11" spans="1:9" x14ac:dyDescent="0.3">
      <c r="A11">
        <v>9</v>
      </c>
      <c r="B11" t="s">
        <v>8</v>
      </c>
      <c r="C11" t="s">
        <v>8</v>
      </c>
      <c r="D11">
        <v>18577</v>
      </c>
      <c r="E11">
        <v>16935</v>
      </c>
      <c r="F11">
        <v>90.341424942016602</v>
      </c>
      <c r="G11">
        <v>3349.0920000000001</v>
      </c>
      <c r="H11">
        <v>0</v>
      </c>
      <c r="I11">
        <v>1.0969589607322114</v>
      </c>
    </row>
    <row r="12" spans="1:9" x14ac:dyDescent="0.3">
      <c r="A12">
        <v>10</v>
      </c>
      <c r="B12" t="s">
        <v>8</v>
      </c>
      <c r="C12" t="s">
        <v>8</v>
      </c>
      <c r="D12">
        <v>16677</v>
      </c>
      <c r="E12">
        <v>16219</v>
      </c>
      <c r="F12">
        <v>85.486328601837158</v>
      </c>
      <c r="G12">
        <v>3349.0920000000001</v>
      </c>
      <c r="H12">
        <v>0</v>
      </c>
      <c r="I12">
        <v>1.0282384857266169</v>
      </c>
    </row>
    <row r="13" spans="1:9" x14ac:dyDescent="0.3">
      <c r="A13">
        <v>11</v>
      </c>
      <c r="B13" t="s">
        <v>8</v>
      </c>
      <c r="C13" t="s">
        <v>8</v>
      </c>
      <c r="D13">
        <v>20533</v>
      </c>
      <c r="E13">
        <v>18795</v>
      </c>
      <c r="F13">
        <v>91.274744272232056</v>
      </c>
      <c r="G13">
        <v>3349.0920000000001</v>
      </c>
      <c r="H13">
        <v>0</v>
      </c>
      <c r="I13">
        <v>1.0924714019686086</v>
      </c>
    </row>
    <row r="14" spans="1:9" x14ac:dyDescent="0.3">
      <c r="A14">
        <v>12</v>
      </c>
      <c r="B14" t="s">
        <v>8</v>
      </c>
      <c r="C14" t="s">
        <v>8</v>
      </c>
      <c r="D14">
        <v>16677</v>
      </c>
      <c r="E14">
        <v>16770</v>
      </c>
      <c r="F14">
        <v>95.871400833129883</v>
      </c>
      <c r="G14">
        <v>3349.0920000000001</v>
      </c>
      <c r="H14">
        <v>0</v>
      </c>
      <c r="I14">
        <v>0.9944543828264758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16808</v>
      </c>
      <c r="F15">
        <v>90.076130628585815</v>
      </c>
      <c r="G15">
        <v>3349.0920000000001</v>
      </c>
      <c r="H15">
        <v>0</v>
      </c>
      <c r="I15">
        <v>1.1092931937172774</v>
      </c>
    </row>
    <row r="16" spans="1:9" x14ac:dyDescent="0.3">
      <c r="A16">
        <v>14</v>
      </c>
      <c r="B16" t="s">
        <v>8</v>
      </c>
      <c r="C16" t="s">
        <v>8</v>
      </c>
      <c r="D16">
        <v>15421</v>
      </c>
      <c r="E16">
        <v>16347</v>
      </c>
      <c r="F16">
        <v>92.661774158477783</v>
      </c>
      <c r="G16">
        <v>3349.0920000000001</v>
      </c>
      <c r="H16">
        <v>0</v>
      </c>
      <c r="I16">
        <v>0.94335352052364352</v>
      </c>
    </row>
    <row r="17" spans="1:9" x14ac:dyDescent="0.3">
      <c r="A17">
        <v>15</v>
      </c>
      <c r="B17" t="s">
        <v>8</v>
      </c>
      <c r="C17" t="s">
        <v>8</v>
      </c>
      <c r="D17">
        <v>14577</v>
      </c>
      <c r="E17">
        <v>14590</v>
      </c>
      <c r="F17">
        <v>95.975273847579956</v>
      </c>
      <c r="G17">
        <v>3349.0920000000001</v>
      </c>
      <c r="H17">
        <v>0</v>
      </c>
      <c r="I17">
        <v>0.99910897875257021</v>
      </c>
    </row>
    <row r="18" spans="1:9" x14ac:dyDescent="0.3">
      <c r="A18">
        <v>16</v>
      </c>
      <c r="B18" t="s">
        <v>8</v>
      </c>
      <c r="C18" t="s">
        <v>8</v>
      </c>
      <c r="D18">
        <v>17241</v>
      </c>
      <c r="E18">
        <v>16589</v>
      </c>
      <c r="F18">
        <v>87.247467041015625</v>
      </c>
      <c r="G18">
        <v>3349.0920000000001</v>
      </c>
      <c r="H18">
        <v>0</v>
      </c>
      <c r="I18">
        <v>1.0393031526915426</v>
      </c>
    </row>
    <row r="19" spans="1:9" x14ac:dyDescent="0.3">
      <c r="A19">
        <v>17</v>
      </c>
      <c r="B19" t="s">
        <v>8</v>
      </c>
      <c r="C19" t="s">
        <v>8</v>
      </c>
      <c r="D19">
        <v>15637</v>
      </c>
      <c r="E19">
        <v>15497</v>
      </c>
      <c r="F19">
        <v>86.520487070083618</v>
      </c>
      <c r="G19">
        <v>3349.0920000000001</v>
      </c>
      <c r="H19">
        <v>0</v>
      </c>
      <c r="I19">
        <v>1.009034006581919</v>
      </c>
    </row>
    <row r="20" spans="1:9" x14ac:dyDescent="0.3">
      <c r="A20">
        <v>18</v>
      </c>
      <c r="B20" t="s">
        <v>8</v>
      </c>
      <c r="C20" t="s">
        <v>8</v>
      </c>
      <c r="D20">
        <v>20348</v>
      </c>
      <c r="E20">
        <v>19741</v>
      </c>
      <c r="F20">
        <v>93.807107210159302</v>
      </c>
      <c r="G20">
        <v>3349.0920000000001</v>
      </c>
      <c r="H20">
        <v>0</v>
      </c>
      <c r="I20">
        <v>1.0307481890481738</v>
      </c>
    </row>
    <row r="21" spans="1:9" x14ac:dyDescent="0.3">
      <c r="A21">
        <v>19</v>
      </c>
      <c r="B21" t="s">
        <v>8</v>
      </c>
      <c r="C21" t="s">
        <v>8</v>
      </c>
      <c r="D21">
        <v>19190</v>
      </c>
      <c r="E21">
        <v>18828</v>
      </c>
      <c r="F21">
        <v>94.366055727005005</v>
      </c>
      <c r="G21">
        <v>3349.0920000000001</v>
      </c>
      <c r="H21">
        <v>0</v>
      </c>
      <c r="I21">
        <v>1.01922668366263</v>
      </c>
    </row>
    <row r="22" spans="1:9" x14ac:dyDescent="0.3">
      <c r="A22">
        <v>20</v>
      </c>
      <c r="B22" t="s">
        <v>8</v>
      </c>
      <c r="C22" t="s">
        <v>8</v>
      </c>
      <c r="D22">
        <v>14747</v>
      </c>
      <c r="E22">
        <v>14272</v>
      </c>
      <c r="F22">
        <v>88.496267795562744</v>
      </c>
      <c r="G22">
        <v>3349.0920000000001</v>
      </c>
      <c r="H22">
        <v>0</v>
      </c>
      <c r="I22">
        <v>1.0332819506726458</v>
      </c>
    </row>
    <row r="23" spans="1:9" x14ac:dyDescent="0.3">
      <c r="A23">
        <v>21</v>
      </c>
      <c r="B23" t="s">
        <v>8</v>
      </c>
      <c r="C23" t="s">
        <v>8</v>
      </c>
      <c r="D23">
        <v>14093</v>
      </c>
      <c r="E23">
        <v>13289</v>
      </c>
      <c r="F23">
        <v>88.114869594573975</v>
      </c>
      <c r="G23">
        <v>3349.0920000000001</v>
      </c>
      <c r="H23">
        <v>0</v>
      </c>
      <c r="I23">
        <v>1.0605011663782076</v>
      </c>
    </row>
    <row r="24" spans="1:9" x14ac:dyDescent="0.3">
      <c r="A24">
        <v>22</v>
      </c>
      <c r="B24" t="s">
        <v>8</v>
      </c>
      <c r="C24" t="s">
        <v>8</v>
      </c>
      <c r="D24">
        <v>10310</v>
      </c>
      <c r="E24">
        <v>11212</v>
      </c>
      <c r="F24">
        <v>88.080048561096191</v>
      </c>
      <c r="G24">
        <v>3349.0920000000001</v>
      </c>
      <c r="H24">
        <v>0</v>
      </c>
      <c r="I24">
        <v>0.9195504816268284</v>
      </c>
    </row>
    <row r="25" spans="1:9" x14ac:dyDescent="0.3">
      <c r="A25">
        <v>23</v>
      </c>
      <c r="B25" t="s">
        <v>8</v>
      </c>
      <c r="C25" t="s">
        <v>8</v>
      </c>
      <c r="D25">
        <v>13492</v>
      </c>
      <c r="E25">
        <v>12033</v>
      </c>
      <c r="F25">
        <v>86.218720674514771</v>
      </c>
      <c r="G25">
        <v>3349.0920000000001</v>
      </c>
      <c r="H25">
        <v>0</v>
      </c>
      <c r="I25">
        <v>1.1212498961190061</v>
      </c>
    </row>
    <row r="26" spans="1:9" x14ac:dyDescent="0.3">
      <c r="A26">
        <v>24</v>
      </c>
      <c r="B26" t="s">
        <v>8</v>
      </c>
      <c r="C26" t="s">
        <v>8</v>
      </c>
      <c r="D26">
        <v>13450</v>
      </c>
      <c r="E26">
        <v>12859</v>
      </c>
      <c r="F26">
        <v>90.272653102874756</v>
      </c>
      <c r="G26">
        <v>3349.0920000000001</v>
      </c>
      <c r="H26">
        <v>0</v>
      </c>
      <c r="I26">
        <v>1.0459600279959562</v>
      </c>
    </row>
    <row r="27" spans="1:9" x14ac:dyDescent="0.3">
      <c r="A27">
        <v>25</v>
      </c>
      <c r="B27" t="s">
        <v>8</v>
      </c>
      <c r="C27" t="s">
        <v>8</v>
      </c>
      <c r="D27">
        <v>13422</v>
      </c>
      <c r="E27">
        <v>13640</v>
      </c>
      <c r="F27">
        <v>92.502486705780029</v>
      </c>
      <c r="G27">
        <v>3349.0920000000001</v>
      </c>
      <c r="H27">
        <v>0</v>
      </c>
      <c r="I27">
        <v>0.98401759530791788</v>
      </c>
    </row>
    <row r="28" spans="1:9" x14ac:dyDescent="0.3">
      <c r="A28">
        <v>26</v>
      </c>
      <c r="B28" t="s">
        <v>8</v>
      </c>
      <c r="C28" t="s">
        <v>8</v>
      </c>
      <c r="D28">
        <v>14716</v>
      </c>
      <c r="E28">
        <v>15273</v>
      </c>
      <c r="F28">
        <v>90.660566091537476</v>
      </c>
      <c r="G28">
        <v>3349.0920000000001</v>
      </c>
      <c r="H28">
        <v>0</v>
      </c>
      <c r="I28">
        <v>0.9635304131473843</v>
      </c>
    </row>
    <row r="29" spans="1:9" x14ac:dyDescent="0.3">
      <c r="A29">
        <v>27</v>
      </c>
      <c r="B29" t="s">
        <v>8</v>
      </c>
      <c r="C29" t="s">
        <v>8</v>
      </c>
      <c r="D29">
        <v>18610</v>
      </c>
      <c r="E29">
        <v>16492</v>
      </c>
      <c r="F29">
        <v>88.335657119750977</v>
      </c>
      <c r="G29">
        <v>3349.0920000000001</v>
      </c>
      <c r="H29">
        <v>0</v>
      </c>
      <c r="I29">
        <v>1.1284259034683484</v>
      </c>
    </row>
    <row r="30" spans="1:9" x14ac:dyDescent="0.3">
      <c r="A30">
        <v>28</v>
      </c>
      <c r="B30" t="s">
        <v>8</v>
      </c>
      <c r="C30" t="s">
        <v>8</v>
      </c>
      <c r="D30">
        <v>16626</v>
      </c>
      <c r="E30">
        <v>16544</v>
      </c>
      <c r="F30">
        <v>89.164525270462036</v>
      </c>
      <c r="G30">
        <v>3349.0920000000001</v>
      </c>
      <c r="H30">
        <v>0</v>
      </c>
      <c r="I30">
        <v>1.0049564796905222</v>
      </c>
    </row>
    <row r="31" spans="1:9" x14ac:dyDescent="0.3">
      <c r="A31">
        <v>29</v>
      </c>
      <c r="B31" t="s">
        <v>8</v>
      </c>
      <c r="C31" t="s">
        <v>8</v>
      </c>
      <c r="D31">
        <v>20563</v>
      </c>
      <c r="E31">
        <v>18282</v>
      </c>
      <c r="F31">
        <v>88.879704475402832</v>
      </c>
      <c r="G31">
        <v>3349.0920000000001</v>
      </c>
      <c r="H31">
        <v>0</v>
      </c>
      <c r="I31">
        <v>1.1247675309047149</v>
      </c>
    </row>
    <row r="32" spans="1:9" x14ac:dyDescent="0.3">
      <c r="A32">
        <v>30</v>
      </c>
      <c r="B32" t="s">
        <v>8</v>
      </c>
      <c r="C32" t="s">
        <v>8</v>
      </c>
      <c r="D32">
        <v>16649</v>
      </c>
      <c r="E32">
        <v>16707</v>
      </c>
      <c r="F32">
        <v>93.222498893737793</v>
      </c>
      <c r="G32">
        <v>3349.0920000000001</v>
      </c>
      <c r="H32">
        <v>0</v>
      </c>
      <c r="I32">
        <v>0.99652840126892916</v>
      </c>
    </row>
    <row r="33" spans="1:9" x14ac:dyDescent="0.3">
      <c r="A33">
        <v>31</v>
      </c>
      <c r="B33" t="s">
        <v>8</v>
      </c>
      <c r="C33" t="s">
        <v>8</v>
      </c>
      <c r="D33">
        <v>18665</v>
      </c>
      <c r="E33">
        <v>16834</v>
      </c>
      <c r="F33">
        <v>90.027302503585815</v>
      </c>
      <c r="G33">
        <v>3349.0920000000001</v>
      </c>
      <c r="H33">
        <v>0</v>
      </c>
      <c r="I33">
        <v>1.1087679695853629</v>
      </c>
    </row>
    <row r="34" spans="1:9" x14ac:dyDescent="0.3">
      <c r="A34">
        <v>32</v>
      </c>
      <c r="B34" t="s">
        <v>8</v>
      </c>
      <c r="C34" t="s">
        <v>8</v>
      </c>
      <c r="D34">
        <v>15408</v>
      </c>
      <c r="E34">
        <v>16456</v>
      </c>
      <c r="F34">
        <v>91.686218976974487</v>
      </c>
      <c r="G34">
        <v>3349.0920000000001</v>
      </c>
      <c r="H34">
        <v>0</v>
      </c>
      <c r="I34">
        <v>0.93631502187651916</v>
      </c>
    </row>
    <row r="35" spans="1:9" x14ac:dyDescent="0.3">
      <c r="A35">
        <v>33</v>
      </c>
      <c r="B35" t="s">
        <v>8</v>
      </c>
      <c r="C35" t="s">
        <v>8</v>
      </c>
      <c r="D35">
        <v>14527</v>
      </c>
      <c r="E35">
        <v>14413</v>
      </c>
      <c r="F35">
        <v>96.230000257492065</v>
      </c>
      <c r="G35">
        <v>3349.0920000000001</v>
      </c>
      <c r="H35">
        <v>0</v>
      </c>
      <c r="I35">
        <v>1.0079095261222508</v>
      </c>
    </row>
    <row r="36" spans="1:9" x14ac:dyDescent="0.3">
      <c r="A36">
        <v>34</v>
      </c>
      <c r="B36" t="s">
        <v>8</v>
      </c>
      <c r="C36" t="s">
        <v>8</v>
      </c>
      <c r="D36">
        <v>17261</v>
      </c>
      <c r="E36">
        <v>16541</v>
      </c>
      <c r="F36">
        <v>85.88869571685791</v>
      </c>
      <c r="G36">
        <v>3349.0920000000001</v>
      </c>
      <c r="H36">
        <v>0</v>
      </c>
      <c r="I36">
        <v>1.0435282026479658</v>
      </c>
    </row>
    <row r="37" spans="1:9" x14ac:dyDescent="0.3">
      <c r="A37">
        <v>35</v>
      </c>
      <c r="B37" t="s">
        <v>8</v>
      </c>
      <c r="C37" t="s">
        <v>8</v>
      </c>
      <c r="D37">
        <v>15657</v>
      </c>
      <c r="E37">
        <v>15931</v>
      </c>
      <c r="F37">
        <v>88.102185726165771</v>
      </c>
      <c r="G37">
        <v>3349.0920000000001</v>
      </c>
      <c r="H37">
        <v>0</v>
      </c>
      <c r="I37">
        <v>0.98280082857322204</v>
      </c>
    </row>
    <row r="38" spans="1:9" x14ac:dyDescent="0.3">
      <c r="A38">
        <v>36</v>
      </c>
      <c r="B38" t="s">
        <v>8</v>
      </c>
      <c r="C38" t="s">
        <v>8</v>
      </c>
      <c r="D38">
        <v>20340</v>
      </c>
      <c r="E38">
        <v>19334</v>
      </c>
      <c r="F38">
        <v>92.807501554489136</v>
      </c>
      <c r="G38">
        <v>3349.0920000000001</v>
      </c>
      <c r="H38">
        <v>0</v>
      </c>
      <c r="I38">
        <v>1.0520326885279818</v>
      </c>
    </row>
    <row r="39" spans="1:9" x14ac:dyDescent="0.3">
      <c r="A39">
        <v>37</v>
      </c>
      <c r="B39" t="s">
        <v>8</v>
      </c>
      <c r="C39" t="s">
        <v>8</v>
      </c>
      <c r="D39">
        <v>19185</v>
      </c>
      <c r="E39">
        <v>18864</v>
      </c>
      <c r="F39">
        <v>93.014764785766602</v>
      </c>
      <c r="G39">
        <v>3349.0920000000001</v>
      </c>
      <c r="H39">
        <v>0</v>
      </c>
      <c r="I39">
        <v>1.0170165394402035</v>
      </c>
    </row>
    <row r="40" spans="1:9" x14ac:dyDescent="0.3">
      <c r="A40">
        <v>38</v>
      </c>
      <c r="B40" t="s">
        <v>8</v>
      </c>
      <c r="C40" t="s">
        <v>8</v>
      </c>
      <c r="D40">
        <v>14812</v>
      </c>
      <c r="E40">
        <v>14275</v>
      </c>
      <c r="F40">
        <v>85.243916511535645</v>
      </c>
      <c r="G40">
        <v>3349.0920000000001</v>
      </c>
      <c r="H40">
        <v>0</v>
      </c>
      <c r="I40">
        <v>1.0376182136602452</v>
      </c>
    </row>
    <row r="41" spans="1:9" x14ac:dyDescent="0.3">
      <c r="A41">
        <v>39</v>
      </c>
      <c r="B41" t="s">
        <v>8</v>
      </c>
      <c r="C41" t="s">
        <v>8</v>
      </c>
      <c r="D41">
        <v>14116</v>
      </c>
      <c r="E41">
        <v>13052</v>
      </c>
      <c r="F41">
        <v>88.026851415634155</v>
      </c>
      <c r="G41">
        <v>3349.0920000000001</v>
      </c>
      <c r="H41">
        <v>0</v>
      </c>
      <c r="I41">
        <v>1.0815200735519461</v>
      </c>
    </row>
    <row r="42" spans="1:9" x14ac:dyDescent="0.3">
      <c r="A42">
        <v>40</v>
      </c>
      <c r="B42" t="s">
        <v>8</v>
      </c>
      <c r="C42" t="s">
        <v>8</v>
      </c>
      <c r="D42">
        <v>10269</v>
      </c>
      <c r="E42">
        <v>10819</v>
      </c>
      <c r="F42">
        <v>91.709089279174805</v>
      </c>
      <c r="G42">
        <v>3349.0920000000001</v>
      </c>
      <c r="H42">
        <v>0</v>
      </c>
      <c r="I42">
        <v>0.94916350864220356</v>
      </c>
    </row>
    <row r="43" spans="1:9" x14ac:dyDescent="0.3">
      <c r="A43">
        <v>41</v>
      </c>
      <c r="B43" t="s">
        <v>8</v>
      </c>
      <c r="C43" t="s">
        <v>8</v>
      </c>
      <c r="D43">
        <v>13449</v>
      </c>
      <c r="E43">
        <v>12167</v>
      </c>
      <c r="F43">
        <v>84.993141889572144</v>
      </c>
      <c r="G43">
        <v>3349.0920000000001</v>
      </c>
      <c r="H43">
        <v>0</v>
      </c>
      <c r="I43">
        <v>1.105366976247226</v>
      </c>
    </row>
    <row r="44" spans="1:9" x14ac:dyDescent="0.3">
      <c r="A44">
        <v>42</v>
      </c>
      <c r="B44" t="s">
        <v>8</v>
      </c>
      <c r="C44" t="s">
        <v>8</v>
      </c>
      <c r="D44">
        <v>13443</v>
      </c>
      <c r="E44">
        <v>13213</v>
      </c>
      <c r="F44">
        <v>91.274398565292358</v>
      </c>
      <c r="G44">
        <v>3349.0920000000001</v>
      </c>
      <c r="H44">
        <v>0</v>
      </c>
      <c r="I44">
        <v>1.0174070990690987</v>
      </c>
    </row>
    <row r="45" spans="1:9" x14ac:dyDescent="0.3">
      <c r="A45">
        <v>43</v>
      </c>
      <c r="B45" t="s">
        <v>8</v>
      </c>
      <c r="C45" t="s">
        <v>8</v>
      </c>
      <c r="D45">
        <v>13373</v>
      </c>
      <c r="E45">
        <v>13659</v>
      </c>
      <c r="F45">
        <v>89.978212118148804</v>
      </c>
      <c r="G45">
        <v>3349.0920000000001</v>
      </c>
      <c r="H45">
        <v>0</v>
      </c>
      <c r="I45">
        <v>0.97906142470166191</v>
      </c>
    </row>
    <row r="46" spans="1:9" x14ac:dyDescent="0.3">
      <c r="A46">
        <v>44</v>
      </c>
      <c r="B46" t="s">
        <v>8</v>
      </c>
      <c r="C46" t="s">
        <v>8</v>
      </c>
      <c r="D46">
        <v>14793</v>
      </c>
      <c r="E46">
        <v>15211</v>
      </c>
      <c r="F46">
        <v>90.416955947875977</v>
      </c>
      <c r="G46">
        <v>3349.0920000000001</v>
      </c>
      <c r="H46">
        <v>0</v>
      </c>
      <c r="I46">
        <v>0.97251988692393665</v>
      </c>
    </row>
    <row r="47" spans="1:9" x14ac:dyDescent="0.3">
      <c r="A47">
        <v>45</v>
      </c>
      <c r="B47" t="s">
        <v>8</v>
      </c>
      <c r="C47" t="s">
        <v>8</v>
      </c>
      <c r="D47">
        <v>18613</v>
      </c>
      <c r="E47">
        <v>16793</v>
      </c>
      <c r="F47">
        <v>88.801789283752441</v>
      </c>
      <c r="G47">
        <v>3349.0920000000001</v>
      </c>
      <c r="H47">
        <v>0</v>
      </c>
      <c r="I47">
        <v>1.1083784910379324</v>
      </c>
    </row>
    <row r="48" spans="1:9" x14ac:dyDescent="0.3">
      <c r="A48">
        <v>46</v>
      </c>
      <c r="B48" t="s">
        <v>8</v>
      </c>
      <c r="C48" t="s">
        <v>8</v>
      </c>
      <c r="D48">
        <v>16693</v>
      </c>
      <c r="E48">
        <v>16021</v>
      </c>
      <c r="F48">
        <v>86.393940448760986</v>
      </c>
      <c r="G48">
        <v>3349.0920000000001</v>
      </c>
      <c r="H48">
        <v>0</v>
      </c>
      <c r="I48">
        <v>1.0419449472567255</v>
      </c>
    </row>
    <row r="49" spans="1:9" x14ac:dyDescent="0.3">
      <c r="A49">
        <v>47</v>
      </c>
      <c r="B49" t="s">
        <v>8</v>
      </c>
      <c r="C49" t="s">
        <v>8</v>
      </c>
      <c r="D49">
        <v>20560</v>
      </c>
      <c r="E49">
        <v>18883</v>
      </c>
      <c r="F49">
        <v>91.69420599937439</v>
      </c>
      <c r="G49">
        <v>3349.0920000000001</v>
      </c>
      <c r="H49">
        <v>0</v>
      </c>
      <c r="I49">
        <v>1.0888100407774188</v>
      </c>
    </row>
    <row r="50" spans="1:9" x14ac:dyDescent="0.3">
      <c r="A50">
        <v>48</v>
      </c>
      <c r="B50" t="s">
        <v>8</v>
      </c>
      <c r="C50" t="s">
        <v>8</v>
      </c>
      <c r="D50">
        <v>16674</v>
      </c>
      <c r="E50">
        <v>16570</v>
      </c>
      <c r="F50">
        <v>94.910883903503418</v>
      </c>
      <c r="G50">
        <v>3349.0920000000001</v>
      </c>
      <c r="H50">
        <v>0</v>
      </c>
      <c r="I50">
        <v>1.0062764031382017</v>
      </c>
    </row>
    <row r="51" spans="1:9" x14ac:dyDescent="0.3">
      <c r="A51">
        <v>49</v>
      </c>
      <c r="B51" t="s">
        <v>8</v>
      </c>
      <c r="C51" t="s">
        <v>8</v>
      </c>
      <c r="D51">
        <v>18648</v>
      </c>
      <c r="E51">
        <v>16449</v>
      </c>
      <c r="F51">
        <v>87.905555963516235</v>
      </c>
      <c r="G51">
        <v>3349.0920000000001</v>
      </c>
      <c r="H51">
        <v>0</v>
      </c>
      <c r="I51">
        <v>1.1336859383549152</v>
      </c>
    </row>
    <row r="52" spans="1:9" x14ac:dyDescent="0.3">
      <c r="A52">
        <v>50</v>
      </c>
      <c r="B52" t="s">
        <v>8</v>
      </c>
      <c r="C52" t="s">
        <v>8</v>
      </c>
      <c r="D52">
        <v>15418</v>
      </c>
      <c r="E52">
        <v>15769</v>
      </c>
      <c r="F52">
        <v>92.393583059310913</v>
      </c>
      <c r="G52">
        <v>3349.0920000000001</v>
      </c>
      <c r="H52">
        <v>0</v>
      </c>
      <c r="I52">
        <v>0.97774113767518545</v>
      </c>
    </row>
    <row r="53" spans="1:9" x14ac:dyDescent="0.3">
      <c r="A53">
        <v>51</v>
      </c>
      <c r="B53" t="s">
        <v>8</v>
      </c>
      <c r="C53" t="s">
        <v>8</v>
      </c>
      <c r="D53">
        <v>14573</v>
      </c>
      <c r="E53">
        <v>13863</v>
      </c>
      <c r="F53">
        <v>94.075894355773926</v>
      </c>
      <c r="G53">
        <v>3349.0920000000001</v>
      </c>
      <c r="H53">
        <v>0</v>
      </c>
      <c r="I53">
        <v>1.0512154656279304</v>
      </c>
    </row>
    <row r="54" spans="1:9" x14ac:dyDescent="0.3">
      <c r="A54">
        <v>52</v>
      </c>
      <c r="B54" t="s">
        <v>8</v>
      </c>
      <c r="C54" t="s">
        <v>8</v>
      </c>
      <c r="D54">
        <v>17233</v>
      </c>
      <c r="E54">
        <v>16487</v>
      </c>
      <c r="F54">
        <v>86.185193061828613</v>
      </c>
      <c r="G54">
        <v>3349.0920000000001</v>
      </c>
      <c r="H54">
        <v>0</v>
      </c>
      <c r="I54">
        <v>1.0452477709710681</v>
      </c>
    </row>
    <row r="55" spans="1:9" x14ac:dyDescent="0.3">
      <c r="A55">
        <v>53</v>
      </c>
      <c r="B55" t="s">
        <v>8</v>
      </c>
      <c r="C55" t="s">
        <v>8</v>
      </c>
      <c r="D55">
        <v>15670</v>
      </c>
      <c r="E55">
        <v>16102</v>
      </c>
      <c r="F55">
        <v>86.499178409576416</v>
      </c>
      <c r="G55">
        <v>3349.0920000000001</v>
      </c>
      <c r="H55">
        <v>0</v>
      </c>
      <c r="I55">
        <v>0.97317103465408028</v>
      </c>
    </row>
    <row r="56" spans="1:9" x14ac:dyDescent="0.3">
      <c r="A56">
        <v>54</v>
      </c>
      <c r="B56" t="s">
        <v>8</v>
      </c>
      <c r="C56" t="s">
        <v>8</v>
      </c>
      <c r="D56">
        <v>20339</v>
      </c>
      <c r="E56">
        <v>19679</v>
      </c>
      <c r="F56">
        <v>91.363811492919922</v>
      </c>
      <c r="G56">
        <v>3349.0920000000001</v>
      </c>
      <c r="H56">
        <v>0</v>
      </c>
      <c r="I56">
        <v>1.0335382895472331</v>
      </c>
    </row>
    <row r="57" spans="1:9" x14ac:dyDescent="0.3">
      <c r="A57">
        <v>55</v>
      </c>
      <c r="B57" t="s">
        <v>8</v>
      </c>
      <c r="C57" t="s">
        <v>8</v>
      </c>
      <c r="D57">
        <v>19185</v>
      </c>
      <c r="E57">
        <v>19465</v>
      </c>
      <c r="F57">
        <v>92.989462614059448</v>
      </c>
      <c r="G57">
        <v>3349.0920000000001</v>
      </c>
      <c r="H57">
        <v>0</v>
      </c>
      <c r="I57">
        <v>0.98561520678140246</v>
      </c>
    </row>
    <row r="58" spans="1:9" x14ac:dyDescent="0.3">
      <c r="A58">
        <v>56</v>
      </c>
      <c r="B58" t="s">
        <v>8</v>
      </c>
      <c r="C58" t="s">
        <v>8</v>
      </c>
      <c r="D58">
        <v>14760</v>
      </c>
      <c r="E58">
        <v>14163</v>
      </c>
      <c r="F58">
        <v>86.035889387130737</v>
      </c>
      <c r="G58">
        <v>3349.0920000000001</v>
      </c>
      <c r="H58">
        <v>0</v>
      </c>
      <c r="I58">
        <v>1.0421520864223681</v>
      </c>
    </row>
    <row r="59" spans="1:9" x14ac:dyDescent="0.3">
      <c r="A59">
        <v>57</v>
      </c>
      <c r="B59" t="s">
        <v>8</v>
      </c>
      <c r="C59" t="s">
        <v>8</v>
      </c>
      <c r="D59">
        <v>14103</v>
      </c>
      <c r="E59">
        <v>13034</v>
      </c>
      <c r="F59">
        <v>86.971199512481689</v>
      </c>
      <c r="G59">
        <v>3349.0920000000001</v>
      </c>
      <c r="H59">
        <v>0</v>
      </c>
      <c r="I59">
        <v>1.0820162651526777</v>
      </c>
    </row>
    <row r="60" spans="1:9" x14ac:dyDescent="0.3">
      <c r="A60">
        <v>58</v>
      </c>
      <c r="B60" t="s">
        <v>8</v>
      </c>
      <c r="C60" t="s">
        <v>8</v>
      </c>
      <c r="D60">
        <v>10301</v>
      </c>
      <c r="E60">
        <v>10766</v>
      </c>
      <c r="F60">
        <v>92.515760660171509</v>
      </c>
      <c r="G60">
        <v>3349.0920000000001</v>
      </c>
      <c r="H60">
        <v>0</v>
      </c>
      <c r="I60">
        <v>0.95680847111276235</v>
      </c>
    </row>
    <row r="61" spans="1:9" x14ac:dyDescent="0.3">
      <c r="A61">
        <v>59</v>
      </c>
      <c r="B61" t="s">
        <v>8</v>
      </c>
      <c r="C61" t="s">
        <v>8</v>
      </c>
      <c r="D61">
        <v>13494</v>
      </c>
      <c r="E61">
        <v>11710</v>
      </c>
      <c r="F61">
        <v>83.863437175750732</v>
      </c>
      <c r="G61">
        <v>3349.0920000000001</v>
      </c>
      <c r="H61">
        <v>0</v>
      </c>
      <c r="I61">
        <v>1.1523484201537149</v>
      </c>
    </row>
    <row r="62" spans="1:9" x14ac:dyDescent="0.3">
      <c r="A62">
        <v>60</v>
      </c>
      <c r="B62" t="s">
        <v>8</v>
      </c>
      <c r="C62" t="s">
        <v>8</v>
      </c>
      <c r="D62">
        <v>13423</v>
      </c>
      <c r="E62">
        <v>12788</v>
      </c>
      <c r="F62">
        <v>90.958762168884277</v>
      </c>
      <c r="G62">
        <v>3349.0920000000001</v>
      </c>
      <c r="H62">
        <v>0</v>
      </c>
      <c r="I62">
        <v>1.0496559274319675</v>
      </c>
    </row>
    <row r="63" spans="1:9" x14ac:dyDescent="0.3">
      <c r="A63">
        <v>61</v>
      </c>
      <c r="B63" t="s">
        <v>8</v>
      </c>
      <c r="C63" t="s">
        <v>8</v>
      </c>
      <c r="D63">
        <v>13410</v>
      </c>
      <c r="E63">
        <v>13553</v>
      </c>
      <c r="F63">
        <v>88.289105892181396</v>
      </c>
      <c r="G63">
        <v>3349.0920000000001</v>
      </c>
      <c r="H63">
        <v>0</v>
      </c>
      <c r="I63">
        <v>0.98944883051722865</v>
      </c>
    </row>
    <row r="64" spans="1:9" x14ac:dyDescent="0.3">
      <c r="A64">
        <v>62</v>
      </c>
      <c r="B64" t="s">
        <v>8</v>
      </c>
      <c r="C64" t="s">
        <v>8</v>
      </c>
      <c r="D64">
        <v>14706</v>
      </c>
      <c r="E64">
        <v>15149</v>
      </c>
      <c r="F64">
        <v>90.450370311737061</v>
      </c>
      <c r="G64">
        <v>3349.0920000000001</v>
      </c>
      <c r="H64">
        <v>0</v>
      </c>
      <c r="I64">
        <v>0.97075714568618388</v>
      </c>
    </row>
    <row r="65" spans="1:9" x14ac:dyDescent="0.3">
      <c r="A65">
        <v>63</v>
      </c>
      <c r="B65" t="s">
        <v>8</v>
      </c>
      <c r="C65" t="s">
        <v>8</v>
      </c>
      <c r="D65">
        <v>18595</v>
      </c>
      <c r="E65">
        <v>16998</v>
      </c>
      <c r="F65">
        <v>89.556372165679932</v>
      </c>
      <c r="G65">
        <v>3349.0920000000001</v>
      </c>
      <c r="H65">
        <v>0</v>
      </c>
      <c r="I65">
        <v>1.0939522296740793</v>
      </c>
    </row>
    <row r="66" spans="1:9" x14ac:dyDescent="0.3">
      <c r="A66">
        <v>64</v>
      </c>
      <c r="B66" t="s">
        <v>8</v>
      </c>
      <c r="C66" t="s">
        <v>8</v>
      </c>
      <c r="D66">
        <v>16740</v>
      </c>
      <c r="E66">
        <v>16173</v>
      </c>
      <c r="F66">
        <v>86.222702264785767</v>
      </c>
      <c r="G66">
        <v>3349.0920000000001</v>
      </c>
      <c r="H66">
        <v>0</v>
      </c>
      <c r="I66">
        <v>1.0350584307178632</v>
      </c>
    </row>
    <row r="67" spans="1:9" x14ac:dyDescent="0.3">
      <c r="A67">
        <v>65</v>
      </c>
      <c r="B67" t="s">
        <v>8</v>
      </c>
      <c r="C67" t="s">
        <v>8</v>
      </c>
      <c r="D67">
        <v>20515</v>
      </c>
      <c r="E67">
        <v>18476</v>
      </c>
      <c r="F67">
        <v>90.042406320571899</v>
      </c>
      <c r="G67">
        <v>3349.0920000000001</v>
      </c>
      <c r="H67">
        <v>0</v>
      </c>
      <c r="I67">
        <v>1.1103593851483005</v>
      </c>
    </row>
    <row r="68" spans="1:9" x14ac:dyDescent="0.3">
      <c r="A68">
        <v>66</v>
      </c>
      <c r="B68" t="s">
        <v>8</v>
      </c>
      <c r="C68" t="s">
        <v>8</v>
      </c>
      <c r="D68">
        <v>16698</v>
      </c>
      <c r="E68">
        <v>16612</v>
      </c>
      <c r="F68">
        <v>93.831831216812134</v>
      </c>
      <c r="G68">
        <v>3349.0920000000001</v>
      </c>
      <c r="H68">
        <v>0</v>
      </c>
      <c r="I68">
        <v>1.0051769804960269</v>
      </c>
    </row>
    <row r="69" spans="1:9" x14ac:dyDescent="0.3">
      <c r="A69">
        <v>67</v>
      </c>
      <c r="B69" t="s">
        <v>8</v>
      </c>
      <c r="C69" t="s">
        <v>8</v>
      </c>
      <c r="D69">
        <v>18662</v>
      </c>
      <c r="E69">
        <v>16879</v>
      </c>
      <c r="F69">
        <v>90.008020401000977</v>
      </c>
      <c r="G69">
        <v>3349.0920000000001</v>
      </c>
      <c r="H69">
        <v>0</v>
      </c>
      <c r="I69">
        <v>1.105634220036732</v>
      </c>
    </row>
    <row r="70" spans="1:9" x14ac:dyDescent="0.3">
      <c r="A70">
        <v>68</v>
      </c>
      <c r="B70" t="s">
        <v>8</v>
      </c>
      <c r="C70" t="s">
        <v>8</v>
      </c>
      <c r="D70">
        <v>15478</v>
      </c>
      <c r="E70">
        <v>15955</v>
      </c>
      <c r="F70">
        <v>90.803688764572144</v>
      </c>
      <c r="G70">
        <v>3349.0920000000001</v>
      </c>
      <c r="H70">
        <v>0</v>
      </c>
      <c r="I70">
        <v>0.97010341585709814</v>
      </c>
    </row>
    <row r="71" spans="1:9" x14ac:dyDescent="0.3">
      <c r="A71">
        <v>69</v>
      </c>
      <c r="B71" t="s">
        <v>8</v>
      </c>
      <c r="C71" t="s">
        <v>8</v>
      </c>
      <c r="D71">
        <v>14572</v>
      </c>
      <c r="E71">
        <v>13985</v>
      </c>
      <c r="F71">
        <v>93.528056144714355</v>
      </c>
      <c r="G71">
        <v>3349.0920000000001</v>
      </c>
      <c r="H71">
        <v>0</v>
      </c>
      <c r="I71">
        <v>1.0419735430818735</v>
      </c>
    </row>
    <row r="72" spans="1:9" x14ac:dyDescent="0.3">
      <c r="A72">
        <v>70</v>
      </c>
      <c r="B72" t="s">
        <v>8</v>
      </c>
      <c r="C72" t="s">
        <v>8</v>
      </c>
      <c r="D72">
        <v>17232</v>
      </c>
      <c r="E72">
        <v>16206</v>
      </c>
      <c r="F72">
        <v>86.512714624404907</v>
      </c>
      <c r="G72">
        <v>3349.0920000000001</v>
      </c>
      <c r="H72">
        <v>0</v>
      </c>
      <c r="I72">
        <v>1.0633098852276934</v>
      </c>
    </row>
    <row r="73" spans="1:9" x14ac:dyDescent="0.3">
      <c r="A73">
        <v>71</v>
      </c>
      <c r="B73" t="s">
        <v>8</v>
      </c>
      <c r="C73" t="s">
        <v>8</v>
      </c>
      <c r="D73">
        <v>15661</v>
      </c>
      <c r="E73">
        <v>15568</v>
      </c>
      <c r="F73">
        <v>88.900315761566162</v>
      </c>
      <c r="G73">
        <v>3349.0920000000001</v>
      </c>
      <c r="H73">
        <v>0</v>
      </c>
      <c r="I73">
        <v>1.0059737923946557</v>
      </c>
    </row>
    <row r="74" spans="1:9" x14ac:dyDescent="0.3">
      <c r="A74">
        <v>72</v>
      </c>
      <c r="B74" t="s">
        <v>8</v>
      </c>
      <c r="C74" t="s">
        <v>8</v>
      </c>
      <c r="D74">
        <v>20351</v>
      </c>
      <c r="E74">
        <v>19261</v>
      </c>
      <c r="F74">
        <v>93.106812238693237</v>
      </c>
      <c r="G74">
        <v>3349.0920000000001</v>
      </c>
      <c r="H74">
        <v>0</v>
      </c>
      <c r="I74">
        <v>1.0565910388868698</v>
      </c>
    </row>
    <row r="75" spans="1:9" x14ac:dyDescent="0.3">
      <c r="A75">
        <v>73</v>
      </c>
      <c r="B75" t="s">
        <v>8</v>
      </c>
      <c r="C75" t="s">
        <v>8</v>
      </c>
      <c r="D75">
        <v>19189</v>
      </c>
      <c r="E75">
        <v>19342</v>
      </c>
      <c r="F75">
        <v>96.336305141448975</v>
      </c>
      <c r="G75">
        <v>3349.0920000000001</v>
      </c>
      <c r="H75">
        <v>0</v>
      </c>
      <c r="I75">
        <v>0.99208975286940337</v>
      </c>
    </row>
    <row r="76" spans="1:9" x14ac:dyDescent="0.3">
      <c r="A76">
        <v>74</v>
      </c>
      <c r="B76" t="s">
        <v>8</v>
      </c>
      <c r="C76" t="s">
        <v>8</v>
      </c>
      <c r="D76">
        <v>14742</v>
      </c>
      <c r="E76">
        <v>13934</v>
      </c>
      <c r="F76">
        <v>85.821670293807983</v>
      </c>
      <c r="G76">
        <v>3349.0920000000001</v>
      </c>
      <c r="H76">
        <v>0</v>
      </c>
      <c r="I76">
        <v>1.0579876560930099</v>
      </c>
    </row>
    <row r="77" spans="1:9" x14ac:dyDescent="0.3">
      <c r="A77">
        <v>75</v>
      </c>
      <c r="B77" t="s">
        <v>8</v>
      </c>
      <c r="C77" t="s">
        <v>8</v>
      </c>
      <c r="D77">
        <v>14092</v>
      </c>
      <c r="E77">
        <v>12620</v>
      </c>
      <c r="F77">
        <v>84.411460161209106</v>
      </c>
      <c r="G77">
        <v>3349.0920000000001</v>
      </c>
      <c r="H77">
        <v>0</v>
      </c>
      <c r="I77">
        <v>1.1166402535657687</v>
      </c>
    </row>
    <row r="78" spans="1:9" x14ac:dyDescent="0.3">
      <c r="A78">
        <v>76</v>
      </c>
      <c r="B78" t="s">
        <v>8</v>
      </c>
      <c r="C78" t="s">
        <v>8</v>
      </c>
      <c r="D78">
        <v>10302</v>
      </c>
      <c r="E78">
        <v>10851</v>
      </c>
      <c r="F78">
        <v>89.866262674331665</v>
      </c>
      <c r="G78">
        <v>3349.0920000000001</v>
      </c>
      <c r="H78">
        <v>0</v>
      </c>
      <c r="I78">
        <v>0.94940558473873371</v>
      </c>
    </row>
    <row r="79" spans="1:9" x14ac:dyDescent="0.3">
      <c r="A79">
        <v>77</v>
      </c>
      <c r="B79" t="s">
        <v>8</v>
      </c>
      <c r="C79" t="s">
        <v>8</v>
      </c>
      <c r="D79">
        <v>13490</v>
      </c>
      <c r="E79">
        <v>11778</v>
      </c>
      <c r="F79">
        <v>83.420443534851074</v>
      </c>
      <c r="G79">
        <v>3349.0920000000001</v>
      </c>
      <c r="H79">
        <v>0</v>
      </c>
      <c r="I79">
        <v>1.1453557480047547</v>
      </c>
    </row>
    <row r="80" spans="1:9" x14ac:dyDescent="0.3">
      <c r="A80">
        <v>78</v>
      </c>
      <c r="B80" t="s">
        <v>8</v>
      </c>
      <c r="C80" t="s">
        <v>8</v>
      </c>
      <c r="D80">
        <v>13444</v>
      </c>
      <c r="E80">
        <v>13261</v>
      </c>
      <c r="F80">
        <v>89.990037679672241</v>
      </c>
      <c r="G80">
        <v>3349.0920000000001</v>
      </c>
      <c r="H80">
        <v>0</v>
      </c>
      <c r="I80">
        <v>1.0137998642636301</v>
      </c>
    </row>
    <row r="81" spans="1:9" x14ac:dyDescent="0.3">
      <c r="A81">
        <v>79</v>
      </c>
      <c r="B81" t="s">
        <v>8</v>
      </c>
      <c r="C81" t="s">
        <v>8</v>
      </c>
      <c r="D81">
        <v>13423</v>
      </c>
      <c r="E81">
        <v>13659</v>
      </c>
      <c r="F81">
        <v>90.476858615875244</v>
      </c>
      <c r="G81">
        <v>3349.0920000000001</v>
      </c>
      <c r="H81">
        <v>0</v>
      </c>
      <c r="I81">
        <v>0.98272201478878396</v>
      </c>
    </row>
    <row r="82" spans="1:9" x14ac:dyDescent="0.3">
      <c r="A82">
        <v>80</v>
      </c>
      <c r="B82" t="s">
        <v>8</v>
      </c>
      <c r="C82" t="s">
        <v>8</v>
      </c>
      <c r="D82">
        <v>14721</v>
      </c>
      <c r="E82">
        <v>15276</v>
      </c>
      <c r="F82">
        <v>92.8447425365448</v>
      </c>
      <c r="G82">
        <v>3349.0920000000001</v>
      </c>
      <c r="H82">
        <v>0</v>
      </c>
      <c r="I82">
        <v>0.963668499607227</v>
      </c>
    </row>
    <row r="83" spans="1:9" x14ac:dyDescent="0.3">
      <c r="A83">
        <v>81</v>
      </c>
      <c r="B83" t="s">
        <v>8</v>
      </c>
      <c r="C83" t="s">
        <v>8</v>
      </c>
      <c r="D83">
        <v>18603</v>
      </c>
      <c r="E83">
        <v>17053</v>
      </c>
      <c r="F83">
        <v>91.123497486114502</v>
      </c>
      <c r="G83">
        <v>3349.0920000000001</v>
      </c>
      <c r="H83">
        <v>0</v>
      </c>
      <c r="I83">
        <v>1.0908930979886238</v>
      </c>
    </row>
    <row r="84" spans="1:9" x14ac:dyDescent="0.3">
      <c r="A84">
        <v>82</v>
      </c>
      <c r="B84" t="s">
        <v>8</v>
      </c>
      <c r="C84" t="s">
        <v>8</v>
      </c>
      <c r="D84">
        <v>16648</v>
      </c>
      <c r="E84">
        <v>16604</v>
      </c>
      <c r="F84">
        <v>87.843179702758789</v>
      </c>
      <c r="G84">
        <v>3349.0920000000001</v>
      </c>
      <c r="H84">
        <v>0</v>
      </c>
      <c r="I84">
        <v>1.0026499638641291</v>
      </c>
    </row>
    <row r="85" spans="1:9" x14ac:dyDescent="0.3">
      <c r="A85">
        <v>83</v>
      </c>
      <c r="B85" t="s">
        <v>8</v>
      </c>
      <c r="C85" t="s">
        <v>8</v>
      </c>
      <c r="D85">
        <v>20567</v>
      </c>
      <c r="E85">
        <v>18587</v>
      </c>
      <c r="F85">
        <v>90.252673625946045</v>
      </c>
      <c r="G85">
        <v>3349.0920000000001</v>
      </c>
      <c r="H85">
        <v>0</v>
      </c>
      <c r="I85">
        <v>1.1065260666056922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16851</v>
      </c>
      <c r="F86">
        <v>95.718204975128174</v>
      </c>
      <c r="G86">
        <v>3349.0920000000001</v>
      </c>
      <c r="H86">
        <v>0</v>
      </c>
      <c r="I86">
        <v>0.98830929915138566</v>
      </c>
    </row>
    <row r="87" spans="1:9" x14ac:dyDescent="0.3">
      <c r="A87">
        <v>85</v>
      </c>
      <c r="B87" t="s">
        <v>8</v>
      </c>
      <c r="C87" t="s">
        <v>8</v>
      </c>
      <c r="D87">
        <v>18673</v>
      </c>
      <c r="E87">
        <v>16588</v>
      </c>
      <c r="F87">
        <v>88.793700933456421</v>
      </c>
      <c r="G87">
        <v>3349.0920000000001</v>
      </c>
      <c r="H87">
        <v>0</v>
      </c>
      <c r="I87">
        <v>1.1256932722449964</v>
      </c>
    </row>
    <row r="88" spans="1:9" x14ac:dyDescent="0.3">
      <c r="A88">
        <v>86</v>
      </c>
      <c r="B88" t="s">
        <v>8</v>
      </c>
      <c r="C88" t="s">
        <v>8</v>
      </c>
      <c r="D88">
        <v>15409</v>
      </c>
      <c r="E88">
        <v>15706</v>
      </c>
      <c r="F88">
        <v>95.017236471176147</v>
      </c>
      <c r="G88">
        <v>3349.0920000000001</v>
      </c>
      <c r="H88">
        <v>0</v>
      </c>
      <c r="I88">
        <v>0.98109002928817013</v>
      </c>
    </row>
    <row r="89" spans="1:9" x14ac:dyDescent="0.3">
      <c r="A89">
        <v>87</v>
      </c>
      <c r="B89" t="s">
        <v>8</v>
      </c>
      <c r="C89" t="s">
        <v>8</v>
      </c>
      <c r="D89">
        <v>14529</v>
      </c>
      <c r="E89">
        <v>14348</v>
      </c>
      <c r="F89">
        <v>94.864702224731445</v>
      </c>
      <c r="G89">
        <v>3349.0920000000001</v>
      </c>
      <c r="H89">
        <v>0</v>
      </c>
      <c r="I89">
        <v>1.0126149986060775</v>
      </c>
    </row>
    <row r="90" spans="1:9" x14ac:dyDescent="0.3">
      <c r="A90">
        <v>88</v>
      </c>
      <c r="B90" t="s">
        <v>8</v>
      </c>
      <c r="C90" t="s">
        <v>8</v>
      </c>
      <c r="D90">
        <v>17261</v>
      </c>
      <c r="E90">
        <v>16316</v>
      </c>
      <c r="F90">
        <v>87.696349620819092</v>
      </c>
      <c r="G90">
        <v>3349.0920000000001</v>
      </c>
      <c r="H90">
        <v>0</v>
      </c>
      <c r="I90">
        <v>1.0579186075018387</v>
      </c>
    </row>
    <row r="91" spans="1:9" x14ac:dyDescent="0.3">
      <c r="A91">
        <v>89</v>
      </c>
      <c r="B91" t="s">
        <v>8</v>
      </c>
      <c r="C91" t="s">
        <v>8</v>
      </c>
      <c r="D91">
        <v>15656</v>
      </c>
      <c r="E91">
        <v>15420</v>
      </c>
      <c r="F91">
        <v>92.040538787841797</v>
      </c>
      <c r="G91">
        <v>3349.0920000000001</v>
      </c>
      <c r="H91">
        <v>0</v>
      </c>
      <c r="I91">
        <v>1.0153047989623865</v>
      </c>
    </row>
    <row r="92" spans="1:9" x14ac:dyDescent="0.3">
      <c r="A92">
        <v>90</v>
      </c>
      <c r="B92" t="s">
        <v>8</v>
      </c>
      <c r="C92" t="s">
        <v>8</v>
      </c>
      <c r="D92">
        <v>20334</v>
      </c>
      <c r="E92">
        <v>18900</v>
      </c>
      <c r="F92">
        <v>90.548807382583618</v>
      </c>
      <c r="G92">
        <v>3349.0920000000001</v>
      </c>
      <c r="H92">
        <v>0</v>
      </c>
      <c r="I92">
        <v>1.0758730158730159</v>
      </c>
    </row>
    <row r="93" spans="1:9" x14ac:dyDescent="0.3">
      <c r="A93">
        <v>91</v>
      </c>
      <c r="B93" t="s">
        <v>8</v>
      </c>
      <c r="C93" t="s">
        <v>8</v>
      </c>
      <c r="D93">
        <v>19186</v>
      </c>
      <c r="E93">
        <v>19025</v>
      </c>
      <c r="F93">
        <v>94.507509469985962</v>
      </c>
      <c r="G93">
        <v>3349.0920000000001</v>
      </c>
      <c r="H93">
        <v>0</v>
      </c>
      <c r="I93">
        <v>1.0084625492772668</v>
      </c>
    </row>
    <row r="94" spans="1:9" x14ac:dyDescent="0.3">
      <c r="A94">
        <v>92</v>
      </c>
      <c r="B94" t="s">
        <v>8</v>
      </c>
      <c r="C94" t="s">
        <v>8</v>
      </c>
      <c r="D94">
        <v>14814</v>
      </c>
      <c r="E94">
        <v>14321</v>
      </c>
      <c r="F94">
        <v>84.597349166870117</v>
      </c>
      <c r="G94">
        <v>3349.0920000000001</v>
      </c>
      <c r="H94">
        <v>0</v>
      </c>
      <c r="I94">
        <v>1.0344249703233015</v>
      </c>
    </row>
    <row r="95" spans="1:9" x14ac:dyDescent="0.3">
      <c r="A95">
        <v>93</v>
      </c>
      <c r="B95" t="s">
        <v>8</v>
      </c>
      <c r="C95" t="s">
        <v>8</v>
      </c>
      <c r="D95">
        <v>14116</v>
      </c>
      <c r="E95">
        <v>13309</v>
      </c>
      <c r="F95">
        <v>87.996983528137207</v>
      </c>
      <c r="G95">
        <v>3349.0920000000001</v>
      </c>
      <c r="H95">
        <v>0</v>
      </c>
      <c r="I95">
        <v>1.0606356600796454</v>
      </c>
    </row>
    <row r="96" spans="1:9" x14ac:dyDescent="0.3">
      <c r="A96">
        <v>94</v>
      </c>
      <c r="B96" t="s">
        <v>8</v>
      </c>
      <c r="C96" t="s">
        <v>8</v>
      </c>
      <c r="D96">
        <v>10266</v>
      </c>
      <c r="E96">
        <v>10610</v>
      </c>
      <c r="F96">
        <v>89.712834358215332</v>
      </c>
      <c r="G96">
        <v>3349.0920000000001</v>
      </c>
      <c r="H96">
        <v>0</v>
      </c>
      <c r="I96">
        <v>0.96757775683317626</v>
      </c>
    </row>
    <row r="97" spans="1:9" x14ac:dyDescent="0.3">
      <c r="A97">
        <v>95</v>
      </c>
      <c r="B97" t="s">
        <v>8</v>
      </c>
      <c r="C97" t="s">
        <v>8</v>
      </c>
      <c r="D97">
        <v>13447</v>
      </c>
      <c r="E97">
        <v>11670</v>
      </c>
      <c r="F97">
        <v>83.603799343109131</v>
      </c>
      <c r="G97">
        <v>3349.0920000000001</v>
      </c>
      <c r="H97">
        <v>0</v>
      </c>
      <c r="I97">
        <v>1.1522707797772065</v>
      </c>
    </row>
    <row r="98" spans="1:9" x14ac:dyDescent="0.3">
      <c r="A98">
        <v>96</v>
      </c>
      <c r="B98" t="s">
        <v>8</v>
      </c>
      <c r="C98" t="s">
        <v>8</v>
      </c>
      <c r="D98">
        <v>13445</v>
      </c>
      <c r="E98">
        <v>12995</v>
      </c>
      <c r="F98">
        <v>91.081881523132324</v>
      </c>
      <c r="G98">
        <v>3349.0920000000001</v>
      </c>
      <c r="H98">
        <v>0</v>
      </c>
      <c r="I98">
        <v>1.0346287033474413</v>
      </c>
    </row>
    <row r="99" spans="1:9" x14ac:dyDescent="0.3">
      <c r="A99">
        <v>97</v>
      </c>
      <c r="B99" t="s">
        <v>8</v>
      </c>
      <c r="C99" t="s">
        <v>8</v>
      </c>
      <c r="D99">
        <v>13367</v>
      </c>
      <c r="E99">
        <v>13240</v>
      </c>
      <c r="F99">
        <v>89.657139778137207</v>
      </c>
      <c r="G99">
        <v>3349.0920000000001</v>
      </c>
      <c r="H99">
        <v>0</v>
      </c>
      <c r="I99">
        <v>1.0095921450151057</v>
      </c>
    </row>
    <row r="100" spans="1:9" x14ac:dyDescent="0.3">
      <c r="A100">
        <v>98</v>
      </c>
      <c r="B100" t="s">
        <v>8</v>
      </c>
      <c r="C100" t="s">
        <v>8</v>
      </c>
      <c r="D100">
        <v>14793</v>
      </c>
      <c r="E100">
        <v>15374</v>
      </c>
      <c r="F100">
        <v>89.396029710769653</v>
      </c>
      <c r="G100">
        <v>3349.0920000000001</v>
      </c>
      <c r="H100">
        <v>0</v>
      </c>
      <c r="I100">
        <v>0.96220892415766879</v>
      </c>
    </row>
    <row r="101" spans="1:9" x14ac:dyDescent="0.3">
      <c r="A101">
        <v>99</v>
      </c>
      <c r="B101" t="s">
        <v>8</v>
      </c>
      <c r="C101" t="s">
        <v>8</v>
      </c>
      <c r="D101">
        <v>18606</v>
      </c>
      <c r="E101">
        <v>17144</v>
      </c>
      <c r="F101">
        <v>90.270900726318359</v>
      </c>
      <c r="G101">
        <v>3349.0920000000001</v>
      </c>
      <c r="H101">
        <v>0</v>
      </c>
      <c r="I101">
        <v>1.0852776481567896</v>
      </c>
    </row>
    <row r="102" spans="1:9" x14ac:dyDescent="0.3">
      <c r="A102">
        <v>100</v>
      </c>
      <c r="B102" t="s">
        <v>8</v>
      </c>
      <c r="C102" t="s">
        <v>8</v>
      </c>
      <c r="D102">
        <v>16692</v>
      </c>
      <c r="E102">
        <v>15549</v>
      </c>
      <c r="F102">
        <v>83.824616670608521</v>
      </c>
      <c r="G102">
        <v>3349.0920000000001</v>
      </c>
      <c r="H102">
        <v>0</v>
      </c>
      <c r="I102">
        <v>1.0735095504534053</v>
      </c>
    </row>
    <row r="103" spans="1:9" x14ac:dyDescent="0.3">
      <c r="A103">
        <v>101</v>
      </c>
      <c r="B103" t="s">
        <v>8</v>
      </c>
      <c r="C103" t="s">
        <v>8</v>
      </c>
      <c r="D103">
        <v>20565</v>
      </c>
      <c r="E103">
        <v>18520</v>
      </c>
      <c r="F103">
        <v>90.028196573257446</v>
      </c>
      <c r="G103">
        <v>3349.0920000000001</v>
      </c>
      <c r="H103">
        <v>0</v>
      </c>
      <c r="I103">
        <v>1.1104211663066954</v>
      </c>
    </row>
    <row r="104" spans="1:9" x14ac:dyDescent="0.3">
      <c r="A104">
        <v>102</v>
      </c>
      <c r="B104" t="s">
        <v>8</v>
      </c>
      <c r="C104" t="s">
        <v>8</v>
      </c>
      <c r="D104">
        <v>16676</v>
      </c>
      <c r="E104">
        <v>16570</v>
      </c>
      <c r="F104">
        <v>93.786430358886719</v>
      </c>
      <c r="G104">
        <v>3349.0920000000001</v>
      </c>
      <c r="H104">
        <v>0</v>
      </c>
      <c r="I104">
        <v>1.0063971031985517</v>
      </c>
    </row>
    <row r="105" spans="1:9" x14ac:dyDescent="0.3">
      <c r="A105">
        <v>103</v>
      </c>
      <c r="B105" t="s">
        <v>8</v>
      </c>
      <c r="C105" t="s">
        <v>8</v>
      </c>
      <c r="D105">
        <v>18654</v>
      </c>
      <c r="E105">
        <v>17308</v>
      </c>
      <c r="F105">
        <v>91.236370801925659</v>
      </c>
      <c r="G105">
        <v>3349.0920000000001</v>
      </c>
      <c r="H105">
        <v>0</v>
      </c>
      <c r="I105">
        <v>1.0777675063554426</v>
      </c>
    </row>
    <row r="106" spans="1:9" x14ac:dyDescent="0.3">
      <c r="A106">
        <v>104</v>
      </c>
      <c r="B106" t="s">
        <v>8</v>
      </c>
      <c r="C106" t="s">
        <v>8</v>
      </c>
      <c r="D106">
        <v>15422</v>
      </c>
      <c r="E106">
        <v>15576</v>
      </c>
      <c r="F106">
        <v>92.510247230529785</v>
      </c>
      <c r="G106">
        <v>3349.0920000000001</v>
      </c>
      <c r="H106">
        <v>0</v>
      </c>
      <c r="I106">
        <v>0.99011299435028244</v>
      </c>
    </row>
    <row r="107" spans="1:9" x14ac:dyDescent="0.3">
      <c r="A107">
        <v>105</v>
      </c>
      <c r="B107" t="s">
        <v>8</v>
      </c>
      <c r="C107" t="s">
        <v>8</v>
      </c>
      <c r="D107">
        <v>14574</v>
      </c>
      <c r="E107">
        <v>14253</v>
      </c>
      <c r="F107">
        <v>96.115380525588989</v>
      </c>
      <c r="G107">
        <v>3349.0920000000001</v>
      </c>
      <c r="H107">
        <v>0</v>
      </c>
      <c r="I107">
        <v>1.0225215744053884</v>
      </c>
    </row>
    <row r="108" spans="1:9" x14ac:dyDescent="0.3">
      <c r="A108">
        <v>106</v>
      </c>
      <c r="B108" t="s">
        <v>8</v>
      </c>
      <c r="C108" t="s">
        <v>8</v>
      </c>
      <c r="D108">
        <v>17243</v>
      </c>
      <c r="E108">
        <v>16226</v>
      </c>
      <c r="F108">
        <v>83.845096826553345</v>
      </c>
      <c r="G108">
        <v>3349.0920000000001</v>
      </c>
      <c r="H108">
        <v>0</v>
      </c>
      <c r="I108">
        <v>1.0626771847651917</v>
      </c>
    </row>
    <row r="109" spans="1:9" x14ac:dyDescent="0.3">
      <c r="A109">
        <v>107</v>
      </c>
      <c r="B109" t="s">
        <v>8</v>
      </c>
      <c r="C109" t="s">
        <v>8</v>
      </c>
      <c r="D109">
        <v>15670</v>
      </c>
      <c r="E109">
        <v>15739</v>
      </c>
      <c r="F109">
        <v>87.393355369567871</v>
      </c>
      <c r="G109">
        <v>3349.0920000000001</v>
      </c>
      <c r="H109">
        <v>0</v>
      </c>
      <c r="I109">
        <v>0.99561598576783783</v>
      </c>
    </row>
    <row r="110" spans="1:9" x14ac:dyDescent="0.3">
      <c r="A110">
        <v>108</v>
      </c>
      <c r="B110" t="s">
        <v>8</v>
      </c>
      <c r="C110" t="s">
        <v>8</v>
      </c>
      <c r="D110">
        <v>20356</v>
      </c>
      <c r="E110">
        <v>19972</v>
      </c>
      <c r="F110">
        <v>92.422938346862793</v>
      </c>
      <c r="G110">
        <v>3349.0920000000001</v>
      </c>
      <c r="H110">
        <v>0</v>
      </c>
      <c r="I110">
        <v>1.0192269176847586</v>
      </c>
    </row>
    <row r="111" spans="1:9" x14ac:dyDescent="0.3">
      <c r="A111">
        <v>109</v>
      </c>
      <c r="B111" t="s">
        <v>8</v>
      </c>
      <c r="C111" t="s">
        <v>8</v>
      </c>
      <c r="D111">
        <v>19165</v>
      </c>
      <c r="E111">
        <v>19070</v>
      </c>
      <c r="F111">
        <v>93.869787454605103</v>
      </c>
      <c r="G111">
        <v>3349.0920000000001</v>
      </c>
      <c r="H111">
        <v>0</v>
      </c>
      <c r="I111">
        <v>1.0049816465652859</v>
      </c>
    </row>
    <row r="112" spans="1:9" x14ac:dyDescent="0.3">
      <c r="A112">
        <v>110</v>
      </c>
      <c r="B112" t="s">
        <v>8</v>
      </c>
      <c r="C112" t="s">
        <v>8</v>
      </c>
      <c r="D112">
        <v>14744</v>
      </c>
      <c r="E112">
        <v>14096</v>
      </c>
      <c r="F112">
        <v>84.034204483032227</v>
      </c>
      <c r="G112">
        <v>3349.0920000000001</v>
      </c>
      <c r="H112">
        <v>0</v>
      </c>
      <c r="I112">
        <v>1.0459704880817253</v>
      </c>
    </row>
    <row r="113" spans="1:9" x14ac:dyDescent="0.3">
      <c r="A113">
        <v>111</v>
      </c>
      <c r="B113" t="s">
        <v>8</v>
      </c>
      <c r="C113" t="s">
        <v>8</v>
      </c>
      <c r="D113">
        <v>14105</v>
      </c>
      <c r="E113">
        <v>13158</v>
      </c>
      <c r="F113">
        <v>85.109996795654297</v>
      </c>
      <c r="G113">
        <v>3349.0920000000001</v>
      </c>
      <c r="H113">
        <v>0</v>
      </c>
      <c r="I113">
        <v>1.0719714242286063</v>
      </c>
    </row>
    <row r="114" spans="1:9" x14ac:dyDescent="0.3">
      <c r="A114">
        <v>112</v>
      </c>
      <c r="B114" t="s">
        <v>8</v>
      </c>
      <c r="C114" t="s">
        <v>8</v>
      </c>
      <c r="D114">
        <v>10326</v>
      </c>
      <c r="E114">
        <v>11208</v>
      </c>
      <c r="F114">
        <v>88.23426365852356</v>
      </c>
      <c r="G114">
        <v>3349.0920000000001</v>
      </c>
      <c r="H114">
        <v>0</v>
      </c>
      <c r="I114">
        <v>0.92130620985010703</v>
      </c>
    </row>
    <row r="115" spans="1:9" x14ac:dyDescent="0.3">
      <c r="A115">
        <v>113</v>
      </c>
      <c r="B115" t="s">
        <v>8</v>
      </c>
      <c r="C115" t="s">
        <v>8</v>
      </c>
      <c r="D115">
        <v>13494</v>
      </c>
      <c r="E115">
        <v>11818</v>
      </c>
      <c r="F115">
        <v>84.167635440826416</v>
      </c>
      <c r="G115">
        <v>3349.0920000000001</v>
      </c>
      <c r="H115">
        <v>0</v>
      </c>
      <c r="I115">
        <v>1.1418175664240988</v>
      </c>
    </row>
    <row r="116" spans="1:9" x14ac:dyDescent="0.3">
      <c r="A116">
        <v>114</v>
      </c>
      <c r="B116" t="s">
        <v>8</v>
      </c>
      <c r="C116" t="s">
        <v>8</v>
      </c>
      <c r="D116">
        <v>13447</v>
      </c>
      <c r="E116">
        <v>13187</v>
      </c>
      <c r="F116">
        <v>91.956758499145508</v>
      </c>
      <c r="G116">
        <v>3349.0920000000001</v>
      </c>
      <c r="H116">
        <v>0</v>
      </c>
      <c r="I116">
        <v>1.0197163873511792</v>
      </c>
    </row>
    <row r="117" spans="1:9" x14ac:dyDescent="0.3">
      <c r="A117">
        <v>115</v>
      </c>
      <c r="B117" t="s">
        <v>8</v>
      </c>
      <c r="C117" t="s">
        <v>8</v>
      </c>
      <c r="D117">
        <v>13375</v>
      </c>
      <c r="E117">
        <v>13553</v>
      </c>
      <c r="F117">
        <v>89.687234163284302</v>
      </c>
      <c r="G117">
        <v>3349.0920000000001</v>
      </c>
      <c r="H117">
        <v>0</v>
      </c>
      <c r="I117">
        <v>0.98686637644801889</v>
      </c>
    </row>
    <row r="118" spans="1:9" x14ac:dyDescent="0.3">
      <c r="A118">
        <v>116</v>
      </c>
      <c r="B118" t="s">
        <v>8</v>
      </c>
      <c r="C118" t="s">
        <v>8</v>
      </c>
      <c r="D118">
        <v>14635</v>
      </c>
      <c r="E118">
        <v>15135</v>
      </c>
      <c r="F118">
        <v>89.64199423789978</v>
      </c>
      <c r="G118">
        <v>3349.0920000000001</v>
      </c>
      <c r="H118">
        <v>0</v>
      </c>
      <c r="I118">
        <v>0.96696399074991746</v>
      </c>
    </row>
    <row r="119" spans="1:9" x14ac:dyDescent="0.3">
      <c r="A119">
        <v>117</v>
      </c>
      <c r="B119" t="s">
        <v>8</v>
      </c>
      <c r="C119" t="s">
        <v>8</v>
      </c>
      <c r="D119">
        <v>18595</v>
      </c>
      <c r="E119">
        <v>16947</v>
      </c>
      <c r="F119">
        <v>89.932131767272949</v>
      </c>
      <c r="G119">
        <v>3349.0920000000001</v>
      </c>
      <c r="H119">
        <v>0</v>
      </c>
      <c r="I119">
        <v>1.097244350032454</v>
      </c>
    </row>
    <row r="120" spans="1:9" x14ac:dyDescent="0.3">
      <c r="A120">
        <v>118</v>
      </c>
      <c r="B120" t="s">
        <v>8</v>
      </c>
      <c r="C120" t="s">
        <v>8</v>
      </c>
      <c r="D120">
        <v>16654</v>
      </c>
      <c r="E120">
        <v>16438</v>
      </c>
      <c r="F120">
        <v>84.737342596054077</v>
      </c>
      <c r="G120">
        <v>3349.0920000000001</v>
      </c>
      <c r="H120">
        <v>0</v>
      </c>
      <c r="I120">
        <v>1.0131402847061686</v>
      </c>
    </row>
    <row r="121" spans="1:9" x14ac:dyDescent="0.3">
      <c r="A121">
        <v>119</v>
      </c>
      <c r="B121" t="s">
        <v>8</v>
      </c>
      <c r="C121" t="s">
        <v>8</v>
      </c>
      <c r="D121">
        <v>20489</v>
      </c>
      <c r="E121">
        <v>19003</v>
      </c>
      <c r="F121">
        <v>92.503046989440918</v>
      </c>
      <c r="G121">
        <v>3349.0920000000001</v>
      </c>
      <c r="H121">
        <v>0</v>
      </c>
      <c r="I121">
        <v>1.0781981792348576</v>
      </c>
    </row>
    <row r="122" spans="1:9" x14ac:dyDescent="0.3">
      <c r="A122">
        <v>120</v>
      </c>
      <c r="B122" t="s">
        <v>8</v>
      </c>
      <c r="C122" t="s">
        <v>8</v>
      </c>
      <c r="D122">
        <v>16719</v>
      </c>
      <c r="E122">
        <v>16397</v>
      </c>
      <c r="F122">
        <v>95.132875442504883</v>
      </c>
      <c r="G122">
        <v>3349.0920000000001</v>
      </c>
      <c r="H122">
        <v>0</v>
      </c>
      <c r="I122">
        <v>1.0196377386107214</v>
      </c>
    </row>
    <row r="123" spans="1:9" x14ac:dyDescent="0.3">
      <c r="A123">
        <v>121</v>
      </c>
      <c r="B123" t="s">
        <v>8</v>
      </c>
      <c r="C123" t="s">
        <v>8</v>
      </c>
      <c r="D123">
        <v>18659</v>
      </c>
      <c r="E123">
        <v>17299</v>
      </c>
      <c r="F123">
        <v>91.622704267501831</v>
      </c>
      <c r="G123">
        <v>3349.0920000000001</v>
      </c>
      <c r="H123">
        <v>0</v>
      </c>
      <c r="I123">
        <v>1.0786172611133591</v>
      </c>
    </row>
    <row r="124" spans="1:9" x14ac:dyDescent="0.3">
      <c r="A124">
        <v>122</v>
      </c>
      <c r="B124" t="s">
        <v>8</v>
      </c>
      <c r="C124" t="s">
        <v>8</v>
      </c>
      <c r="D124">
        <v>15406</v>
      </c>
      <c r="E124">
        <v>16091</v>
      </c>
      <c r="F124">
        <v>91.996341943740845</v>
      </c>
      <c r="G124">
        <v>3349.0920000000001</v>
      </c>
      <c r="H124">
        <v>0</v>
      </c>
      <c r="I124">
        <v>0.95742961904170032</v>
      </c>
    </row>
    <row r="125" spans="1:9" x14ac:dyDescent="0.3">
      <c r="A125">
        <v>123</v>
      </c>
      <c r="B125" t="s">
        <v>8</v>
      </c>
      <c r="C125" t="s">
        <v>8</v>
      </c>
      <c r="D125">
        <v>14544</v>
      </c>
      <c r="E125">
        <v>14202</v>
      </c>
      <c r="F125">
        <v>94.874924421310425</v>
      </c>
      <c r="G125">
        <v>3349.0920000000001</v>
      </c>
      <c r="H125">
        <v>0</v>
      </c>
      <c r="I125">
        <v>1.0240811153358682</v>
      </c>
    </row>
    <row r="126" spans="1:9" x14ac:dyDescent="0.3">
      <c r="A126">
        <v>124</v>
      </c>
      <c r="B126" t="s">
        <v>8</v>
      </c>
      <c r="C126" t="s">
        <v>8</v>
      </c>
      <c r="D126">
        <v>17262</v>
      </c>
      <c r="E126">
        <v>16310</v>
      </c>
      <c r="F126">
        <v>87.783867120742798</v>
      </c>
      <c r="G126">
        <v>3349.0920000000001</v>
      </c>
      <c r="H126">
        <v>0</v>
      </c>
      <c r="I126">
        <v>1.0583690987124463</v>
      </c>
    </row>
    <row r="127" spans="1:9" x14ac:dyDescent="0.3">
      <c r="A127">
        <v>125</v>
      </c>
      <c r="B127" t="s">
        <v>8</v>
      </c>
      <c r="C127" t="s">
        <v>8</v>
      </c>
      <c r="D127">
        <v>15652</v>
      </c>
      <c r="E127">
        <v>15507</v>
      </c>
      <c r="F127">
        <v>85.979467630386353</v>
      </c>
      <c r="G127">
        <v>3349.0920000000001</v>
      </c>
      <c r="H127">
        <v>0</v>
      </c>
      <c r="I127">
        <v>1.009350615850906</v>
      </c>
    </row>
    <row r="128" spans="1:9" x14ac:dyDescent="0.3">
      <c r="A128">
        <v>126</v>
      </c>
      <c r="B128" t="s">
        <v>8</v>
      </c>
      <c r="C128" t="s">
        <v>8</v>
      </c>
      <c r="D128">
        <v>20396</v>
      </c>
      <c r="E128">
        <v>18906</v>
      </c>
      <c r="F128">
        <v>90.232330560684204</v>
      </c>
      <c r="G128">
        <v>3349.0920000000001</v>
      </c>
      <c r="H128">
        <v>0</v>
      </c>
      <c r="I128">
        <v>1.0788109594837618</v>
      </c>
    </row>
    <row r="129" spans="1:9" x14ac:dyDescent="0.3">
      <c r="A129">
        <v>127</v>
      </c>
      <c r="B129" t="s">
        <v>8</v>
      </c>
      <c r="C129" t="s">
        <v>8</v>
      </c>
      <c r="D129">
        <v>19192</v>
      </c>
      <c r="E129">
        <v>19061</v>
      </c>
      <c r="F129">
        <v>90.465044975280762</v>
      </c>
      <c r="G129">
        <v>3349.0920000000001</v>
      </c>
      <c r="H129">
        <v>0</v>
      </c>
      <c r="I129">
        <v>1.0068726719479566</v>
      </c>
    </row>
    <row r="130" spans="1:9" x14ac:dyDescent="0.3">
      <c r="A130">
        <v>128</v>
      </c>
      <c r="B130" t="s">
        <v>8</v>
      </c>
      <c r="C130" t="s">
        <v>8</v>
      </c>
      <c r="D130">
        <v>14728</v>
      </c>
      <c r="E130">
        <v>14319</v>
      </c>
      <c r="F130">
        <v>86.186784505844116</v>
      </c>
      <c r="G130">
        <v>3349.0920000000001</v>
      </c>
      <c r="H130">
        <v>0</v>
      </c>
      <c r="I130">
        <v>1.0285634471680982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87.732523679733276</v>
      </c>
      <c r="G131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10320</v>
      </c>
      <c r="E132">
        <v>10974</v>
      </c>
      <c r="F132">
        <v>89.515841007232666</v>
      </c>
      <c r="G132">
        <v>3349.0920000000001</v>
      </c>
      <c r="H132">
        <v>0</v>
      </c>
      <c r="I132">
        <v>0.94040459267359211</v>
      </c>
    </row>
    <row r="133" spans="1:9" x14ac:dyDescent="0.3">
      <c r="A133">
        <v>131</v>
      </c>
      <c r="B133" t="s">
        <v>8</v>
      </c>
      <c r="C133" t="s">
        <v>8</v>
      </c>
      <c r="D133">
        <v>13496</v>
      </c>
      <c r="E133">
        <v>12435</v>
      </c>
      <c r="F133">
        <v>86.46005392074585</v>
      </c>
      <c r="G133">
        <v>3349.0920000000001</v>
      </c>
      <c r="H133">
        <v>0</v>
      </c>
      <c r="I133">
        <v>1.0853236831523925</v>
      </c>
    </row>
    <row r="134" spans="1:9" x14ac:dyDescent="0.3">
      <c r="A134">
        <v>132</v>
      </c>
      <c r="B134" t="s">
        <v>8</v>
      </c>
      <c r="C134" t="s">
        <v>8</v>
      </c>
      <c r="D134">
        <v>13384</v>
      </c>
      <c r="E134">
        <v>12737</v>
      </c>
      <c r="F134">
        <v>92.349040508270264</v>
      </c>
      <c r="G134">
        <v>3349.0920000000001</v>
      </c>
      <c r="H134">
        <v>0</v>
      </c>
      <c r="I134">
        <v>1.0507968909476328</v>
      </c>
    </row>
    <row r="135" spans="1:9" x14ac:dyDescent="0.3">
      <c r="A135">
        <v>133</v>
      </c>
      <c r="B135" t="s">
        <v>8</v>
      </c>
      <c r="C135" t="s">
        <v>8</v>
      </c>
      <c r="D135">
        <v>13384</v>
      </c>
      <c r="E135">
        <v>13664</v>
      </c>
      <c r="F135">
        <v>90.358221530914307</v>
      </c>
      <c r="G135">
        <v>3349.0920000000001</v>
      </c>
      <c r="H135">
        <v>0</v>
      </c>
      <c r="I135">
        <v>0.97950819672131151</v>
      </c>
    </row>
    <row r="136" spans="1:9" x14ac:dyDescent="0.3">
      <c r="A136">
        <v>134</v>
      </c>
      <c r="B136" t="s">
        <v>8</v>
      </c>
      <c r="C136" t="s">
        <v>8</v>
      </c>
      <c r="D136">
        <v>14584</v>
      </c>
      <c r="E136">
        <v>15520</v>
      </c>
      <c r="F136">
        <v>89.28571343421936</v>
      </c>
      <c r="G136">
        <v>3349.0920000000001</v>
      </c>
      <c r="H136">
        <v>0</v>
      </c>
      <c r="I136">
        <v>0.93969072164948453</v>
      </c>
    </row>
    <row r="137" spans="1:9" x14ac:dyDescent="0.3">
      <c r="A137">
        <v>135</v>
      </c>
      <c r="B137" t="s">
        <v>8</v>
      </c>
      <c r="C137" t="s">
        <v>8</v>
      </c>
      <c r="D137">
        <v>18560</v>
      </c>
      <c r="E137">
        <v>17689</v>
      </c>
      <c r="F137">
        <v>90.794253349304199</v>
      </c>
      <c r="G137">
        <v>3349.0920000000001</v>
      </c>
      <c r="H137">
        <v>0</v>
      </c>
      <c r="I137">
        <v>1.0492396404545197</v>
      </c>
    </row>
    <row r="138" spans="1:9" x14ac:dyDescent="0.3">
      <c r="A138">
        <v>136</v>
      </c>
      <c r="B138" t="s">
        <v>8</v>
      </c>
      <c r="C138" t="s">
        <v>8</v>
      </c>
      <c r="D138">
        <v>16744</v>
      </c>
      <c r="E138">
        <v>16832</v>
      </c>
      <c r="F138">
        <v>85.554021596908569</v>
      </c>
      <c r="G138">
        <v>3349.0920000000001</v>
      </c>
      <c r="H138">
        <v>0</v>
      </c>
      <c r="I138">
        <v>0.99477186311787069</v>
      </c>
    </row>
    <row r="139" spans="1:9" x14ac:dyDescent="0.3">
      <c r="A139">
        <v>137</v>
      </c>
      <c r="B139" t="s">
        <v>8</v>
      </c>
      <c r="C139" t="s">
        <v>8</v>
      </c>
      <c r="D139">
        <v>20508</v>
      </c>
      <c r="E139">
        <v>18593</v>
      </c>
      <c r="F139">
        <v>90.59712290763855</v>
      </c>
      <c r="G139">
        <v>3349.0920000000001</v>
      </c>
      <c r="H139">
        <v>0</v>
      </c>
      <c r="I139">
        <v>1.1029957510891195</v>
      </c>
    </row>
    <row r="140" spans="1:9" x14ac:dyDescent="0.3">
      <c r="A140">
        <v>138</v>
      </c>
      <c r="B140" t="s">
        <v>8</v>
      </c>
      <c r="C140" t="s">
        <v>8</v>
      </c>
      <c r="D140">
        <v>16744</v>
      </c>
      <c r="E140">
        <v>17014</v>
      </c>
      <c r="F140">
        <v>93.766504526138306</v>
      </c>
      <c r="G140">
        <v>3349.0920000000001</v>
      </c>
      <c r="H140">
        <v>0</v>
      </c>
      <c r="I140">
        <v>0.98413071588103918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17861</v>
      </c>
      <c r="F141">
        <v>93.488740921020508</v>
      </c>
      <c r="G141">
        <v>3349.0920000000001</v>
      </c>
      <c r="H141">
        <v>0</v>
      </c>
      <c r="I141">
        <v>1.0447343373831253</v>
      </c>
    </row>
    <row r="142" spans="1:9" x14ac:dyDescent="0.3">
      <c r="A142">
        <v>140</v>
      </c>
      <c r="B142" t="s">
        <v>8</v>
      </c>
      <c r="C142" t="s">
        <v>8</v>
      </c>
      <c r="D142">
        <v>15480</v>
      </c>
      <c r="E142">
        <v>15522</v>
      </c>
      <c r="F142">
        <v>88.85233998298645</v>
      </c>
      <c r="G142">
        <v>3349.0920000000001</v>
      </c>
      <c r="H142">
        <v>0</v>
      </c>
      <c r="I142">
        <v>0.99729416312330887</v>
      </c>
    </row>
    <row r="143" spans="1:9" x14ac:dyDescent="0.3">
      <c r="A143">
        <v>141</v>
      </c>
      <c r="B143" t="s">
        <v>8</v>
      </c>
      <c r="C143" t="s">
        <v>8</v>
      </c>
      <c r="D143">
        <v>14584</v>
      </c>
      <c r="E143">
        <v>14342</v>
      </c>
      <c r="F143">
        <v>93.627417087554932</v>
      </c>
      <c r="G143">
        <v>3349.0920000000001</v>
      </c>
      <c r="H143">
        <v>0</v>
      </c>
      <c r="I143">
        <v>1.0168735183377493</v>
      </c>
    </row>
    <row r="144" spans="1:9" x14ac:dyDescent="0.3">
      <c r="A144">
        <v>142</v>
      </c>
      <c r="B144" t="s">
        <v>8</v>
      </c>
      <c r="C144" t="s">
        <v>8</v>
      </c>
      <c r="D144">
        <v>17276</v>
      </c>
      <c r="E144">
        <v>16340</v>
      </c>
      <c r="F144">
        <v>88.21948766708374</v>
      </c>
      <c r="G144">
        <v>3349.0920000000001</v>
      </c>
      <c r="H144">
        <v>0</v>
      </c>
      <c r="I144">
        <v>1.0572827417380661</v>
      </c>
    </row>
    <row r="145" spans="1:9" x14ac:dyDescent="0.3">
      <c r="A145">
        <v>143</v>
      </c>
      <c r="B145" t="s">
        <v>8</v>
      </c>
      <c r="C145" t="s">
        <v>8</v>
      </c>
      <c r="D145">
        <v>15620</v>
      </c>
      <c r="E145">
        <v>16184</v>
      </c>
      <c r="F145">
        <v>87.955796718597412</v>
      </c>
      <c r="G145">
        <v>3349.0920000000001</v>
      </c>
      <c r="H145">
        <v>0</v>
      </c>
      <c r="I145">
        <v>0.96515076618882845</v>
      </c>
    </row>
    <row r="146" spans="1:9" x14ac:dyDescent="0.3">
      <c r="A146">
        <v>144</v>
      </c>
      <c r="B146" t="s">
        <v>8</v>
      </c>
      <c r="C146" t="s">
        <v>8</v>
      </c>
      <c r="D146">
        <v>20356</v>
      </c>
      <c r="E146">
        <v>19376</v>
      </c>
      <c r="F146">
        <v>92.295032739639282</v>
      </c>
      <c r="G146">
        <v>3349.0920000000001</v>
      </c>
      <c r="H146">
        <v>0</v>
      </c>
      <c r="I146">
        <v>1.050578034682081</v>
      </c>
    </row>
    <row r="147" spans="1:9" x14ac:dyDescent="0.3">
      <c r="A147">
        <v>145</v>
      </c>
      <c r="B147" t="s">
        <v>8</v>
      </c>
      <c r="C147" t="s">
        <v>8</v>
      </c>
      <c r="D147">
        <v>19190</v>
      </c>
      <c r="E147">
        <v>19605</v>
      </c>
      <c r="F147">
        <v>92.41642951965332</v>
      </c>
      <c r="G147">
        <v>3349.0920000000001</v>
      </c>
      <c r="H147">
        <v>0</v>
      </c>
      <c r="I147">
        <v>0.97883193062994134</v>
      </c>
    </row>
    <row r="148" spans="1:9" x14ac:dyDescent="0.3">
      <c r="A148">
        <v>146</v>
      </c>
      <c r="B148" t="s">
        <v>8</v>
      </c>
      <c r="C148" t="s">
        <v>8</v>
      </c>
      <c r="D148">
        <v>14742</v>
      </c>
      <c r="E148">
        <v>14542</v>
      </c>
      <c r="F148">
        <v>87.802219390869141</v>
      </c>
      <c r="G148">
        <v>3349.0920000000001</v>
      </c>
      <c r="H148">
        <v>0</v>
      </c>
      <c r="I148">
        <v>1.0137532664007702</v>
      </c>
    </row>
    <row r="149" spans="1:9" x14ac:dyDescent="0.3">
      <c r="A149">
        <v>147</v>
      </c>
      <c r="B149" t="s">
        <v>8</v>
      </c>
      <c r="C149" t="s">
        <v>8</v>
      </c>
      <c r="D149">
        <v>14095</v>
      </c>
      <c r="E149">
        <v>13666</v>
      </c>
      <c r="F149">
        <v>88.863188028335571</v>
      </c>
      <c r="G149">
        <v>3349.0920000000001</v>
      </c>
      <c r="H149">
        <v>0</v>
      </c>
      <c r="I149">
        <v>1.0313917752085469</v>
      </c>
    </row>
    <row r="150" spans="1:9" x14ac:dyDescent="0.3">
      <c r="A150">
        <v>148</v>
      </c>
      <c r="B150" t="s">
        <v>8</v>
      </c>
      <c r="C150" t="s">
        <v>8</v>
      </c>
      <c r="D150">
        <v>10307</v>
      </c>
      <c r="E150">
        <v>11089</v>
      </c>
      <c r="F150">
        <v>90.288156270980835</v>
      </c>
      <c r="G150">
        <v>3349.0920000000001</v>
      </c>
      <c r="H150">
        <v>0</v>
      </c>
      <c r="I150">
        <v>0.92947966453241948</v>
      </c>
    </row>
    <row r="151" spans="1:9" x14ac:dyDescent="0.3">
      <c r="A151">
        <v>149</v>
      </c>
      <c r="B151" t="s">
        <v>8</v>
      </c>
      <c r="C151" t="s">
        <v>8</v>
      </c>
      <c r="D151">
        <v>13492</v>
      </c>
      <c r="E151">
        <v>12117</v>
      </c>
      <c r="F151">
        <v>86.695343255996704</v>
      </c>
      <c r="G151">
        <v>3349.0920000000001</v>
      </c>
      <c r="H151">
        <v>0</v>
      </c>
      <c r="I151">
        <v>1.1134769332342989</v>
      </c>
    </row>
    <row r="152" spans="1:9" x14ac:dyDescent="0.3">
      <c r="A152">
        <v>150</v>
      </c>
      <c r="B152" t="s">
        <v>8</v>
      </c>
      <c r="C152" t="s">
        <v>8</v>
      </c>
      <c r="D152">
        <v>13455</v>
      </c>
      <c r="E152">
        <v>13084</v>
      </c>
      <c r="F152">
        <v>91.203171014785767</v>
      </c>
      <c r="G152">
        <v>3349.0920000000001</v>
      </c>
      <c r="H152">
        <v>0</v>
      </c>
      <c r="I152">
        <v>1.0283552430449403</v>
      </c>
    </row>
    <row r="153" spans="1:9" x14ac:dyDescent="0.3">
      <c r="A153">
        <v>151</v>
      </c>
      <c r="B153" t="s">
        <v>8</v>
      </c>
      <c r="C153" t="s">
        <v>8</v>
      </c>
      <c r="D153">
        <v>13428</v>
      </c>
      <c r="E153">
        <v>13746</v>
      </c>
      <c r="F153">
        <v>89.247161149978638</v>
      </c>
      <c r="G153">
        <v>3349.0920000000001</v>
      </c>
      <c r="H153">
        <v>0</v>
      </c>
      <c r="I153">
        <v>0.97686599738105628</v>
      </c>
    </row>
    <row r="154" spans="1:9" x14ac:dyDescent="0.3">
      <c r="A154">
        <v>152</v>
      </c>
      <c r="B154" t="s">
        <v>8</v>
      </c>
      <c r="C154" t="s">
        <v>8</v>
      </c>
      <c r="D154">
        <v>14712</v>
      </c>
      <c r="E154">
        <v>15216</v>
      </c>
      <c r="F154">
        <v>90.454369783401489</v>
      </c>
      <c r="G154">
        <v>3349.0920000000001</v>
      </c>
      <c r="H154">
        <v>0</v>
      </c>
      <c r="I154">
        <v>0.96687697160883279</v>
      </c>
    </row>
    <row r="155" spans="1:9" x14ac:dyDescent="0.3">
      <c r="A155">
        <v>153</v>
      </c>
      <c r="B155" t="s">
        <v>8</v>
      </c>
      <c r="C155" t="s">
        <v>8</v>
      </c>
      <c r="D155">
        <v>18613</v>
      </c>
      <c r="E155">
        <v>17110</v>
      </c>
      <c r="F155">
        <v>91.359543800354004</v>
      </c>
      <c r="G155">
        <v>3349.0920000000001</v>
      </c>
      <c r="H155">
        <v>0</v>
      </c>
      <c r="I155">
        <v>1.087843366452367</v>
      </c>
    </row>
    <row r="156" spans="1:9" x14ac:dyDescent="0.3">
      <c r="A156">
        <v>154</v>
      </c>
      <c r="B156" t="s">
        <v>8</v>
      </c>
      <c r="C156" t="s">
        <v>8</v>
      </c>
      <c r="D156">
        <v>16632</v>
      </c>
      <c r="E156">
        <v>16510</v>
      </c>
      <c r="F156">
        <v>86.641889810562134</v>
      </c>
      <c r="G156">
        <v>3349.0920000000001</v>
      </c>
      <c r="H156">
        <v>0</v>
      </c>
      <c r="I156">
        <v>1.007389460932768</v>
      </c>
    </row>
    <row r="157" spans="1:9" x14ac:dyDescent="0.3">
      <c r="A157">
        <v>155</v>
      </c>
      <c r="B157" t="s">
        <v>8</v>
      </c>
      <c r="C157" t="s">
        <v>8</v>
      </c>
      <c r="D157">
        <v>20566</v>
      </c>
      <c r="E157">
        <v>18852</v>
      </c>
      <c r="F157">
        <v>91.665858030319214</v>
      </c>
      <c r="G157">
        <v>3349.0920000000001</v>
      </c>
      <c r="H157">
        <v>0</v>
      </c>
      <c r="I157">
        <v>1.0909187354126884</v>
      </c>
    </row>
    <row r="158" spans="1:9" x14ac:dyDescent="0.3">
      <c r="A158">
        <v>156</v>
      </c>
      <c r="B158" t="s">
        <v>8</v>
      </c>
      <c r="C158" t="s">
        <v>8</v>
      </c>
      <c r="D158">
        <v>16655</v>
      </c>
      <c r="E158">
        <v>15972</v>
      </c>
      <c r="F158">
        <v>92.717069387435913</v>
      </c>
      <c r="G158">
        <v>3349.0920000000001</v>
      </c>
      <c r="H158">
        <v>0</v>
      </c>
      <c r="I158">
        <v>1.0427623340846481</v>
      </c>
    </row>
    <row r="159" spans="1:9" x14ac:dyDescent="0.3">
      <c r="A159">
        <v>157</v>
      </c>
      <c r="B159" t="s">
        <v>8</v>
      </c>
      <c r="C159" t="s">
        <v>8</v>
      </c>
      <c r="D159">
        <v>18659</v>
      </c>
      <c r="E159">
        <v>17604</v>
      </c>
      <c r="F159">
        <v>93.702256679534912</v>
      </c>
      <c r="G159">
        <v>3349.0920000000001</v>
      </c>
      <c r="H159">
        <v>0</v>
      </c>
      <c r="I159">
        <v>1.0599295614633037</v>
      </c>
    </row>
    <row r="160" spans="1:9" x14ac:dyDescent="0.3">
      <c r="A160">
        <v>158</v>
      </c>
      <c r="B160" t="s">
        <v>8</v>
      </c>
      <c r="C160" t="s">
        <v>8</v>
      </c>
      <c r="D160">
        <v>15408</v>
      </c>
      <c r="E160">
        <v>15756</v>
      </c>
      <c r="F160">
        <v>90.979284048080444</v>
      </c>
      <c r="G160">
        <v>3349.0920000000001</v>
      </c>
      <c r="H160">
        <v>0</v>
      </c>
      <c r="I160">
        <v>0.97791317593297789</v>
      </c>
    </row>
    <row r="161" spans="1:9" x14ac:dyDescent="0.3">
      <c r="A161">
        <v>159</v>
      </c>
      <c r="B161" t="s">
        <v>8</v>
      </c>
      <c r="C161" t="s">
        <v>8</v>
      </c>
      <c r="D161">
        <v>14527</v>
      </c>
      <c r="E161">
        <v>13783</v>
      </c>
      <c r="F161">
        <v>93.466824293136597</v>
      </c>
      <c r="G161">
        <v>3349.0920000000001</v>
      </c>
      <c r="H161">
        <v>0</v>
      </c>
      <c r="I161">
        <v>1.0539795400130596</v>
      </c>
    </row>
    <row r="162" spans="1:9" x14ac:dyDescent="0.3">
      <c r="A162">
        <v>160</v>
      </c>
      <c r="B162" t="s">
        <v>8</v>
      </c>
      <c r="C162" t="s">
        <v>8</v>
      </c>
      <c r="D162">
        <v>17248</v>
      </c>
      <c r="E162">
        <v>16051</v>
      </c>
      <c r="F162">
        <v>86.768746376037598</v>
      </c>
      <c r="G162">
        <v>3349.0920000000001</v>
      </c>
      <c r="H162">
        <v>0</v>
      </c>
      <c r="I162">
        <v>1.0745747928477976</v>
      </c>
    </row>
    <row r="163" spans="1:9" x14ac:dyDescent="0.3">
      <c r="A163">
        <v>161</v>
      </c>
      <c r="B163" t="s">
        <v>8</v>
      </c>
      <c r="C163" t="s">
        <v>8</v>
      </c>
      <c r="D163">
        <v>15649</v>
      </c>
      <c r="E163">
        <v>15851</v>
      </c>
      <c r="F163">
        <v>88.939541578292847</v>
      </c>
      <c r="G163">
        <v>3349.0920000000001</v>
      </c>
      <c r="H163">
        <v>0</v>
      </c>
      <c r="I163">
        <v>0.98725632452211221</v>
      </c>
    </row>
    <row r="164" spans="1:9" x14ac:dyDescent="0.3">
      <c r="A164">
        <v>162</v>
      </c>
      <c r="B164" t="s">
        <v>8</v>
      </c>
      <c r="C164" t="s">
        <v>8</v>
      </c>
      <c r="D164">
        <v>20334</v>
      </c>
      <c r="E164">
        <v>19431</v>
      </c>
      <c r="F164">
        <v>93.607282638549805</v>
      </c>
      <c r="G164">
        <v>3349.0920000000001</v>
      </c>
      <c r="H164">
        <v>0</v>
      </c>
      <c r="I164">
        <v>1.0464721321599506</v>
      </c>
    </row>
    <row r="165" spans="1:9" x14ac:dyDescent="0.3">
      <c r="A165">
        <v>163</v>
      </c>
      <c r="B165" t="s">
        <v>8</v>
      </c>
      <c r="C165" t="s">
        <v>8</v>
      </c>
      <c r="D165">
        <v>19186</v>
      </c>
      <c r="E165">
        <v>19249</v>
      </c>
      <c r="F165">
        <v>92.627674341201782</v>
      </c>
      <c r="G165">
        <v>3349.0920000000001</v>
      </c>
      <c r="H165">
        <v>0</v>
      </c>
      <c r="I165">
        <v>0.99672710270663412</v>
      </c>
    </row>
    <row r="166" spans="1:9" x14ac:dyDescent="0.3">
      <c r="A166">
        <v>164</v>
      </c>
      <c r="B166" t="s">
        <v>8</v>
      </c>
      <c r="C166" t="s">
        <v>8</v>
      </c>
      <c r="D166">
        <v>14814</v>
      </c>
      <c r="E166">
        <v>13728</v>
      </c>
      <c r="F166">
        <v>84.79766845703125</v>
      </c>
      <c r="G166">
        <v>3349.0920000000001</v>
      </c>
      <c r="H166">
        <v>0</v>
      </c>
      <c r="I166">
        <v>1.0791083916083917</v>
      </c>
    </row>
    <row r="167" spans="1:9" x14ac:dyDescent="0.3">
      <c r="A167">
        <v>165</v>
      </c>
      <c r="B167" t="s">
        <v>8</v>
      </c>
      <c r="C167" t="s">
        <v>8</v>
      </c>
      <c r="D167">
        <v>14116</v>
      </c>
      <c r="E167">
        <v>13225</v>
      </c>
      <c r="F167">
        <v>88.415682315826416</v>
      </c>
      <c r="G167">
        <v>3349.0920000000001</v>
      </c>
      <c r="H167">
        <v>0</v>
      </c>
      <c r="I167">
        <v>1.0673724007561436</v>
      </c>
    </row>
    <row r="168" spans="1:9" x14ac:dyDescent="0.3">
      <c r="A168">
        <v>166</v>
      </c>
      <c r="B168" t="s">
        <v>8</v>
      </c>
      <c r="C168" t="s">
        <v>8</v>
      </c>
      <c r="D168">
        <v>10266</v>
      </c>
      <c r="E168">
        <v>11028</v>
      </c>
      <c r="F168">
        <v>87.447184324264526</v>
      </c>
      <c r="G168">
        <v>3349.0920000000001</v>
      </c>
      <c r="H168">
        <v>0</v>
      </c>
      <c r="I168">
        <v>0.93090315560391734</v>
      </c>
    </row>
    <row r="169" spans="1:9" x14ac:dyDescent="0.3">
      <c r="A169">
        <v>167</v>
      </c>
      <c r="B169" t="s">
        <v>8</v>
      </c>
      <c r="C169" t="s">
        <v>8</v>
      </c>
      <c r="D169">
        <v>13447</v>
      </c>
      <c r="E169">
        <v>11505</v>
      </c>
      <c r="F169">
        <v>82.919138669967651</v>
      </c>
      <c r="G169">
        <v>3349.0920000000001</v>
      </c>
      <c r="H169">
        <v>0</v>
      </c>
      <c r="I169">
        <v>1.1687961755758365</v>
      </c>
    </row>
    <row r="170" spans="1:9" x14ac:dyDescent="0.3">
      <c r="A170">
        <v>168</v>
      </c>
      <c r="B170" t="s">
        <v>8</v>
      </c>
      <c r="C170" t="s">
        <v>8</v>
      </c>
      <c r="D170">
        <v>13445</v>
      </c>
      <c r="E170">
        <v>12736</v>
      </c>
      <c r="F170">
        <v>90.781897306442261</v>
      </c>
      <c r="G170">
        <v>3349.0920000000001</v>
      </c>
      <c r="H170">
        <v>0</v>
      </c>
      <c r="I170">
        <v>1.0556689698492463</v>
      </c>
    </row>
    <row r="171" spans="1:9" x14ac:dyDescent="0.3">
      <c r="A171">
        <v>169</v>
      </c>
      <c r="B171" t="s">
        <v>8</v>
      </c>
      <c r="C171" t="s">
        <v>8</v>
      </c>
      <c r="D171">
        <v>13367</v>
      </c>
      <c r="E171">
        <v>13310</v>
      </c>
      <c r="F171">
        <v>88.250654935836792</v>
      </c>
      <c r="G171">
        <v>3349.0920000000001</v>
      </c>
      <c r="H171">
        <v>0</v>
      </c>
      <c r="I171">
        <v>1.0042824943651389</v>
      </c>
    </row>
    <row r="172" spans="1:9" x14ac:dyDescent="0.3">
      <c r="A172">
        <v>170</v>
      </c>
      <c r="B172" t="s">
        <v>8</v>
      </c>
      <c r="C172" t="s">
        <v>8</v>
      </c>
      <c r="D172">
        <v>14793</v>
      </c>
      <c r="E172">
        <v>15329</v>
      </c>
      <c r="F172">
        <v>89.506131410598755</v>
      </c>
      <c r="G172">
        <v>3349.0920000000001</v>
      </c>
      <c r="H172">
        <v>0</v>
      </c>
      <c r="I172">
        <v>0.96503359645117104</v>
      </c>
    </row>
    <row r="173" spans="1:9" x14ac:dyDescent="0.3">
      <c r="A173">
        <v>171</v>
      </c>
      <c r="B173" t="s">
        <v>8</v>
      </c>
      <c r="C173" t="s">
        <v>8</v>
      </c>
      <c r="D173">
        <v>18606</v>
      </c>
      <c r="E173">
        <v>16594</v>
      </c>
      <c r="F173">
        <v>89.074504375457764</v>
      </c>
      <c r="G173">
        <v>3349.0920000000001</v>
      </c>
      <c r="H173">
        <v>0</v>
      </c>
      <c r="I173">
        <v>1.1212486440882246</v>
      </c>
    </row>
    <row r="174" spans="1:9" x14ac:dyDescent="0.3">
      <c r="A174">
        <v>172</v>
      </c>
      <c r="B174" t="s">
        <v>8</v>
      </c>
      <c r="C174" t="s">
        <v>8</v>
      </c>
      <c r="D174">
        <v>16692</v>
      </c>
      <c r="E174">
        <v>16263</v>
      </c>
      <c r="F174">
        <v>86.703300476074219</v>
      </c>
      <c r="G174">
        <v>3349.0920000000001</v>
      </c>
      <c r="H174">
        <v>0</v>
      </c>
      <c r="I174">
        <v>1.0263788968824941</v>
      </c>
    </row>
    <row r="175" spans="1:9" x14ac:dyDescent="0.3">
      <c r="A175">
        <v>173</v>
      </c>
      <c r="B175" t="s">
        <v>8</v>
      </c>
      <c r="C175" t="s">
        <v>8</v>
      </c>
      <c r="D175">
        <v>20565</v>
      </c>
      <c r="E175">
        <v>18099</v>
      </c>
      <c r="F175">
        <v>88.008755445480347</v>
      </c>
      <c r="G175">
        <v>3349.0920000000001</v>
      </c>
      <c r="H175">
        <v>0</v>
      </c>
      <c r="I175">
        <v>1.1362506215813029</v>
      </c>
    </row>
    <row r="176" spans="1:9" x14ac:dyDescent="0.3">
      <c r="A176">
        <v>174</v>
      </c>
      <c r="B176" t="s">
        <v>8</v>
      </c>
      <c r="C176" t="s">
        <v>8</v>
      </c>
      <c r="D176">
        <v>16676</v>
      </c>
      <c r="E176">
        <v>16895</v>
      </c>
      <c r="F176">
        <v>93.928718566894531</v>
      </c>
      <c r="G176">
        <v>3349.0920000000001</v>
      </c>
      <c r="H176">
        <v>0</v>
      </c>
      <c r="I176">
        <v>0.98703758508434447</v>
      </c>
    </row>
    <row r="177" spans="1:9" x14ac:dyDescent="0.3">
      <c r="A177">
        <v>175</v>
      </c>
      <c r="B177" t="s">
        <v>8</v>
      </c>
      <c r="C177" t="s">
        <v>8</v>
      </c>
      <c r="D177">
        <v>18654</v>
      </c>
      <c r="E177">
        <v>17155</v>
      </c>
      <c r="F177">
        <v>91.35894775390625</v>
      </c>
      <c r="G177">
        <v>3349.0920000000001</v>
      </c>
      <c r="H177">
        <v>0</v>
      </c>
      <c r="I177">
        <v>1.0873797726610317</v>
      </c>
    </row>
    <row r="178" spans="1:9" x14ac:dyDescent="0.3">
      <c r="A178">
        <v>176</v>
      </c>
      <c r="B178" t="s">
        <v>8</v>
      </c>
      <c r="C178" t="s">
        <v>8</v>
      </c>
      <c r="D178">
        <v>15422</v>
      </c>
      <c r="E178">
        <v>16222</v>
      </c>
      <c r="F178">
        <v>90.775907039642334</v>
      </c>
      <c r="G178">
        <v>3349.0920000000001</v>
      </c>
      <c r="H178">
        <v>0</v>
      </c>
      <c r="I178">
        <v>0.95068425594871164</v>
      </c>
    </row>
    <row r="179" spans="1:9" x14ac:dyDescent="0.3">
      <c r="A179">
        <v>177</v>
      </c>
      <c r="B179" t="s">
        <v>8</v>
      </c>
      <c r="C179" t="s">
        <v>8</v>
      </c>
      <c r="D179">
        <v>14574</v>
      </c>
      <c r="E179">
        <v>13980</v>
      </c>
      <c r="F179">
        <v>93.822968006134033</v>
      </c>
      <c r="G179">
        <v>3349.0920000000001</v>
      </c>
      <c r="H179">
        <v>0</v>
      </c>
      <c r="I179">
        <v>1.042489270386266</v>
      </c>
    </row>
    <row r="180" spans="1:9" x14ac:dyDescent="0.3">
      <c r="A180">
        <v>178</v>
      </c>
      <c r="B180" t="s">
        <v>8</v>
      </c>
      <c r="C180" t="s">
        <v>8</v>
      </c>
      <c r="D180">
        <v>17243</v>
      </c>
      <c r="E180">
        <v>15615</v>
      </c>
      <c r="F180">
        <v>84.959191083908081</v>
      </c>
      <c r="G180">
        <v>3349.0920000000001</v>
      </c>
      <c r="H180">
        <v>0</v>
      </c>
      <c r="I180">
        <v>1.1042587255843741</v>
      </c>
    </row>
    <row r="181" spans="1:9" x14ac:dyDescent="0.3">
      <c r="A181">
        <v>179</v>
      </c>
      <c r="B181" t="s">
        <v>8</v>
      </c>
      <c r="C181" t="s">
        <v>8</v>
      </c>
      <c r="D181">
        <v>15670</v>
      </c>
      <c r="E181">
        <v>15951</v>
      </c>
      <c r="F181">
        <v>87.572664022445679</v>
      </c>
      <c r="G181">
        <v>3349.0920000000001</v>
      </c>
      <c r="H181">
        <v>0</v>
      </c>
      <c r="I181">
        <v>0.98238354962071339</v>
      </c>
    </row>
    <row r="182" spans="1:9" x14ac:dyDescent="0.3">
      <c r="A182">
        <v>180</v>
      </c>
      <c r="B182" t="s">
        <v>8</v>
      </c>
      <c r="C182" t="s">
        <v>8</v>
      </c>
      <c r="D182">
        <v>20335</v>
      </c>
      <c r="E182">
        <v>19177</v>
      </c>
      <c r="F182">
        <v>91.973567008972168</v>
      </c>
      <c r="G182">
        <v>3349.0920000000001</v>
      </c>
      <c r="H182">
        <v>0</v>
      </c>
      <c r="I182">
        <v>1.0603848360014601</v>
      </c>
    </row>
    <row r="183" spans="1:9" x14ac:dyDescent="0.3">
      <c r="A183">
        <v>181</v>
      </c>
      <c r="B183" t="s">
        <v>8</v>
      </c>
      <c r="C183" t="s">
        <v>8</v>
      </c>
      <c r="D183">
        <v>19182</v>
      </c>
      <c r="E183">
        <v>18679</v>
      </c>
      <c r="F183">
        <v>92.784762382507324</v>
      </c>
      <c r="G183">
        <v>3349.0920000000001</v>
      </c>
      <c r="H183">
        <v>0</v>
      </c>
      <c r="I183">
        <v>1.0269286364366401</v>
      </c>
    </row>
    <row r="184" spans="1:9" x14ac:dyDescent="0.3">
      <c r="A184">
        <v>182</v>
      </c>
      <c r="B184" t="s">
        <v>8</v>
      </c>
      <c r="C184" t="s">
        <v>8</v>
      </c>
      <c r="D184">
        <v>14762</v>
      </c>
      <c r="E184">
        <v>14055</v>
      </c>
      <c r="F184">
        <v>86.493659019470215</v>
      </c>
      <c r="G184">
        <v>3349.0920000000001</v>
      </c>
      <c r="H184">
        <v>0</v>
      </c>
      <c r="I184">
        <v>1.0503023834934186</v>
      </c>
    </row>
    <row r="185" spans="1:9" x14ac:dyDescent="0.3">
      <c r="A185">
        <v>183</v>
      </c>
      <c r="B185" t="s">
        <v>8</v>
      </c>
      <c r="C185" t="s">
        <v>8</v>
      </c>
      <c r="D185">
        <v>14103</v>
      </c>
      <c r="E185">
        <v>13025</v>
      </c>
      <c r="F185">
        <v>87.503457069396973</v>
      </c>
      <c r="G185">
        <v>3349.0920000000001</v>
      </c>
      <c r="H185">
        <v>0</v>
      </c>
      <c r="I185">
        <v>1.082763915547025</v>
      </c>
    </row>
    <row r="186" spans="1:9" x14ac:dyDescent="0.3">
      <c r="A186">
        <v>184</v>
      </c>
      <c r="B186" t="s">
        <v>8</v>
      </c>
      <c r="C186" t="s">
        <v>8</v>
      </c>
      <c r="D186">
        <v>10304</v>
      </c>
      <c r="E186">
        <v>10997</v>
      </c>
      <c r="F186">
        <v>88.721537590026855</v>
      </c>
      <c r="G186">
        <v>3349.0920000000001</v>
      </c>
      <c r="H186">
        <v>0</v>
      </c>
      <c r="I186">
        <v>0.93698281349458945</v>
      </c>
    </row>
    <row r="187" spans="1:9" x14ac:dyDescent="0.3">
      <c r="A187">
        <v>185</v>
      </c>
      <c r="B187" t="s">
        <v>8</v>
      </c>
      <c r="C187" t="s">
        <v>8</v>
      </c>
      <c r="D187">
        <v>13495</v>
      </c>
      <c r="E187">
        <v>11868</v>
      </c>
      <c r="F187">
        <v>84.364324808120728</v>
      </c>
      <c r="G187">
        <v>3349.0920000000001</v>
      </c>
      <c r="H187">
        <v>0</v>
      </c>
      <c r="I187">
        <v>1.1370913380519043</v>
      </c>
    </row>
    <row r="188" spans="1:9" x14ac:dyDescent="0.3">
      <c r="A188">
        <v>186</v>
      </c>
      <c r="B188" t="s">
        <v>8</v>
      </c>
      <c r="C188" t="s">
        <v>8</v>
      </c>
      <c r="D188">
        <v>13422</v>
      </c>
      <c r="E188">
        <v>12325</v>
      </c>
      <c r="F188">
        <v>88.982677459716797</v>
      </c>
      <c r="G188">
        <v>3349.0920000000001</v>
      </c>
      <c r="H188">
        <v>0</v>
      </c>
      <c r="I188">
        <v>1.0890060851926977</v>
      </c>
    </row>
    <row r="189" spans="1:9" x14ac:dyDescent="0.3">
      <c r="A189">
        <v>187</v>
      </c>
      <c r="B189" t="s">
        <v>8</v>
      </c>
      <c r="C189" t="s">
        <v>8</v>
      </c>
      <c r="D189">
        <v>13409</v>
      </c>
      <c r="E189">
        <v>13270</v>
      </c>
      <c r="F189">
        <v>88.664168119430542</v>
      </c>
      <c r="G189">
        <v>3349.0920000000001</v>
      </c>
      <c r="H189">
        <v>0</v>
      </c>
      <c r="I189">
        <v>1.0104747550866617</v>
      </c>
    </row>
    <row r="190" spans="1:9" x14ac:dyDescent="0.3">
      <c r="A190">
        <v>188</v>
      </c>
      <c r="B190" t="s">
        <v>8</v>
      </c>
      <c r="C190" t="s">
        <v>8</v>
      </c>
      <c r="D190">
        <v>14710</v>
      </c>
      <c r="E190">
        <v>15241</v>
      </c>
      <c r="F190">
        <v>89.671331644058228</v>
      </c>
      <c r="G190">
        <v>3349.0920000000001</v>
      </c>
      <c r="H190">
        <v>0</v>
      </c>
      <c r="I190">
        <v>0.96515976641952628</v>
      </c>
    </row>
    <row r="191" spans="1:9" x14ac:dyDescent="0.3">
      <c r="A191">
        <v>189</v>
      </c>
      <c r="B191" t="s">
        <v>8</v>
      </c>
      <c r="C191" t="s">
        <v>8</v>
      </c>
      <c r="D191">
        <v>18580</v>
      </c>
      <c r="E191">
        <v>17362</v>
      </c>
      <c r="F191">
        <v>92.460507154464722</v>
      </c>
      <c r="G191">
        <v>3349.0920000000001</v>
      </c>
      <c r="H191">
        <v>0</v>
      </c>
      <c r="I191">
        <v>1.0701532081557423</v>
      </c>
    </row>
    <row r="192" spans="1:9" x14ac:dyDescent="0.3">
      <c r="A192">
        <v>190</v>
      </c>
      <c r="B192" t="s">
        <v>8</v>
      </c>
      <c r="C192" t="s">
        <v>8</v>
      </c>
      <c r="D192">
        <v>16747</v>
      </c>
      <c r="E192">
        <v>16345</v>
      </c>
      <c r="F192">
        <v>86.423301696777344</v>
      </c>
      <c r="G192">
        <v>3349.0920000000001</v>
      </c>
      <c r="H192">
        <v>0</v>
      </c>
      <c r="I192">
        <v>1.0245946772713368</v>
      </c>
    </row>
    <row r="193" spans="1:9" x14ac:dyDescent="0.3">
      <c r="A193">
        <v>191</v>
      </c>
      <c r="B193" t="s">
        <v>8</v>
      </c>
      <c r="C193" t="s">
        <v>8</v>
      </c>
      <c r="D193">
        <v>20518</v>
      </c>
      <c r="E193">
        <v>19157</v>
      </c>
      <c r="F193">
        <v>93.169093132019043</v>
      </c>
      <c r="G193">
        <v>3349.0920000000001</v>
      </c>
      <c r="H193">
        <v>0</v>
      </c>
      <c r="I193">
        <v>1.0710445268048232</v>
      </c>
    </row>
    <row r="194" spans="1:9" x14ac:dyDescent="0.3">
      <c r="A194">
        <v>192</v>
      </c>
      <c r="B194" t="s">
        <v>8</v>
      </c>
      <c r="C194" t="s">
        <v>8</v>
      </c>
      <c r="D194">
        <v>16697</v>
      </c>
      <c r="E194">
        <v>16477</v>
      </c>
      <c r="F194">
        <v>93.231594562530518</v>
      </c>
      <c r="G194">
        <v>3349.0920000000001</v>
      </c>
      <c r="H194">
        <v>0</v>
      </c>
      <c r="I194">
        <v>1.0133519451356436</v>
      </c>
    </row>
    <row r="195" spans="1:9" x14ac:dyDescent="0.3">
      <c r="A195">
        <v>193</v>
      </c>
      <c r="B195" t="s">
        <v>8</v>
      </c>
      <c r="C195" t="s">
        <v>8</v>
      </c>
      <c r="D195">
        <v>18662</v>
      </c>
      <c r="E195">
        <v>17394</v>
      </c>
      <c r="F195">
        <v>92.370486259460449</v>
      </c>
      <c r="G195">
        <v>3349.0920000000001</v>
      </c>
      <c r="H195">
        <v>0</v>
      </c>
      <c r="I195">
        <v>1.0728987007013913</v>
      </c>
    </row>
    <row r="196" spans="1:9" x14ac:dyDescent="0.3">
      <c r="A196">
        <v>194</v>
      </c>
      <c r="B196" t="s">
        <v>8</v>
      </c>
      <c r="C196" t="s">
        <v>8</v>
      </c>
      <c r="D196">
        <v>15470</v>
      </c>
      <c r="E196">
        <v>15932</v>
      </c>
      <c r="F196">
        <v>91.265684366226196</v>
      </c>
      <c r="G196">
        <v>3349.0920000000001</v>
      </c>
      <c r="H196">
        <v>0</v>
      </c>
      <c r="I196">
        <v>0.97100175746924433</v>
      </c>
    </row>
    <row r="197" spans="1:9" x14ac:dyDescent="0.3">
      <c r="A197">
        <v>195</v>
      </c>
      <c r="B197" t="s">
        <v>8</v>
      </c>
      <c r="C197" t="s">
        <v>8</v>
      </c>
      <c r="D197">
        <v>14573</v>
      </c>
      <c r="E197">
        <v>14598</v>
      </c>
      <c r="F197">
        <v>95.11069655418396</v>
      </c>
      <c r="G197">
        <v>3349.0920000000001</v>
      </c>
      <c r="H197">
        <v>0</v>
      </c>
      <c r="I197">
        <v>0.99828743663515551</v>
      </c>
    </row>
    <row r="198" spans="1:9" x14ac:dyDescent="0.3">
      <c r="A198">
        <v>196</v>
      </c>
      <c r="B198" t="s">
        <v>8</v>
      </c>
      <c r="C198" t="s">
        <v>8</v>
      </c>
      <c r="D198">
        <v>17240</v>
      </c>
      <c r="E198">
        <v>16246</v>
      </c>
      <c r="F198">
        <v>84.516197443008423</v>
      </c>
      <c r="G198">
        <v>3349.0920000000001</v>
      </c>
      <c r="H198">
        <v>0</v>
      </c>
      <c r="I198">
        <v>1.0611842915179122</v>
      </c>
    </row>
    <row r="199" spans="1:9" x14ac:dyDescent="0.3">
      <c r="A199">
        <v>197</v>
      </c>
      <c r="B199" t="s">
        <v>8</v>
      </c>
      <c r="C199" t="s">
        <v>8</v>
      </c>
      <c r="D199">
        <v>15661</v>
      </c>
      <c r="E199">
        <v>15457</v>
      </c>
      <c r="F199">
        <v>88.903051614761353</v>
      </c>
      <c r="G199">
        <v>3349.0920000000001</v>
      </c>
      <c r="H199">
        <v>0</v>
      </c>
      <c r="I199">
        <v>1.0131979038623278</v>
      </c>
    </row>
    <row r="200" spans="1:9" x14ac:dyDescent="0.3">
      <c r="A200">
        <v>198</v>
      </c>
      <c r="B200" t="s">
        <v>8</v>
      </c>
      <c r="C200" t="s">
        <v>8</v>
      </c>
      <c r="D200">
        <v>20331</v>
      </c>
      <c r="E200">
        <v>19198</v>
      </c>
      <c r="F200">
        <v>93.741118907928467</v>
      </c>
      <c r="G200">
        <v>3349.0920000000001</v>
      </c>
      <c r="H200">
        <v>0</v>
      </c>
      <c r="I200">
        <v>1.0590165642254401</v>
      </c>
    </row>
    <row r="201" spans="1:9" x14ac:dyDescent="0.3">
      <c r="A201">
        <v>199</v>
      </c>
      <c r="B201" t="s">
        <v>8</v>
      </c>
      <c r="C201" t="s">
        <v>8</v>
      </c>
      <c r="D201">
        <v>19173</v>
      </c>
      <c r="E201">
        <v>19006</v>
      </c>
      <c r="F201">
        <v>92.047286033630371</v>
      </c>
      <c r="G201">
        <v>3349.0920000000001</v>
      </c>
      <c r="H201">
        <v>0</v>
      </c>
      <c r="I201">
        <v>1.0087866989371777</v>
      </c>
    </row>
    <row r="202" spans="1:9" x14ac:dyDescent="0.3">
      <c r="A202">
        <v>200</v>
      </c>
      <c r="B202" t="s">
        <v>8</v>
      </c>
      <c r="C202" t="s">
        <v>8</v>
      </c>
      <c r="D202">
        <v>14814</v>
      </c>
      <c r="E202">
        <v>14109</v>
      </c>
      <c r="F202">
        <v>87.543767690658569</v>
      </c>
      <c r="G202">
        <v>3349.0920000000001</v>
      </c>
      <c r="H202">
        <v>0</v>
      </c>
      <c r="I202">
        <v>1.0499681054645971</v>
      </c>
    </row>
    <row r="203" spans="1:9" x14ac:dyDescent="0.3">
      <c r="A203">
        <v>201</v>
      </c>
      <c r="B203" t="s">
        <v>8</v>
      </c>
      <c r="C203" t="s">
        <v>8</v>
      </c>
      <c r="D203">
        <v>14112</v>
      </c>
      <c r="E203">
        <v>12670</v>
      </c>
      <c r="F203">
        <v>84.843677282333374</v>
      </c>
      <c r="G203">
        <v>3349.0920000000001</v>
      </c>
      <c r="H203">
        <v>0</v>
      </c>
      <c r="I203">
        <v>1.1138121546961326</v>
      </c>
    </row>
    <row r="204" spans="1:9" x14ac:dyDescent="0.3">
      <c r="A204">
        <v>202</v>
      </c>
      <c r="B204" t="s">
        <v>8</v>
      </c>
      <c r="C204" t="s">
        <v>8</v>
      </c>
      <c r="D204">
        <v>10263</v>
      </c>
      <c r="E204">
        <v>10910</v>
      </c>
      <c r="F204">
        <v>88.120836019515991</v>
      </c>
      <c r="G204">
        <v>3349.0920000000001</v>
      </c>
      <c r="H204">
        <v>0</v>
      </c>
      <c r="I204">
        <v>0.94069660861594873</v>
      </c>
    </row>
    <row r="205" spans="1:9" x14ac:dyDescent="0.3">
      <c r="A205">
        <v>203</v>
      </c>
      <c r="B205" t="s">
        <v>8</v>
      </c>
      <c r="C205" t="s">
        <v>8</v>
      </c>
      <c r="D205">
        <v>13447</v>
      </c>
      <c r="E205">
        <v>11908</v>
      </c>
      <c r="F205">
        <v>87.315309047698975</v>
      </c>
      <c r="G205">
        <v>3349.0920000000001</v>
      </c>
      <c r="H205">
        <v>0</v>
      </c>
      <c r="I205">
        <v>1.1292408464897548</v>
      </c>
    </row>
    <row r="206" spans="1:9" x14ac:dyDescent="0.3">
      <c r="A206">
        <v>204</v>
      </c>
      <c r="B206" t="s">
        <v>8</v>
      </c>
      <c r="C206" t="s">
        <v>8</v>
      </c>
      <c r="D206">
        <v>13442</v>
      </c>
      <c r="E206">
        <v>13136</v>
      </c>
      <c r="F206">
        <v>88.549941778182983</v>
      </c>
      <c r="G206">
        <v>3349.0920000000001</v>
      </c>
      <c r="H206">
        <v>0</v>
      </c>
      <c r="I206">
        <v>1.0232947624847746</v>
      </c>
    </row>
    <row r="207" spans="1:9" x14ac:dyDescent="0.3">
      <c r="A207">
        <v>205</v>
      </c>
      <c r="B207" t="s">
        <v>8</v>
      </c>
      <c r="C207" t="s">
        <v>8</v>
      </c>
      <c r="D207">
        <v>13367</v>
      </c>
      <c r="E207">
        <v>13622</v>
      </c>
      <c r="F207">
        <v>89.104539155960083</v>
      </c>
      <c r="G207">
        <v>3349.0920000000001</v>
      </c>
      <c r="H207">
        <v>0</v>
      </c>
      <c r="I207">
        <v>0.98128028189693139</v>
      </c>
    </row>
    <row r="208" spans="1:9" x14ac:dyDescent="0.3">
      <c r="A208">
        <v>206</v>
      </c>
      <c r="B208" t="s">
        <v>8</v>
      </c>
      <c r="C208" t="s">
        <v>8</v>
      </c>
      <c r="D208">
        <v>14793</v>
      </c>
      <c r="E208">
        <v>14774</v>
      </c>
      <c r="F208">
        <v>88.950663805007935</v>
      </c>
      <c r="G208">
        <v>3349.0920000000001</v>
      </c>
      <c r="H208">
        <v>0</v>
      </c>
      <c r="I208">
        <v>1.0012860430485988</v>
      </c>
    </row>
    <row r="209" spans="1:9" x14ac:dyDescent="0.3">
      <c r="A209">
        <v>207</v>
      </c>
      <c r="B209" t="s">
        <v>8</v>
      </c>
      <c r="C209" t="s">
        <v>8</v>
      </c>
      <c r="D209">
        <v>18603</v>
      </c>
      <c r="E209">
        <v>16976</v>
      </c>
      <c r="F209">
        <v>91.00767970085144</v>
      </c>
      <c r="G209">
        <v>3349.0920000000001</v>
      </c>
      <c r="H209">
        <v>0</v>
      </c>
      <c r="I209">
        <v>1.0958411875589067</v>
      </c>
    </row>
    <row r="210" spans="1:9" x14ac:dyDescent="0.3">
      <c r="A210">
        <v>208</v>
      </c>
      <c r="B210" t="s">
        <v>8</v>
      </c>
      <c r="C210" t="s">
        <v>8</v>
      </c>
      <c r="D210">
        <v>16695</v>
      </c>
      <c r="E210">
        <v>16108</v>
      </c>
      <c r="F210">
        <v>86.200827360153198</v>
      </c>
      <c r="G210">
        <v>3349.0920000000001</v>
      </c>
      <c r="H210">
        <v>0</v>
      </c>
      <c r="I210">
        <v>1.0364415197417431</v>
      </c>
    </row>
    <row r="211" spans="1:9" x14ac:dyDescent="0.3">
      <c r="A211">
        <v>209</v>
      </c>
      <c r="B211" t="s">
        <v>8</v>
      </c>
      <c r="C211" t="s">
        <v>8</v>
      </c>
      <c r="D211">
        <v>20545</v>
      </c>
      <c r="E211">
        <v>19073</v>
      </c>
      <c r="F211">
        <v>92.732048034667969</v>
      </c>
      <c r="G211">
        <v>3349.0920000000001</v>
      </c>
      <c r="H211">
        <v>0</v>
      </c>
      <c r="I211">
        <v>1.0771771614323913</v>
      </c>
    </row>
    <row r="212" spans="1:9" x14ac:dyDescent="0.3">
      <c r="A212">
        <v>210</v>
      </c>
      <c r="B212" t="s">
        <v>8</v>
      </c>
      <c r="C212" t="s">
        <v>8</v>
      </c>
      <c r="D212">
        <v>16690</v>
      </c>
      <c r="E212">
        <v>16791</v>
      </c>
      <c r="F212">
        <v>94.611716270446777</v>
      </c>
      <c r="G212">
        <v>3349.0920000000001</v>
      </c>
      <c r="H212">
        <v>0</v>
      </c>
      <c r="I212">
        <v>0.99398487284854986</v>
      </c>
    </row>
    <row r="213" spans="1:9" x14ac:dyDescent="0.3">
      <c r="A213">
        <v>211</v>
      </c>
      <c r="B213" t="s">
        <v>8</v>
      </c>
      <c r="C213" t="s">
        <v>8</v>
      </c>
      <c r="D213">
        <v>18648</v>
      </c>
      <c r="E213">
        <v>16114</v>
      </c>
      <c r="F213">
        <v>86.411410570144653</v>
      </c>
      <c r="G213">
        <v>3349.0920000000001</v>
      </c>
      <c r="H213">
        <v>0</v>
      </c>
      <c r="I213">
        <v>1.1572545612510861</v>
      </c>
    </row>
    <row r="214" spans="1:9" x14ac:dyDescent="0.3">
      <c r="A214">
        <v>212</v>
      </c>
      <c r="B214" t="s">
        <v>8</v>
      </c>
      <c r="C214" t="s">
        <v>8</v>
      </c>
      <c r="D214">
        <v>15418</v>
      </c>
      <c r="E214">
        <v>16252</v>
      </c>
      <c r="F214">
        <v>91.579455137252808</v>
      </c>
      <c r="G214">
        <v>3349.0920000000001</v>
      </c>
      <c r="H214">
        <v>0</v>
      </c>
      <c r="I214">
        <v>0.94868323898597096</v>
      </c>
    </row>
    <row r="215" spans="1:9" x14ac:dyDescent="0.3">
      <c r="A215">
        <v>213</v>
      </c>
      <c r="B215" t="s">
        <v>8</v>
      </c>
      <c r="C215" t="s">
        <v>8</v>
      </c>
      <c r="D215">
        <v>14573</v>
      </c>
      <c r="E215">
        <v>13991</v>
      </c>
      <c r="F215">
        <v>91.691833734512329</v>
      </c>
      <c r="G215">
        <v>3349.0920000000001</v>
      </c>
      <c r="H215">
        <v>0</v>
      </c>
      <c r="I215">
        <v>1.0415981702523049</v>
      </c>
    </row>
    <row r="216" spans="1:9" x14ac:dyDescent="0.3">
      <c r="A216">
        <v>214</v>
      </c>
      <c r="B216" t="s">
        <v>8</v>
      </c>
      <c r="C216" t="s">
        <v>8</v>
      </c>
      <c r="D216">
        <v>17245</v>
      </c>
      <c r="E216">
        <v>16373</v>
      </c>
      <c r="F216">
        <v>83.986425399780273</v>
      </c>
      <c r="G216">
        <v>3349.0920000000001</v>
      </c>
      <c r="H216">
        <v>0</v>
      </c>
      <c r="I216">
        <v>1.0532584132413119</v>
      </c>
    </row>
    <row r="217" spans="1:9" x14ac:dyDescent="0.3">
      <c r="A217">
        <v>215</v>
      </c>
      <c r="B217" t="s">
        <v>8</v>
      </c>
      <c r="C217" t="s">
        <v>8</v>
      </c>
      <c r="D217">
        <v>15663</v>
      </c>
      <c r="E217">
        <v>15607</v>
      </c>
      <c r="F217">
        <v>88.50976824760437</v>
      </c>
      <c r="G217">
        <v>3349.0920000000001</v>
      </c>
      <c r="H217">
        <v>0</v>
      </c>
      <c r="I217">
        <v>1.0035881335298265</v>
      </c>
    </row>
    <row r="218" spans="1:9" x14ac:dyDescent="0.3">
      <c r="A218">
        <v>216</v>
      </c>
      <c r="B218" t="s">
        <v>8</v>
      </c>
      <c r="C218" t="s">
        <v>8</v>
      </c>
      <c r="D218">
        <v>20359</v>
      </c>
      <c r="E218">
        <v>18999</v>
      </c>
      <c r="F218">
        <v>92.827397584915161</v>
      </c>
      <c r="G218">
        <v>3349.0920000000001</v>
      </c>
      <c r="H218">
        <v>0</v>
      </c>
      <c r="I218">
        <v>1.0715827148797306</v>
      </c>
    </row>
    <row r="219" spans="1:9" x14ac:dyDescent="0.3">
      <c r="A219">
        <v>217</v>
      </c>
      <c r="B219" t="s">
        <v>8</v>
      </c>
      <c r="C219" t="s">
        <v>8</v>
      </c>
      <c r="D219">
        <v>19148</v>
      </c>
      <c r="E219">
        <v>19272</v>
      </c>
      <c r="F219">
        <v>94.39384937286377</v>
      </c>
      <c r="G219">
        <v>3349.0920000000001</v>
      </c>
      <c r="H219">
        <v>0</v>
      </c>
      <c r="I219">
        <v>0.993565794935658</v>
      </c>
    </row>
    <row r="220" spans="1:9" x14ac:dyDescent="0.3">
      <c r="A220">
        <v>218</v>
      </c>
      <c r="B220" t="s">
        <v>8</v>
      </c>
      <c r="C220" t="s">
        <v>8</v>
      </c>
      <c r="D220">
        <v>14751</v>
      </c>
      <c r="E220">
        <v>14410</v>
      </c>
      <c r="F220">
        <v>88.342052698135376</v>
      </c>
      <c r="G220">
        <v>3349.0920000000001</v>
      </c>
      <c r="H220">
        <v>0</v>
      </c>
      <c r="I220">
        <v>1.0236641221374045</v>
      </c>
    </row>
    <row r="221" spans="1:9" x14ac:dyDescent="0.3">
      <c r="A221">
        <v>219</v>
      </c>
      <c r="B221" t="s">
        <v>8</v>
      </c>
      <c r="C221" t="s">
        <v>8</v>
      </c>
      <c r="D221">
        <v>14104</v>
      </c>
      <c r="E221">
        <v>13278</v>
      </c>
      <c r="F221">
        <v>88.360732793807983</v>
      </c>
      <c r="G221">
        <v>3349.0920000000001</v>
      </c>
      <c r="H221">
        <v>0</v>
      </c>
      <c r="I221">
        <v>1.0622081638801024</v>
      </c>
    </row>
    <row r="222" spans="1:9" x14ac:dyDescent="0.3">
      <c r="A222">
        <v>220</v>
      </c>
      <c r="B222" t="s">
        <v>8</v>
      </c>
      <c r="C222" t="s">
        <v>8</v>
      </c>
      <c r="D222">
        <v>10327</v>
      </c>
      <c r="E222">
        <v>11461</v>
      </c>
      <c r="F222">
        <v>86.285907030105591</v>
      </c>
      <c r="G222">
        <v>3349.0920000000001</v>
      </c>
      <c r="H222">
        <v>0</v>
      </c>
      <c r="I222">
        <v>0.90105575429718177</v>
      </c>
    </row>
    <row r="223" spans="1:9" x14ac:dyDescent="0.3">
      <c r="A223">
        <v>221</v>
      </c>
      <c r="B223" t="s">
        <v>8</v>
      </c>
      <c r="C223" t="s">
        <v>8</v>
      </c>
      <c r="D223">
        <v>13493</v>
      </c>
      <c r="E223">
        <v>12184</v>
      </c>
      <c r="F223">
        <v>86.497676372528076</v>
      </c>
      <c r="G223">
        <v>3349.0920000000001</v>
      </c>
      <c r="H223">
        <v>0</v>
      </c>
      <c r="I223">
        <v>1.107435981615233</v>
      </c>
    </row>
    <row r="224" spans="1:9" x14ac:dyDescent="0.3">
      <c r="A224">
        <v>222</v>
      </c>
      <c r="B224" t="s">
        <v>8</v>
      </c>
      <c r="C224" t="s">
        <v>8</v>
      </c>
      <c r="D224">
        <v>13448</v>
      </c>
      <c r="E224">
        <v>13143</v>
      </c>
      <c r="F224">
        <v>90.466296672821045</v>
      </c>
      <c r="G224">
        <v>3349.0920000000001</v>
      </c>
      <c r="H224">
        <v>0</v>
      </c>
      <c r="I224">
        <v>1.0232062694970707</v>
      </c>
    </row>
    <row r="225" spans="1:9" x14ac:dyDescent="0.3">
      <c r="A225">
        <v>223</v>
      </c>
      <c r="B225" t="s">
        <v>8</v>
      </c>
      <c r="C225" t="s">
        <v>8</v>
      </c>
      <c r="D225">
        <v>13373</v>
      </c>
      <c r="E225">
        <v>13702</v>
      </c>
      <c r="F225">
        <v>90.548241138458252</v>
      </c>
      <c r="G225">
        <v>3349.0920000000001</v>
      </c>
      <c r="H225">
        <v>0</v>
      </c>
      <c r="I225">
        <v>0.97598890672894467</v>
      </c>
    </row>
    <row r="226" spans="1:9" x14ac:dyDescent="0.3">
      <c r="A226">
        <v>224</v>
      </c>
      <c r="B226" t="s">
        <v>8</v>
      </c>
      <c r="C226" t="s">
        <v>8</v>
      </c>
      <c r="D226">
        <v>14633</v>
      </c>
      <c r="E226">
        <v>14269</v>
      </c>
      <c r="F226">
        <v>88.606107234954834</v>
      </c>
      <c r="G226">
        <v>3349.0920000000001</v>
      </c>
      <c r="H226">
        <v>0</v>
      </c>
      <c r="I226">
        <v>1.0255098465204289</v>
      </c>
    </row>
    <row r="227" spans="1:9" x14ac:dyDescent="0.3">
      <c r="A227">
        <v>225</v>
      </c>
      <c r="B227" t="s">
        <v>8</v>
      </c>
      <c r="C227" t="s">
        <v>8</v>
      </c>
      <c r="D227">
        <v>18595</v>
      </c>
      <c r="E227">
        <v>17056</v>
      </c>
      <c r="F227">
        <v>91.455882787704468</v>
      </c>
      <c r="G227">
        <v>3349.0920000000001</v>
      </c>
      <c r="H227">
        <v>0</v>
      </c>
      <c r="I227">
        <v>1.0902321763602252</v>
      </c>
    </row>
    <row r="228" spans="1:9" x14ac:dyDescent="0.3">
      <c r="A228">
        <v>226</v>
      </c>
      <c r="B228" t="s">
        <v>8</v>
      </c>
      <c r="C228" t="s">
        <v>8</v>
      </c>
      <c r="D228">
        <v>16649</v>
      </c>
      <c r="E228">
        <v>16285</v>
      </c>
      <c r="F228">
        <v>87.231379747390747</v>
      </c>
      <c r="G228">
        <v>3349.0920000000001</v>
      </c>
      <c r="H228">
        <v>0</v>
      </c>
      <c r="I228">
        <v>1.0223518575376114</v>
      </c>
    </row>
    <row r="229" spans="1:9" x14ac:dyDescent="0.3">
      <c r="A229">
        <v>227</v>
      </c>
      <c r="B229" t="s">
        <v>8</v>
      </c>
      <c r="C229" t="s">
        <v>8</v>
      </c>
      <c r="D229">
        <v>20474</v>
      </c>
      <c r="E229">
        <v>18886</v>
      </c>
      <c r="F229">
        <v>91.88767671585083</v>
      </c>
      <c r="G229">
        <v>3349.0920000000001</v>
      </c>
      <c r="H229">
        <v>0</v>
      </c>
      <c r="I229">
        <v>1.0840834480567616</v>
      </c>
    </row>
    <row r="230" spans="1:9" x14ac:dyDescent="0.3">
      <c r="A230">
        <v>228</v>
      </c>
      <c r="B230" t="s">
        <v>8</v>
      </c>
      <c r="C230" t="s">
        <v>8</v>
      </c>
      <c r="D230">
        <v>16727</v>
      </c>
      <c r="E230">
        <v>16628</v>
      </c>
      <c r="F230">
        <v>93.777960538864136</v>
      </c>
      <c r="G230">
        <v>3349.0920000000001</v>
      </c>
      <c r="H230">
        <v>0</v>
      </c>
      <c r="I230">
        <v>1.0059538128458023</v>
      </c>
    </row>
    <row r="231" spans="1:9" x14ac:dyDescent="0.3">
      <c r="A231">
        <v>229</v>
      </c>
      <c r="B231" t="s">
        <v>8</v>
      </c>
      <c r="C231" t="s">
        <v>8</v>
      </c>
      <c r="D231">
        <v>18652</v>
      </c>
      <c r="E231">
        <v>17068</v>
      </c>
      <c r="F231">
        <v>91.507613658905029</v>
      </c>
      <c r="G231">
        <v>3349.0920000000001</v>
      </c>
      <c r="H231">
        <v>0</v>
      </c>
      <c r="I231">
        <v>1.0928052495898757</v>
      </c>
    </row>
    <row r="232" spans="1:9" x14ac:dyDescent="0.3">
      <c r="A232">
        <v>230</v>
      </c>
      <c r="B232" t="s">
        <v>8</v>
      </c>
      <c r="C232" t="s">
        <v>8</v>
      </c>
      <c r="D232">
        <v>15404</v>
      </c>
      <c r="E232">
        <v>16311</v>
      </c>
      <c r="F232">
        <v>92.118972539901733</v>
      </c>
      <c r="G232">
        <v>3349.0920000000001</v>
      </c>
      <c r="H232">
        <v>0</v>
      </c>
      <c r="I232">
        <v>0.94439335417816195</v>
      </c>
    </row>
    <row r="233" spans="1:9" x14ac:dyDescent="0.3">
      <c r="A233">
        <v>231</v>
      </c>
      <c r="B233" t="s">
        <v>8</v>
      </c>
      <c r="C233" t="s">
        <v>8</v>
      </c>
      <c r="D233">
        <v>14540</v>
      </c>
      <c r="E233">
        <v>14362</v>
      </c>
      <c r="F233">
        <v>94.560754299163818</v>
      </c>
      <c r="G233">
        <v>3349.0920000000001</v>
      </c>
      <c r="H233">
        <v>0</v>
      </c>
      <c r="I233">
        <v>1.0123938170171285</v>
      </c>
    </row>
    <row r="234" spans="1:9" x14ac:dyDescent="0.3">
      <c r="A234">
        <v>232</v>
      </c>
      <c r="B234" t="s">
        <v>8</v>
      </c>
      <c r="C234" t="s">
        <v>8</v>
      </c>
      <c r="D234">
        <v>17263</v>
      </c>
      <c r="E234">
        <v>16339</v>
      </c>
      <c r="F234">
        <v>83.167076110839844</v>
      </c>
      <c r="G234">
        <v>3349.0920000000001</v>
      </c>
      <c r="H234">
        <v>0</v>
      </c>
      <c r="I234">
        <v>1.0565518085562151</v>
      </c>
    </row>
    <row r="235" spans="1:9" x14ac:dyDescent="0.3">
      <c r="A235">
        <v>233</v>
      </c>
      <c r="B235" t="s">
        <v>8</v>
      </c>
      <c r="C235" t="s">
        <v>8</v>
      </c>
      <c r="D235">
        <v>15651</v>
      </c>
      <c r="E235">
        <v>15718</v>
      </c>
      <c r="F235">
        <v>90.322774648666382</v>
      </c>
      <c r="G235">
        <v>3349.0920000000001</v>
      </c>
      <c r="H235">
        <v>0</v>
      </c>
      <c r="I235">
        <v>0.99573737116681516</v>
      </c>
    </row>
    <row r="236" spans="1:9" x14ac:dyDescent="0.3">
      <c r="A236">
        <v>234</v>
      </c>
      <c r="B236" t="s">
        <v>8</v>
      </c>
      <c r="C236" t="s">
        <v>8</v>
      </c>
      <c r="D236">
        <v>20396</v>
      </c>
      <c r="E236">
        <v>19257</v>
      </c>
      <c r="F236">
        <v>93.703287839889526</v>
      </c>
      <c r="G236">
        <v>3349.0920000000001</v>
      </c>
      <c r="H236">
        <v>0</v>
      </c>
      <c r="I236">
        <v>1.0591473230513579</v>
      </c>
    </row>
    <row r="237" spans="1:9" x14ac:dyDescent="0.3">
      <c r="A237">
        <v>235</v>
      </c>
      <c r="B237" t="s">
        <v>8</v>
      </c>
      <c r="C237" t="s">
        <v>8</v>
      </c>
      <c r="D237">
        <v>19192</v>
      </c>
      <c r="E237">
        <v>18824</v>
      </c>
      <c r="F237">
        <v>93.593728542327881</v>
      </c>
      <c r="G237">
        <v>3349.0920000000001</v>
      </c>
      <c r="H237">
        <v>0</v>
      </c>
      <c r="I237">
        <v>1.0195495112622184</v>
      </c>
    </row>
    <row r="238" spans="1:9" x14ac:dyDescent="0.3">
      <c r="A238">
        <v>236</v>
      </c>
      <c r="B238" t="s">
        <v>8</v>
      </c>
      <c r="C238" t="s">
        <v>8</v>
      </c>
      <c r="D238">
        <v>14728</v>
      </c>
      <c r="E238">
        <v>14328</v>
      </c>
      <c r="F238">
        <v>88.296288251876831</v>
      </c>
      <c r="G238">
        <v>3349.0920000000001</v>
      </c>
      <c r="H238">
        <v>0</v>
      </c>
      <c r="I238">
        <v>1.0279173646007818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13419</v>
      </c>
      <c r="F239">
        <v>87.546861171722412</v>
      </c>
      <c r="G239">
        <v>3349.0920000000001</v>
      </c>
      <c r="H239">
        <v>0</v>
      </c>
      <c r="I239">
        <v>1.0504508532677548</v>
      </c>
    </row>
    <row r="240" spans="1:9" x14ac:dyDescent="0.3">
      <c r="A240">
        <v>238</v>
      </c>
      <c r="B240" t="s">
        <v>8</v>
      </c>
      <c r="C240" t="s">
        <v>8</v>
      </c>
      <c r="D240">
        <v>10320</v>
      </c>
      <c r="E240">
        <v>11450</v>
      </c>
      <c r="F240">
        <v>86.179763078689575</v>
      </c>
      <c r="G240">
        <v>3349.0920000000001</v>
      </c>
      <c r="H240">
        <v>0</v>
      </c>
      <c r="I240">
        <v>0.90131004366812228</v>
      </c>
    </row>
    <row r="241" spans="1:9" x14ac:dyDescent="0.3">
      <c r="A241">
        <v>239</v>
      </c>
      <c r="B241" t="s">
        <v>8</v>
      </c>
      <c r="C241" t="s">
        <v>8</v>
      </c>
      <c r="D241">
        <v>13496</v>
      </c>
      <c r="E241">
        <v>12007</v>
      </c>
      <c r="F241">
        <v>86.876237392425537</v>
      </c>
      <c r="G241">
        <v>3349.0920000000001</v>
      </c>
      <c r="H241">
        <v>0</v>
      </c>
      <c r="I241">
        <v>1.1240109935870741</v>
      </c>
    </row>
    <row r="242" spans="1:9" x14ac:dyDescent="0.3">
      <c r="A242">
        <v>240</v>
      </c>
      <c r="B242" t="s">
        <v>8</v>
      </c>
      <c r="C242" t="s">
        <v>8</v>
      </c>
      <c r="D242">
        <v>13384</v>
      </c>
      <c r="E242">
        <v>13147</v>
      </c>
      <c r="F242">
        <v>90.050143003463745</v>
      </c>
      <c r="G242">
        <v>3349.0920000000001</v>
      </c>
      <c r="H242">
        <v>0</v>
      </c>
      <c r="I242">
        <v>1.0180269262949722</v>
      </c>
    </row>
    <row r="243" spans="1:9" x14ac:dyDescent="0.3">
      <c r="A243">
        <v>241</v>
      </c>
      <c r="B243" t="s">
        <v>8</v>
      </c>
      <c r="C243" t="s">
        <v>8</v>
      </c>
      <c r="D243">
        <v>13384</v>
      </c>
      <c r="E243">
        <v>13713</v>
      </c>
      <c r="F243">
        <v>88.435328006744385</v>
      </c>
      <c r="G243">
        <v>3349.0920000000001</v>
      </c>
      <c r="H243">
        <v>0</v>
      </c>
      <c r="I243">
        <v>0.9760081674323634</v>
      </c>
    </row>
    <row r="244" spans="1:9" x14ac:dyDescent="0.3">
      <c r="A244">
        <v>242</v>
      </c>
      <c r="B244" t="s">
        <v>8</v>
      </c>
      <c r="C244" t="s">
        <v>8</v>
      </c>
      <c r="D244">
        <v>14584</v>
      </c>
      <c r="E244">
        <v>15347</v>
      </c>
      <c r="F244">
        <v>91.264617443084717</v>
      </c>
      <c r="G244">
        <v>3349.0920000000001</v>
      </c>
      <c r="H244">
        <v>0</v>
      </c>
      <c r="I244">
        <v>0.95028344301817946</v>
      </c>
    </row>
    <row r="245" spans="1:9" x14ac:dyDescent="0.3">
      <c r="A245">
        <v>243</v>
      </c>
      <c r="B245" t="s">
        <v>8</v>
      </c>
      <c r="C245" t="s">
        <v>8</v>
      </c>
      <c r="D245">
        <v>18560</v>
      </c>
      <c r="E245">
        <v>17368</v>
      </c>
      <c r="F245">
        <v>93.285989761352539</v>
      </c>
      <c r="G245">
        <v>3349.0920000000001</v>
      </c>
      <c r="H245">
        <v>0</v>
      </c>
      <c r="I245">
        <v>1.0686319668355597</v>
      </c>
    </row>
    <row r="246" spans="1:9" x14ac:dyDescent="0.3">
      <c r="A246">
        <v>244</v>
      </c>
      <c r="B246" t="s">
        <v>8</v>
      </c>
      <c r="C246" t="s">
        <v>8</v>
      </c>
      <c r="D246">
        <v>16744</v>
      </c>
      <c r="E246">
        <v>16425</v>
      </c>
      <c r="F246">
        <v>88.160878419876099</v>
      </c>
      <c r="G246">
        <v>3349.0920000000001</v>
      </c>
      <c r="H246">
        <v>0</v>
      </c>
      <c r="I246">
        <v>1.0194216133942162</v>
      </c>
    </row>
    <row r="247" spans="1:9" x14ac:dyDescent="0.3">
      <c r="A247">
        <v>245</v>
      </c>
      <c r="B247" t="s">
        <v>8</v>
      </c>
      <c r="C247" t="s">
        <v>8</v>
      </c>
      <c r="D247">
        <v>20508</v>
      </c>
      <c r="E247">
        <v>19393</v>
      </c>
      <c r="F247">
        <v>94.17489767074585</v>
      </c>
      <c r="G247">
        <v>3349.0920000000001</v>
      </c>
      <c r="H247">
        <v>0</v>
      </c>
      <c r="I247">
        <v>1.0574949724127263</v>
      </c>
    </row>
    <row r="248" spans="1:9" x14ac:dyDescent="0.3">
      <c r="A248">
        <v>246</v>
      </c>
      <c r="B248" t="s">
        <v>8</v>
      </c>
      <c r="C248" t="s">
        <v>8</v>
      </c>
      <c r="D248">
        <v>16744</v>
      </c>
      <c r="E248">
        <v>16977</v>
      </c>
      <c r="F248">
        <v>92.493432760238647</v>
      </c>
      <c r="G248">
        <v>3349.0920000000001</v>
      </c>
      <c r="H248">
        <v>0</v>
      </c>
      <c r="I248">
        <v>0.98627554927254524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17184</v>
      </c>
      <c r="F249">
        <v>91.925466060638428</v>
      </c>
      <c r="G249">
        <v>3349.0920000000001</v>
      </c>
      <c r="H249">
        <v>0</v>
      </c>
      <c r="I249">
        <v>1.0858938547486034</v>
      </c>
    </row>
    <row r="250" spans="1:9" x14ac:dyDescent="0.3">
      <c r="A250">
        <v>248</v>
      </c>
      <c r="B250" t="s">
        <v>8</v>
      </c>
      <c r="C250" t="s">
        <v>8</v>
      </c>
      <c r="D250">
        <v>15480</v>
      </c>
      <c r="E250">
        <v>16333</v>
      </c>
      <c r="F250">
        <v>91.945213079452515</v>
      </c>
      <c r="G250">
        <v>3349.0920000000001</v>
      </c>
      <c r="H250">
        <v>0</v>
      </c>
      <c r="I250">
        <v>0.94777444437641589</v>
      </c>
    </row>
    <row r="251" spans="1:9" x14ac:dyDescent="0.3">
      <c r="A251">
        <v>249</v>
      </c>
      <c r="B251" t="s">
        <v>8</v>
      </c>
      <c r="C251" t="s">
        <v>8</v>
      </c>
      <c r="D251">
        <v>14584</v>
      </c>
      <c r="E251">
        <v>14935</v>
      </c>
      <c r="F251">
        <v>94.037991762161255</v>
      </c>
      <c r="G251">
        <v>3349.0920000000001</v>
      </c>
      <c r="H251">
        <v>0</v>
      </c>
      <c r="I251">
        <v>0.97649815868764644</v>
      </c>
    </row>
    <row r="252" spans="1:9" x14ac:dyDescent="0.3">
      <c r="A252">
        <v>250</v>
      </c>
      <c r="B252" t="s">
        <v>8</v>
      </c>
      <c r="C252" t="s">
        <v>8</v>
      </c>
      <c r="D252">
        <v>17276</v>
      </c>
      <c r="E252">
        <v>17000</v>
      </c>
      <c r="F252">
        <v>85.125571489334106</v>
      </c>
      <c r="G252">
        <v>3349.0920000000001</v>
      </c>
      <c r="H252">
        <v>0</v>
      </c>
      <c r="I252">
        <v>1.0162352941176471</v>
      </c>
    </row>
    <row r="253" spans="1:9" x14ac:dyDescent="0.3">
      <c r="A253">
        <v>251</v>
      </c>
      <c r="B253" t="s">
        <v>8</v>
      </c>
      <c r="C253" t="s">
        <v>8</v>
      </c>
      <c r="D253">
        <v>15620</v>
      </c>
      <c r="E253">
        <v>15401</v>
      </c>
      <c r="F253">
        <v>89.071738719940186</v>
      </c>
      <c r="G253">
        <v>3349.0920000000001</v>
      </c>
      <c r="H253">
        <v>0</v>
      </c>
      <c r="I253">
        <v>1.014219855853516</v>
      </c>
    </row>
    <row r="254" spans="1:9" x14ac:dyDescent="0.3">
      <c r="A254">
        <v>252</v>
      </c>
      <c r="B254" t="s">
        <v>8</v>
      </c>
      <c r="C254" t="s">
        <v>8</v>
      </c>
      <c r="D254">
        <v>20359</v>
      </c>
      <c r="E254">
        <v>18823</v>
      </c>
      <c r="F254">
        <v>92.323172092437744</v>
      </c>
      <c r="G254">
        <v>3349.0920000000001</v>
      </c>
      <c r="H254">
        <v>0</v>
      </c>
      <c r="I254">
        <v>1.0816022950645487</v>
      </c>
    </row>
    <row r="255" spans="1:9" x14ac:dyDescent="0.3">
      <c r="A255">
        <v>253</v>
      </c>
      <c r="B255" t="s">
        <v>8</v>
      </c>
      <c r="C255" t="s">
        <v>8</v>
      </c>
      <c r="D255">
        <v>19189</v>
      </c>
      <c r="E255">
        <v>19221</v>
      </c>
      <c r="F255">
        <v>94.274443387985229</v>
      </c>
      <c r="G255">
        <v>3349.0920000000001</v>
      </c>
      <c r="H255">
        <v>0</v>
      </c>
      <c r="I255">
        <v>0.99833515425836328</v>
      </c>
    </row>
    <row r="256" spans="1:9" x14ac:dyDescent="0.3">
      <c r="A256">
        <v>254</v>
      </c>
      <c r="B256" t="s">
        <v>8</v>
      </c>
      <c r="C256" t="s">
        <v>8</v>
      </c>
      <c r="D256">
        <v>14737</v>
      </c>
      <c r="E256">
        <v>14179</v>
      </c>
      <c r="F256">
        <v>88.845348358154297</v>
      </c>
      <c r="G256">
        <v>3349.0920000000001</v>
      </c>
      <c r="H256">
        <v>0</v>
      </c>
      <c r="I256">
        <v>1.0393539741871782</v>
      </c>
    </row>
    <row r="257" spans="1:9" x14ac:dyDescent="0.3">
      <c r="A257">
        <v>255</v>
      </c>
      <c r="B257" t="s">
        <v>8</v>
      </c>
      <c r="C257" t="s">
        <v>8</v>
      </c>
      <c r="D257">
        <v>14094</v>
      </c>
      <c r="E257">
        <v>13044</v>
      </c>
      <c r="F257">
        <v>86.541104316711426</v>
      </c>
      <c r="G257">
        <v>3349.0920000000001</v>
      </c>
      <c r="H257">
        <v>0</v>
      </c>
      <c r="I257">
        <v>1.0804967801287948</v>
      </c>
    </row>
    <row r="258" spans="1:9" x14ac:dyDescent="0.3">
      <c r="A258">
        <v>256</v>
      </c>
      <c r="B258" t="s">
        <v>8</v>
      </c>
      <c r="C258" t="s">
        <v>8</v>
      </c>
      <c r="D258">
        <v>10299</v>
      </c>
      <c r="E258">
        <v>11247</v>
      </c>
      <c r="F258">
        <v>90.201270580291748</v>
      </c>
      <c r="G258">
        <v>3349.0920000000001</v>
      </c>
      <c r="H258">
        <v>0</v>
      </c>
      <c r="I258">
        <v>0.9157108562283276</v>
      </c>
    </row>
    <row r="259" spans="1:9" x14ac:dyDescent="0.3">
      <c r="A259">
        <v>257</v>
      </c>
      <c r="B259" t="s">
        <v>8</v>
      </c>
      <c r="C259" t="s">
        <v>8</v>
      </c>
      <c r="D259">
        <v>13490</v>
      </c>
      <c r="E259">
        <v>12199</v>
      </c>
      <c r="F259">
        <v>87.210321426391602</v>
      </c>
      <c r="G259">
        <v>3349.0920000000001</v>
      </c>
      <c r="H259">
        <v>0</v>
      </c>
      <c r="I259">
        <v>1.1058283465857857</v>
      </c>
    </row>
    <row r="260" spans="1:9" x14ac:dyDescent="0.3">
      <c r="A260">
        <v>258</v>
      </c>
      <c r="B260" t="s">
        <v>8</v>
      </c>
      <c r="C260" t="s">
        <v>8</v>
      </c>
      <c r="D260">
        <v>13449</v>
      </c>
      <c r="E260">
        <v>13496</v>
      </c>
      <c r="F260">
        <v>89.340174198150635</v>
      </c>
      <c r="G260">
        <v>3349.0920000000001</v>
      </c>
      <c r="H260">
        <v>0</v>
      </c>
      <c r="I260">
        <v>0.99651748666271489</v>
      </c>
    </row>
    <row r="261" spans="1:9" x14ac:dyDescent="0.3">
      <c r="A261">
        <v>259</v>
      </c>
      <c r="B261" t="s">
        <v>8</v>
      </c>
      <c r="C261" t="s">
        <v>8</v>
      </c>
      <c r="D261">
        <v>13429</v>
      </c>
      <c r="E261">
        <v>13941</v>
      </c>
      <c r="F261">
        <v>89.937543869018555</v>
      </c>
      <c r="G261">
        <v>3349.0920000000001</v>
      </c>
      <c r="H261">
        <v>0</v>
      </c>
      <c r="I261">
        <v>0.96327379671472635</v>
      </c>
    </row>
    <row r="262" spans="1:9" x14ac:dyDescent="0.3">
      <c r="A262">
        <v>260</v>
      </c>
      <c r="B262" t="s">
        <v>8</v>
      </c>
      <c r="C262" t="s">
        <v>8</v>
      </c>
      <c r="D262">
        <v>14717</v>
      </c>
      <c r="E262">
        <v>15217</v>
      </c>
      <c r="F262">
        <v>93.409574031829834</v>
      </c>
      <c r="G262">
        <v>3349.0920000000001</v>
      </c>
      <c r="H262">
        <v>0</v>
      </c>
      <c r="I262">
        <v>0.96714201222317142</v>
      </c>
    </row>
    <row r="263" spans="1:9" x14ac:dyDescent="0.3">
      <c r="A263">
        <v>261</v>
      </c>
      <c r="B263" t="s">
        <v>8</v>
      </c>
      <c r="C263" t="s">
        <v>8</v>
      </c>
      <c r="D263">
        <v>18606</v>
      </c>
      <c r="E263">
        <v>17188</v>
      </c>
      <c r="F263">
        <v>92.378801107406616</v>
      </c>
      <c r="G263">
        <v>3349.0920000000001</v>
      </c>
      <c r="H263">
        <v>0</v>
      </c>
      <c r="I263">
        <v>1.0824994181987433</v>
      </c>
    </row>
    <row r="264" spans="1:9" x14ac:dyDescent="0.3">
      <c r="A264">
        <v>262</v>
      </c>
      <c r="B264" t="s">
        <v>8</v>
      </c>
      <c r="C264" t="s">
        <v>8</v>
      </c>
      <c r="D264">
        <v>16654</v>
      </c>
      <c r="E264">
        <v>15977</v>
      </c>
      <c r="F264">
        <v>86.857926845550537</v>
      </c>
      <c r="G264">
        <v>3349.0920000000001</v>
      </c>
      <c r="H264">
        <v>0</v>
      </c>
      <c r="I264">
        <v>1.042373411779433</v>
      </c>
    </row>
    <row r="265" spans="1:9" x14ac:dyDescent="0.3">
      <c r="A265">
        <v>263</v>
      </c>
      <c r="B265" t="s">
        <v>8</v>
      </c>
      <c r="C265" t="s">
        <v>8</v>
      </c>
      <c r="D265">
        <v>20570</v>
      </c>
      <c r="E265">
        <v>18685</v>
      </c>
      <c r="F265">
        <v>90.706372261047363</v>
      </c>
      <c r="G265">
        <v>3349.0920000000001</v>
      </c>
      <c r="H265">
        <v>0</v>
      </c>
      <c r="I265">
        <v>1.100883061279101</v>
      </c>
    </row>
    <row r="266" spans="1:9" x14ac:dyDescent="0.3">
      <c r="A266">
        <v>264</v>
      </c>
      <c r="B266" t="s">
        <v>8</v>
      </c>
      <c r="C266" t="s">
        <v>8</v>
      </c>
      <c r="D266">
        <v>16660</v>
      </c>
      <c r="E266">
        <v>16554</v>
      </c>
      <c r="F266">
        <v>94.324833154678345</v>
      </c>
      <c r="G266">
        <v>3349.0920000000001</v>
      </c>
      <c r="H266">
        <v>0</v>
      </c>
      <c r="I266">
        <v>1.0064032862148122</v>
      </c>
    </row>
    <row r="267" spans="1:9" x14ac:dyDescent="0.3">
      <c r="A267">
        <v>265</v>
      </c>
      <c r="B267" t="s">
        <v>8</v>
      </c>
      <c r="C267" t="s">
        <v>8</v>
      </c>
      <c r="D267">
        <v>18667</v>
      </c>
      <c r="E267">
        <v>17229</v>
      </c>
      <c r="F267">
        <v>92.29656457901001</v>
      </c>
      <c r="G267">
        <v>3349.0920000000001</v>
      </c>
      <c r="H267">
        <v>0</v>
      </c>
      <c r="I267">
        <v>1.0834639270996576</v>
      </c>
    </row>
    <row r="268" spans="1:9" x14ac:dyDescent="0.3">
      <c r="A268">
        <v>266</v>
      </c>
      <c r="B268" t="s">
        <v>8</v>
      </c>
      <c r="C268" t="s">
        <v>8</v>
      </c>
      <c r="D268">
        <v>15409</v>
      </c>
      <c r="E268">
        <v>16259</v>
      </c>
      <c r="F268">
        <v>92.744976282119751</v>
      </c>
      <c r="G268">
        <v>3349.0920000000001</v>
      </c>
      <c r="H268">
        <v>0</v>
      </c>
      <c r="I268">
        <v>0.94772126207023799</v>
      </c>
    </row>
    <row r="269" spans="1:9" x14ac:dyDescent="0.3">
      <c r="A269">
        <v>267</v>
      </c>
      <c r="B269" t="s">
        <v>8</v>
      </c>
      <c r="C269" t="s">
        <v>8</v>
      </c>
      <c r="D269">
        <v>14529</v>
      </c>
      <c r="E269">
        <v>14309</v>
      </c>
      <c r="F269">
        <v>94.969916343688965</v>
      </c>
      <c r="G269">
        <v>3349.0920000000001</v>
      </c>
      <c r="H269">
        <v>0</v>
      </c>
      <c r="I269">
        <v>1.0153749388496751</v>
      </c>
    </row>
    <row r="270" spans="1:9" x14ac:dyDescent="0.3">
      <c r="A270">
        <v>268</v>
      </c>
      <c r="B270" t="s">
        <v>8</v>
      </c>
      <c r="C270" t="s">
        <v>8</v>
      </c>
      <c r="D270">
        <v>17248</v>
      </c>
      <c r="E270">
        <v>16850</v>
      </c>
      <c r="F270">
        <v>83.717674016952515</v>
      </c>
      <c r="G270">
        <v>3349.0920000000001</v>
      </c>
      <c r="H270">
        <v>0</v>
      </c>
      <c r="I270">
        <v>1.023620178041543</v>
      </c>
    </row>
    <row r="271" spans="1:9" x14ac:dyDescent="0.3">
      <c r="A271">
        <v>269</v>
      </c>
      <c r="B271" t="s">
        <v>8</v>
      </c>
      <c r="C271" t="s">
        <v>8</v>
      </c>
      <c r="D271">
        <v>15648</v>
      </c>
      <c r="E271">
        <v>15080</v>
      </c>
      <c r="F271">
        <v>87.973326444625854</v>
      </c>
      <c r="G271">
        <v>3349.0920000000001</v>
      </c>
      <c r="H271">
        <v>0</v>
      </c>
      <c r="I271">
        <v>1.0376657824933686</v>
      </c>
    </row>
    <row r="272" spans="1:9" x14ac:dyDescent="0.3">
      <c r="A272">
        <v>270</v>
      </c>
      <c r="B272" t="s">
        <v>8</v>
      </c>
      <c r="C272" t="s">
        <v>8</v>
      </c>
      <c r="D272">
        <v>20337</v>
      </c>
      <c r="E272">
        <v>19266</v>
      </c>
      <c r="F272">
        <v>93.364584445953369</v>
      </c>
      <c r="G272">
        <v>3349.0920000000001</v>
      </c>
      <c r="H272">
        <v>0</v>
      </c>
      <c r="I272">
        <v>1.0555901588290253</v>
      </c>
    </row>
    <row r="273" spans="1:9" x14ac:dyDescent="0.3">
      <c r="A273">
        <v>271</v>
      </c>
      <c r="B273" t="s">
        <v>8</v>
      </c>
      <c r="C273" t="s">
        <v>8</v>
      </c>
      <c r="D273">
        <v>19172</v>
      </c>
      <c r="E273">
        <v>18876</v>
      </c>
      <c r="F273">
        <v>95.448708534240723</v>
      </c>
      <c r="G273">
        <v>3349.0920000000001</v>
      </c>
      <c r="H273">
        <v>0</v>
      </c>
      <c r="I273">
        <v>1.0156812884085611</v>
      </c>
    </row>
    <row r="274" spans="1:9" x14ac:dyDescent="0.3">
      <c r="A274">
        <v>272</v>
      </c>
      <c r="B274" t="s">
        <v>8</v>
      </c>
      <c r="C274" t="s">
        <v>8</v>
      </c>
      <c r="D274">
        <v>14812</v>
      </c>
      <c r="E274">
        <v>14150</v>
      </c>
      <c r="F274">
        <v>86.682993173599243</v>
      </c>
      <c r="G274">
        <v>3349.0920000000001</v>
      </c>
      <c r="H274">
        <v>0</v>
      </c>
      <c r="I274">
        <v>1.0467844522968197</v>
      </c>
    </row>
    <row r="275" spans="1:9" x14ac:dyDescent="0.3">
      <c r="A275">
        <v>273</v>
      </c>
      <c r="B275" t="s">
        <v>8</v>
      </c>
      <c r="C275" t="s">
        <v>8</v>
      </c>
      <c r="D275">
        <v>14112</v>
      </c>
      <c r="E275">
        <v>12953</v>
      </c>
      <c r="F275">
        <v>89.305448532104492</v>
      </c>
      <c r="G275">
        <v>3349.0920000000001</v>
      </c>
      <c r="H275">
        <v>0</v>
      </c>
      <c r="I275">
        <v>1.0894773411564889</v>
      </c>
    </row>
    <row r="276" spans="1:9" x14ac:dyDescent="0.3">
      <c r="A276">
        <v>274</v>
      </c>
      <c r="B276" t="s">
        <v>8</v>
      </c>
      <c r="C276" t="s">
        <v>8</v>
      </c>
      <c r="D276">
        <v>10266</v>
      </c>
      <c r="E276">
        <v>11319</v>
      </c>
      <c r="F276">
        <v>89.192742109298706</v>
      </c>
      <c r="G276">
        <v>3349.0920000000001</v>
      </c>
      <c r="H276">
        <v>0</v>
      </c>
      <c r="I276">
        <v>0.90697058043996814</v>
      </c>
    </row>
    <row r="277" spans="1:9" x14ac:dyDescent="0.3">
      <c r="A277">
        <v>275</v>
      </c>
      <c r="B277" t="s">
        <v>8</v>
      </c>
      <c r="C277" t="s">
        <v>8</v>
      </c>
      <c r="D277">
        <v>13449</v>
      </c>
      <c r="E277">
        <v>11768</v>
      </c>
      <c r="F277">
        <v>84.442657232284546</v>
      </c>
      <c r="G277">
        <v>3349.0920000000001</v>
      </c>
      <c r="H277">
        <v>0</v>
      </c>
      <c r="I277">
        <v>1.1428450033990483</v>
      </c>
    </row>
    <row r="278" spans="1:9" x14ac:dyDescent="0.3">
      <c r="A278">
        <v>276</v>
      </c>
      <c r="B278" t="s">
        <v>8</v>
      </c>
      <c r="C278" t="s">
        <v>8</v>
      </c>
      <c r="D278">
        <v>13440</v>
      </c>
      <c r="E278">
        <v>13141</v>
      </c>
      <c r="F278">
        <v>92.699724435806274</v>
      </c>
      <c r="G278">
        <v>3349.0920000000001</v>
      </c>
      <c r="H278">
        <v>0</v>
      </c>
      <c r="I278">
        <v>1.0227532151282246</v>
      </c>
    </row>
    <row r="279" spans="1:9" x14ac:dyDescent="0.3">
      <c r="A279">
        <v>277</v>
      </c>
      <c r="B279" t="s">
        <v>8</v>
      </c>
      <c r="C279" t="s">
        <v>8</v>
      </c>
      <c r="D279">
        <v>13373</v>
      </c>
      <c r="E279">
        <v>13392</v>
      </c>
      <c r="F279">
        <v>89.258944988250732</v>
      </c>
      <c r="G279">
        <v>3349.0920000000001</v>
      </c>
      <c r="H279">
        <v>0</v>
      </c>
      <c r="I279">
        <v>0.99858124253285541</v>
      </c>
    </row>
    <row r="280" spans="1:9" x14ac:dyDescent="0.3">
      <c r="A280">
        <v>278</v>
      </c>
      <c r="B280" t="s">
        <v>8</v>
      </c>
      <c r="C280" t="s">
        <v>8</v>
      </c>
      <c r="D280">
        <v>14793</v>
      </c>
      <c r="E280">
        <v>14811</v>
      </c>
      <c r="F280">
        <v>90.735131502151489</v>
      </c>
      <c r="G280">
        <v>3349.0920000000001</v>
      </c>
      <c r="H280">
        <v>0</v>
      </c>
      <c r="I280">
        <v>0.99878468705691714</v>
      </c>
    </row>
    <row r="281" spans="1:9" x14ac:dyDescent="0.3">
      <c r="A281">
        <v>279</v>
      </c>
      <c r="B281" t="s">
        <v>8</v>
      </c>
      <c r="C281" t="s">
        <v>8</v>
      </c>
      <c r="D281">
        <v>18610</v>
      </c>
      <c r="E281">
        <v>17140</v>
      </c>
      <c r="F281">
        <v>91.76098108291626</v>
      </c>
      <c r="G281">
        <v>3349.0920000000001</v>
      </c>
      <c r="H281">
        <v>0</v>
      </c>
      <c r="I281">
        <v>1.0857642940490082</v>
      </c>
    </row>
    <row r="282" spans="1:9" x14ac:dyDescent="0.3">
      <c r="A282">
        <v>280</v>
      </c>
      <c r="B282" t="s">
        <v>8</v>
      </c>
      <c r="C282" t="s">
        <v>8</v>
      </c>
      <c r="D282">
        <v>16696</v>
      </c>
      <c r="E282">
        <v>16249</v>
      </c>
      <c r="F282">
        <v>87.293916940689087</v>
      </c>
      <c r="G282">
        <v>3349.0920000000001</v>
      </c>
      <c r="H282">
        <v>0</v>
      </c>
      <c r="I282">
        <v>1.0275093851929349</v>
      </c>
    </row>
    <row r="283" spans="1:9" x14ac:dyDescent="0.3">
      <c r="A283">
        <v>281</v>
      </c>
      <c r="B283" t="s">
        <v>8</v>
      </c>
      <c r="C283" t="s">
        <v>8</v>
      </c>
      <c r="D283">
        <v>20540</v>
      </c>
      <c r="E283">
        <v>18900</v>
      </c>
      <c r="F283">
        <v>91.5027916431427</v>
      </c>
      <c r="G283">
        <v>3349.0920000000001</v>
      </c>
      <c r="H283">
        <v>0</v>
      </c>
      <c r="I283">
        <v>1.0867724867724868</v>
      </c>
    </row>
    <row r="284" spans="1:9" x14ac:dyDescent="0.3">
      <c r="A284">
        <v>282</v>
      </c>
      <c r="B284" t="s">
        <v>8</v>
      </c>
      <c r="C284" t="s">
        <v>8</v>
      </c>
      <c r="D284">
        <v>16688</v>
      </c>
      <c r="E284">
        <v>16513</v>
      </c>
      <c r="F284">
        <v>94.316983222961426</v>
      </c>
      <c r="G284">
        <v>3349.0920000000001</v>
      </c>
      <c r="H284">
        <v>0</v>
      </c>
      <c r="I284">
        <v>1.0105977108944468</v>
      </c>
    </row>
    <row r="285" spans="1:9" x14ac:dyDescent="0.3">
      <c r="A285">
        <v>283</v>
      </c>
      <c r="B285" t="s">
        <v>8</v>
      </c>
      <c r="C285" t="s">
        <v>8</v>
      </c>
      <c r="D285">
        <v>18642</v>
      </c>
      <c r="E285">
        <v>16412</v>
      </c>
      <c r="F285">
        <v>88.037765026092529</v>
      </c>
      <c r="G285">
        <v>3349.0920000000001</v>
      </c>
      <c r="H285">
        <v>0</v>
      </c>
      <c r="I285">
        <v>1.1358761881550086</v>
      </c>
    </row>
    <row r="286" spans="1:9" x14ac:dyDescent="0.3">
      <c r="A286">
        <v>284</v>
      </c>
      <c r="B286" t="s">
        <v>8</v>
      </c>
      <c r="C286" t="s">
        <v>8</v>
      </c>
      <c r="D286">
        <v>15414</v>
      </c>
      <c r="E286">
        <v>16227</v>
      </c>
      <c r="F286">
        <v>91.786885261535645</v>
      </c>
      <c r="G286">
        <v>3349.0920000000001</v>
      </c>
      <c r="H286">
        <v>0</v>
      </c>
      <c r="I286">
        <v>0.94989831761878352</v>
      </c>
    </row>
    <row r="287" spans="1:9" x14ac:dyDescent="0.3">
      <c r="A287">
        <v>285</v>
      </c>
      <c r="B287" t="s">
        <v>8</v>
      </c>
      <c r="C287" t="s">
        <v>8</v>
      </c>
      <c r="D287">
        <v>14572</v>
      </c>
      <c r="E287">
        <v>14599</v>
      </c>
      <c r="F287">
        <v>95.988982915878296</v>
      </c>
      <c r="G287">
        <v>3349.0920000000001</v>
      </c>
      <c r="H287">
        <v>0</v>
      </c>
      <c r="I287">
        <v>0.99815055825741494</v>
      </c>
    </row>
    <row r="288" spans="1:9" x14ac:dyDescent="0.3">
      <c r="A288">
        <v>286</v>
      </c>
      <c r="B288" t="s">
        <v>8</v>
      </c>
      <c r="C288" t="s">
        <v>8</v>
      </c>
      <c r="D288">
        <v>17235</v>
      </c>
      <c r="E288">
        <v>16423</v>
      </c>
      <c r="F288">
        <v>86.843568086624146</v>
      </c>
      <c r="G288">
        <v>3349.0920000000001</v>
      </c>
      <c r="H288">
        <v>0</v>
      </c>
      <c r="I288">
        <v>1.0494428545332766</v>
      </c>
    </row>
    <row r="289" spans="1:9" x14ac:dyDescent="0.3">
      <c r="A289">
        <v>287</v>
      </c>
      <c r="B289" t="s">
        <v>8</v>
      </c>
      <c r="C289" t="s">
        <v>8</v>
      </c>
      <c r="D289">
        <v>15663</v>
      </c>
      <c r="E289">
        <v>15312</v>
      </c>
      <c r="F289">
        <v>87.87529468536377</v>
      </c>
      <c r="G289">
        <v>3349.0920000000001</v>
      </c>
      <c r="H289">
        <v>0</v>
      </c>
      <c r="I289">
        <v>1.0229231974921631</v>
      </c>
    </row>
    <row r="290" spans="1:9" x14ac:dyDescent="0.3">
      <c r="A290">
        <v>288</v>
      </c>
      <c r="B290" t="s">
        <v>8</v>
      </c>
      <c r="C290" t="s">
        <v>8</v>
      </c>
      <c r="D290">
        <v>20331</v>
      </c>
      <c r="E290">
        <v>19254</v>
      </c>
      <c r="F290">
        <v>94.444441795349121</v>
      </c>
      <c r="G290">
        <v>3349.0920000000001</v>
      </c>
      <c r="H290">
        <v>0</v>
      </c>
      <c r="I290">
        <v>1.0559364287940167</v>
      </c>
    </row>
    <row r="291" spans="1:9" x14ac:dyDescent="0.3">
      <c r="A291">
        <v>289</v>
      </c>
      <c r="B291" t="s">
        <v>8</v>
      </c>
      <c r="C291" t="s">
        <v>8</v>
      </c>
      <c r="D291">
        <v>19173</v>
      </c>
      <c r="E291">
        <v>19095</v>
      </c>
      <c r="F291">
        <v>94.22423243522644</v>
      </c>
      <c r="G291">
        <v>3349.0920000000001</v>
      </c>
      <c r="H291">
        <v>0</v>
      </c>
      <c r="I291">
        <v>1.0040848389630794</v>
      </c>
    </row>
    <row r="292" spans="1:9" x14ac:dyDescent="0.3">
      <c r="A292">
        <v>290</v>
      </c>
      <c r="B292" t="s">
        <v>8</v>
      </c>
      <c r="C292" t="s">
        <v>8</v>
      </c>
      <c r="D292">
        <v>14814</v>
      </c>
      <c r="E292">
        <v>14152</v>
      </c>
      <c r="F292">
        <v>89.654946327209473</v>
      </c>
      <c r="G292">
        <v>3349.0920000000001</v>
      </c>
      <c r="H292">
        <v>0</v>
      </c>
      <c r="I292">
        <v>1.0467778405879027</v>
      </c>
    </row>
    <row r="293" spans="1:9" x14ac:dyDescent="0.3">
      <c r="A293">
        <v>291</v>
      </c>
      <c r="B293" t="s">
        <v>8</v>
      </c>
      <c r="C293" t="s">
        <v>8</v>
      </c>
      <c r="D293">
        <v>14112</v>
      </c>
      <c r="E293">
        <v>13313</v>
      </c>
      <c r="F293">
        <v>89.111846685409546</v>
      </c>
      <c r="G293">
        <v>3349.0920000000001</v>
      </c>
      <c r="H293">
        <v>0</v>
      </c>
      <c r="I293">
        <v>1.0600165252009315</v>
      </c>
    </row>
    <row r="294" spans="1:9" x14ac:dyDescent="0.3">
      <c r="A294">
        <v>292</v>
      </c>
      <c r="B294" t="s">
        <v>8</v>
      </c>
      <c r="C294" t="s">
        <v>8</v>
      </c>
      <c r="D294">
        <v>10263</v>
      </c>
      <c r="E294">
        <v>11155</v>
      </c>
      <c r="F294">
        <v>87.416869401931763</v>
      </c>
      <c r="G294">
        <v>3349.0920000000001</v>
      </c>
      <c r="H294">
        <v>0</v>
      </c>
      <c r="I294">
        <v>0.9200358583594801</v>
      </c>
    </row>
    <row r="295" spans="1:9" x14ac:dyDescent="0.3">
      <c r="A295">
        <v>293</v>
      </c>
      <c r="B295" t="s">
        <v>8</v>
      </c>
      <c r="C295" t="s">
        <v>8</v>
      </c>
      <c r="D295">
        <v>13447</v>
      </c>
      <c r="E295">
        <v>11741</v>
      </c>
      <c r="F295">
        <v>84.042084217071533</v>
      </c>
      <c r="G295">
        <v>3349.0920000000001</v>
      </c>
      <c r="H295">
        <v>0</v>
      </c>
      <c r="I295">
        <v>1.1453027851120008</v>
      </c>
    </row>
    <row r="296" spans="1:9" x14ac:dyDescent="0.3">
      <c r="A296">
        <v>294</v>
      </c>
      <c r="B296" t="s">
        <v>8</v>
      </c>
      <c r="C296" t="s">
        <v>8</v>
      </c>
      <c r="D296">
        <v>13442</v>
      </c>
      <c r="E296">
        <v>12947</v>
      </c>
      <c r="F296">
        <v>88.560199737548828</v>
      </c>
      <c r="G296">
        <v>3349.0920000000001</v>
      </c>
      <c r="H296">
        <v>0</v>
      </c>
      <c r="I296">
        <v>1.0382327952421411</v>
      </c>
    </row>
    <row r="297" spans="1:9" x14ac:dyDescent="0.3">
      <c r="A297">
        <v>295</v>
      </c>
      <c r="B297" t="s">
        <v>8</v>
      </c>
      <c r="C297" t="s">
        <v>8</v>
      </c>
      <c r="D297">
        <v>13367</v>
      </c>
      <c r="E297">
        <v>13784</v>
      </c>
      <c r="F297">
        <v>91.622555255889893</v>
      </c>
      <c r="G297">
        <v>3349.0920000000001</v>
      </c>
      <c r="H297">
        <v>0</v>
      </c>
      <c r="I297">
        <v>0.96974753337202557</v>
      </c>
    </row>
    <row r="298" spans="1:9" x14ac:dyDescent="0.3">
      <c r="A298">
        <v>296</v>
      </c>
      <c r="B298" t="s">
        <v>8</v>
      </c>
      <c r="C298" t="s">
        <v>8</v>
      </c>
      <c r="D298">
        <v>14793</v>
      </c>
      <c r="E298">
        <v>15365</v>
      </c>
      <c r="F298">
        <v>92.06470251083374</v>
      </c>
      <c r="G298">
        <v>3349.0920000000001</v>
      </c>
      <c r="H298">
        <v>0</v>
      </c>
      <c r="I298">
        <v>0.96277253498210214</v>
      </c>
    </row>
    <row r="299" spans="1:9" x14ac:dyDescent="0.3">
      <c r="A299">
        <v>297</v>
      </c>
      <c r="B299" t="s">
        <v>8</v>
      </c>
      <c r="C299" t="s">
        <v>8</v>
      </c>
      <c r="D299">
        <v>18603</v>
      </c>
      <c r="E299">
        <v>17153</v>
      </c>
      <c r="F299">
        <v>92.112612724304199</v>
      </c>
      <c r="G299">
        <v>3349.0920000000001</v>
      </c>
      <c r="H299">
        <v>0</v>
      </c>
      <c r="I299">
        <v>1.084533317786976</v>
      </c>
    </row>
    <row r="300" spans="1:9" x14ac:dyDescent="0.3">
      <c r="A300">
        <v>298</v>
      </c>
      <c r="B300" t="s">
        <v>8</v>
      </c>
      <c r="C300" t="s">
        <v>8</v>
      </c>
      <c r="D300">
        <v>16695</v>
      </c>
      <c r="E300">
        <v>16675</v>
      </c>
      <c r="F300">
        <v>88.658976554870605</v>
      </c>
      <c r="G300">
        <v>3349.0920000000001</v>
      </c>
      <c r="H300">
        <v>0</v>
      </c>
      <c r="I300">
        <v>1.0011994002998501</v>
      </c>
    </row>
    <row r="301" spans="1:9" x14ac:dyDescent="0.3">
      <c r="A301">
        <v>299</v>
      </c>
      <c r="B301" t="s">
        <v>8</v>
      </c>
      <c r="C301" t="s">
        <v>8</v>
      </c>
      <c r="D301">
        <v>20545</v>
      </c>
      <c r="E301">
        <v>18351</v>
      </c>
      <c r="F301">
        <v>89.311790466308594</v>
      </c>
      <c r="G301">
        <v>3349.0920000000001</v>
      </c>
      <c r="H301">
        <v>0</v>
      </c>
      <c r="I301">
        <v>1.1195575173015095</v>
      </c>
    </row>
    <row r="302" spans="1:9" x14ac:dyDescent="0.3">
      <c r="A302">
        <v>300</v>
      </c>
      <c r="B302" t="s">
        <v>8</v>
      </c>
      <c r="C302" t="s">
        <v>8</v>
      </c>
      <c r="D302">
        <v>16690</v>
      </c>
      <c r="E302">
        <v>16280</v>
      </c>
      <c r="F302">
        <v>94.651079177856445</v>
      </c>
      <c r="G302">
        <v>3349.0920000000001</v>
      </c>
      <c r="H302">
        <v>0</v>
      </c>
      <c r="I302">
        <v>1.0251842751842752</v>
      </c>
    </row>
    <row r="303" spans="1:9" x14ac:dyDescent="0.3">
      <c r="A303">
        <v>301</v>
      </c>
      <c r="B303" t="s">
        <v>8</v>
      </c>
      <c r="C303" t="s">
        <v>8</v>
      </c>
      <c r="D303">
        <v>18648</v>
      </c>
      <c r="E303">
        <v>16960</v>
      </c>
      <c r="F303">
        <v>90.52918553352356</v>
      </c>
      <c r="G303">
        <v>3349.0920000000001</v>
      </c>
      <c r="H303">
        <v>0</v>
      </c>
      <c r="I303">
        <v>1.0995283018867925</v>
      </c>
    </row>
    <row r="304" spans="1:9" x14ac:dyDescent="0.3">
      <c r="A304">
        <v>302</v>
      </c>
      <c r="B304" t="s">
        <v>8</v>
      </c>
      <c r="C304" t="s">
        <v>8</v>
      </c>
      <c r="D304">
        <v>15418</v>
      </c>
      <c r="E304">
        <v>15735</v>
      </c>
      <c r="F304">
        <v>90.421760082244873</v>
      </c>
      <c r="G304">
        <v>3349.0920000000001</v>
      </c>
      <c r="H304">
        <v>0</v>
      </c>
      <c r="I304">
        <v>0.97985382904353358</v>
      </c>
    </row>
    <row r="305" spans="1:9" x14ac:dyDescent="0.3">
      <c r="A305">
        <v>303</v>
      </c>
      <c r="B305" t="s">
        <v>8</v>
      </c>
      <c r="C305" t="s">
        <v>8</v>
      </c>
      <c r="D305">
        <v>14573</v>
      </c>
      <c r="E305">
        <v>14572</v>
      </c>
      <c r="F305">
        <v>96.262627840042114</v>
      </c>
      <c r="G305">
        <v>3349.0920000000001</v>
      </c>
      <c r="H305">
        <v>0</v>
      </c>
      <c r="I305">
        <v>1.0000686247598134</v>
      </c>
    </row>
    <row r="306" spans="1:9" x14ac:dyDescent="0.3">
      <c r="A306">
        <v>304</v>
      </c>
      <c r="B306" t="s">
        <v>8</v>
      </c>
      <c r="C306" t="s">
        <v>8</v>
      </c>
      <c r="D306">
        <v>17245</v>
      </c>
      <c r="E306">
        <v>16619</v>
      </c>
      <c r="F306">
        <v>86.106836795806885</v>
      </c>
      <c r="G306">
        <v>3349.0920000000001</v>
      </c>
      <c r="H306">
        <v>0</v>
      </c>
      <c r="I306">
        <v>1.0376677297069619</v>
      </c>
    </row>
    <row r="307" spans="1:9" x14ac:dyDescent="0.3">
      <c r="A307">
        <v>305</v>
      </c>
      <c r="B307" t="s">
        <v>8</v>
      </c>
      <c r="C307" t="s">
        <v>8</v>
      </c>
      <c r="D307">
        <v>15663</v>
      </c>
      <c r="E307">
        <v>15893</v>
      </c>
      <c r="F307">
        <v>91.236895322799683</v>
      </c>
      <c r="G307">
        <v>3349.0920000000001</v>
      </c>
      <c r="H307">
        <v>0</v>
      </c>
      <c r="I307">
        <v>0.98552821997105644</v>
      </c>
    </row>
    <row r="308" spans="1:9" x14ac:dyDescent="0.3">
      <c r="A308">
        <v>306</v>
      </c>
      <c r="B308" t="s">
        <v>8</v>
      </c>
      <c r="C308" t="s">
        <v>8</v>
      </c>
      <c r="D308">
        <v>20335</v>
      </c>
      <c r="E308">
        <v>19892</v>
      </c>
      <c r="F308">
        <v>95.41899561882019</v>
      </c>
      <c r="G308">
        <v>3349.0920000000001</v>
      </c>
      <c r="H308">
        <v>0</v>
      </c>
      <c r="I308">
        <v>1.0222702594007642</v>
      </c>
    </row>
    <row r="309" spans="1:9" x14ac:dyDescent="0.3">
      <c r="A309">
        <v>307</v>
      </c>
      <c r="B309" t="s">
        <v>8</v>
      </c>
      <c r="C309" t="s">
        <v>8</v>
      </c>
      <c r="D309">
        <v>19181</v>
      </c>
      <c r="E309">
        <v>19282</v>
      </c>
      <c r="F309">
        <v>95.174300670623779</v>
      </c>
      <c r="G309">
        <v>3349.0920000000001</v>
      </c>
      <c r="H309">
        <v>0</v>
      </c>
      <c r="I309">
        <v>0.99476195415413338</v>
      </c>
    </row>
    <row r="310" spans="1:9" x14ac:dyDescent="0.3">
      <c r="A310">
        <v>308</v>
      </c>
      <c r="B310" t="s">
        <v>8</v>
      </c>
      <c r="C310" t="s">
        <v>8</v>
      </c>
      <c r="D310">
        <v>14756</v>
      </c>
      <c r="E310">
        <v>14156</v>
      </c>
      <c r="F310">
        <v>89.910668134689331</v>
      </c>
      <c r="G310">
        <v>3349.0920000000001</v>
      </c>
      <c r="H310">
        <v>0</v>
      </c>
      <c r="I310">
        <v>1.0423848544786662</v>
      </c>
    </row>
    <row r="311" spans="1:9" x14ac:dyDescent="0.3">
      <c r="A311">
        <v>309</v>
      </c>
      <c r="B311" t="s">
        <v>8</v>
      </c>
      <c r="C311" t="s">
        <v>8</v>
      </c>
      <c r="D311">
        <v>14093</v>
      </c>
      <c r="E311">
        <v>13079</v>
      </c>
      <c r="F311">
        <v>88.09359073638916</v>
      </c>
      <c r="G311">
        <v>3349.0920000000001</v>
      </c>
      <c r="H311">
        <v>0</v>
      </c>
      <c r="I311">
        <v>1.0775288630629254</v>
      </c>
    </row>
    <row r="312" spans="1:9" x14ac:dyDescent="0.3">
      <c r="A312">
        <v>310</v>
      </c>
      <c r="B312" t="s">
        <v>8</v>
      </c>
      <c r="C312" t="s">
        <v>8</v>
      </c>
      <c r="D312">
        <v>10313</v>
      </c>
      <c r="E312">
        <v>11215</v>
      </c>
      <c r="F312">
        <v>89.640593528747559</v>
      </c>
      <c r="G312">
        <v>3349.0920000000001</v>
      </c>
      <c r="H312">
        <v>0</v>
      </c>
      <c r="I312">
        <v>0.91957200178332588</v>
      </c>
    </row>
    <row r="313" spans="1:9" x14ac:dyDescent="0.3">
      <c r="A313">
        <v>311</v>
      </c>
      <c r="B313" t="s">
        <v>8</v>
      </c>
      <c r="C313" t="s">
        <v>8</v>
      </c>
      <c r="D313">
        <v>13494</v>
      </c>
      <c r="E313">
        <v>12069</v>
      </c>
      <c r="F313">
        <v>86.836719512939453</v>
      </c>
      <c r="G313">
        <v>3349.0920000000001</v>
      </c>
      <c r="H313">
        <v>0</v>
      </c>
      <c r="I313">
        <v>1.1180710912254537</v>
      </c>
    </row>
    <row r="314" spans="1:9" x14ac:dyDescent="0.3">
      <c r="A314">
        <v>312</v>
      </c>
      <c r="B314" t="s">
        <v>8</v>
      </c>
      <c r="C314" t="s">
        <v>8</v>
      </c>
      <c r="D314">
        <v>13414</v>
      </c>
      <c r="E314">
        <v>12903</v>
      </c>
      <c r="F314">
        <v>87.871217727661133</v>
      </c>
      <c r="G314">
        <v>3349.0920000000001</v>
      </c>
      <c r="H314">
        <v>0</v>
      </c>
      <c r="I314">
        <v>1.0396031930558784</v>
      </c>
    </row>
    <row r="315" spans="1:9" x14ac:dyDescent="0.3">
      <c r="A315">
        <v>313</v>
      </c>
      <c r="B315" t="s">
        <v>8</v>
      </c>
      <c r="C315" t="s">
        <v>8</v>
      </c>
      <c r="D315">
        <v>13402</v>
      </c>
      <c r="E315">
        <v>13481</v>
      </c>
      <c r="F315">
        <v>90.876173973083496</v>
      </c>
      <c r="G315">
        <v>3349.0920000000001</v>
      </c>
      <c r="H315">
        <v>0</v>
      </c>
      <c r="I315">
        <v>0.99413990060084567</v>
      </c>
    </row>
    <row r="316" spans="1:9" x14ac:dyDescent="0.3">
      <c r="A316">
        <v>314</v>
      </c>
      <c r="B316" t="s">
        <v>8</v>
      </c>
      <c r="C316" t="s">
        <v>8</v>
      </c>
      <c r="D316">
        <v>14694</v>
      </c>
      <c r="E316">
        <v>15189</v>
      </c>
      <c r="F316">
        <v>89.793586730957031</v>
      </c>
      <c r="G316">
        <v>3349.0920000000001</v>
      </c>
      <c r="H316">
        <v>0</v>
      </c>
      <c r="I316">
        <v>0.96741062611100137</v>
      </c>
    </row>
    <row r="317" spans="1:9" x14ac:dyDescent="0.3">
      <c r="A317">
        <v>315</v>
      </c>
      <c r="B317" t="s">
        <v>8</v>
      </c>
      <c r="C317" t="s">
        <v>8</v>
      </c>
      <c r="D317">
        <v>18566</v>
      </c>
      <c r="E317">
        <v>17412</v>
      </c>
      <c r="F317">
        <v>93.253475427627563</v>
      </c>
      <c r="G317">
        <v>3349.0920000000001</v>
      </c>
      <c r="H317">
        <v>0</v>
      </c>
      <c r="I317">
        <v>1.0662761314036298</v>
      </c>
    </row>
    <row r="318" spans="1:9" x14ac:dyDescent="0.3">
      <c r="A318">
        <v>316</v>
      </c>
      <c r="B318" t="s">
        <v>8</v>
      </c>
      <c r="C318" t="s">
        <v>8</v>
      </c>
      <c r="D318">
        <v>16754</v>
      </c>
      <c r="E318">
        <v>16613</v>
      </c>
      <c r="F318">
        <v>89.048159122467041</v>
      </c>
      <c r="G318">
        <v>3349.0920000000001</v>
      </c>
      <c r="H318">
        <v>0</v>
      </c>
      <c r="I318">
        <v>1.008487329200024</v>
      </c>
    </row>
    <row r="319" spans="1:9" x14ac:dyDescent="0.3">
      <c r="A319">
        <v>317</v>
      </c>
      <c r="B319" t="s">
        <v>8</v>
      </c>
      <c r="C319" t="s">
        <v>8</v>
      </c>
      <c r="D319">
        <v>20524</v>
      </c>
      <c r="E319">
        <v>18660</v>
      </c>
      <c r="F319">
        <v>90.732085704803467</v>
      </c>
      <c r="G319">
        <v>3349.0920000000001</v>
      </c>
      <c r="H319">
        <v>0</v>
      </c>
      <c r="I319">
        <v>1.0998928188638799</v>
      </c>
    </row>
    <row r="320" spans="1:9" x14ac:dyDescent="0.3">
      <c r="A320">
        <v>318</v>
      </c>
      <c r="B320" t="s">
        <v>8</v>
      </c>
      <c r="C320" t="s">
        <v>8</v>
      </c>
      <c r="D320">
        <v>16701</v>
      </c>
      <c r="E320">
        <v>16210</v>
      </c>
      <c r="F320">
        <v>93.616896867752075</v>
      </c>
      <c r="G320">
        <v>3349.0920000000001</v>
      </c>
      <c r="H320">
        <v>0</v>
      </c>
      <c r="I320">
        <v>1.0302899444787168</v>
      </c>
    </row>
    <row r="321" spans="1:9" x14ac:dyDescent="0.3">
      <c r="A321">
        <v>319</v>
      </c>
      <c r="B321" t="s">
        <v>8</v>
      </c>
      <c r="C321" t="s">
        <v>8</v>
      </c>
      <c r="D321">
        <v>18670</v>
      </c>
      <c r="E321">
        <v>17030</v>
      </c>
      <c r="F321">
        <v>90.878468751907349</v>
      </c>
      <c r="G321">
        <v>3349.0920000000001</v>
      </c>
      <c r="H321">
        <v>0</v>
      </c>
      <c r="I321">
        <v>1.0963006459189666</v>
      </c>
    </row>
    <row r="322" spans="1:9" x14ac:dyDescent="0.3">
      <c r="A322">
        <v>320</v>
      </c>
      <c r="B322" t="s">
        <v>8</v>
      </c>
      <c r="C322" t="s">
        <v>8</v>
      </c>
      <c r="D322">
        <v>15462</v>
      </c>
      <c r="E322">
        <v>15726</v>
      </c>
      <c r="F322">
        <v>93.509960174560547</v>
      </c>
      <c r="G322">
        <v>3349.0920000000001</v>
      </c>
      <c r="H322">
        <v>0</v>
      </c>
      <c r="I322">
        <v>0.98321251430751622</v>
      </c>
    </row>
    <row r="323" spans="1:9" x14ac:dyDescent="0.3">
      <c r="A323">
        <v>321</v>
      </c>
      <c r="B323" t="s">
        <v>8</v>
      </c>
      <c r="C323" t="s">
        <v>8</v>
      </c>
      <c r="D323">
        <v>14574</v>
      </c>
      <c r="E323">
        <v>14399</v>
      </c>
      <c r="F323">
        <v>95.446574687957764</v>
      </c>
      <c r="G323">
        <v>3349.0920000000001</v>
      </c>
      <c r="H323">
        <v>0</v>
      </c>
      <c r="I323">
        <v>1.0121536217792901</v>
      </c>
    </row>
    <row r="324" spans="1:9" x14ac:dyDescent="0.3">
      <c r="A324">
        <v>322</v>
      </c>
      <c r="B324" t="s">
        <v>8</v>
      </c>
      <c r="C324" t="s">
        <v>8</v>
      </c>
      <c r="D324">
        <v>17235</v>
      </c>
      <c r="E324">
        <v>15987</v>
      </c>
      <c r="F324">
        <v>83.628123998641968</v>
      </c>
      <c r="G324">
        <v>3349.0920000000001</v>
      </c>
      <c r="H324">
        <v>0</v>
      </c>
      <c r="I324">
        <v>1.078063426534059</v>
      </c>
    </row>
    <row r="325" spans="1:9" x14ac:dyDescent="0.3">
      <c r="A325">
        <v>323</v>
      </c>
      <c r="B325" t="s">
        <v>8</v>
      </c>
      <c r="C325" t="s">
        <v>8</v>
      </c>
      <c r="D325">
        <v>15653</v>
      </c>
      <c r="E325">
        <v>15921</v>
      </c>
      <c r="F325">
        <v>92.71240234375</v>
      </c>
      <c r="G325">
        <v>3349.0920000000001</v>
      </c>
      <c r="H325">
        <v>0</v>
      </c>
      <c r="I325">
        <v>0.98316688650210415</v>
      </c>
    </row>
    <row r="326" spans="1:9" x14ac:dyDescent="0.3">
      <c r="A326">
        <v>324</v>
      </c>
      <c r="B326" t="s">
        <v>8</v>
      </c>
      <c r="C326" t="s">
        <v>8</v>
      </c>
      <c r="D326">
        <v>20337</v>
      </c>
      <c r="E326">
        <v>19280</v>
      </c>
      <c r="F326">
        <v>93.792498111724854</v>
      </c>
      <c r="G326">
        <v>3349.0920000000001</v>
      </c>
      <c r="H326">
        <v>0</v>
      </c>
      <c r="I326">
        <v>1.0548236514522822</v>
      </c>
    </row>
    <row r="327" spans="1:9" x14ac:dyDescent="0.3">
      <c r="A327">
        <v>325</v>
      </c>
      <c r="B327" t="s">
        <v>8</v>
      </c>
      <c r="C327" t="s">
        <v>8</v>
      </c>
      <c r="D327">
        <v>19172</v>
      </c>
      <c r="E327">
        <v>19047</v>
      </c>
      <c r="F327">
        <v>94.47893500328064</v>
      </c>
      <c r="G327">
        <v>3349.0920000000001</v>
      </c>
      <c r="H327">
        <v>0</v>
      </c>
      <c r="I327">
        <v>1.0065627132881818</v>
      </c>
    </row>
    <row r="328" spans="1:9" x14ac:dyDescent="0.3">
      <c r="A328">
        <v>326</v>
      </c>
      <c r="B328" t="s">
        <v>8</v>
      </c>
      <c r="C328" t="s">
        <v>8</v>
      </c>
      <c r="D328">
        <v>14812</v>
      </c>
      <c r="E328">
        <v>14264</v>
      </c>
      <c r="F328">
        <v>89.593112468719482</v>
      </c>
      <c r="G328">
        <v>3349.0920000000001</v>
      </c>
      <c r="H328">
        <v>0</v>
      </c>
      <c r="I328">
        <v>1.038418395961862</v>
      </c>
    </row>
    <row r="329" spans="1:9" x14ac:dyDescent="0.3">
      <c r="A329">
        <v>327</v>
      </c>
      <c r="B329" t="s">
        <v>8</v>
      </c>
      <c r="C329" t="s">
        <v>8</v>
      </c>
      <c r="D329">
        <v>14112</v>
      </c>
      <c r="E329">
        <v>13211</v>
      </c>
      <c r="F329">
        <v>88.99495005607605</v>
      </c>
      <c r="G329">
        <v>3349.0920000000001</v>
      </c>
      <c r="H329">
        <v>0</v>
      </c>
      <c r="I329">
        <v>1.0682007418060706</v>
      </c>
    </row>
    <row r="330" spans="1:9" x14ac:dyDescent="0.3">
      <c r="A330">
        <v>328</v>
      </c>
      <c r="B330" t="s">
        <v>8</v>
      </c>
      <c r="C330" t="s">
        <v>8</v>
      </c>
      <c r="D330">
        <v>10266</v>
      </c>
      <c r="E330">
        <v>11547</v>
      </c>
      <c r="F330">
        <v>86.723166704177856</v>
      </c>
      <c r="G330">
        <v>3349.0920000000001</v>
      </c>
      <c r="H330">
        <v>0</v>
      </c>
      <c r="I330">
        <v>0.88906209405040271</v>
      </c>
    </row>
    <row r="331" spans="1:9" x14ac:dyDescent="0.3">
      <c r="A331">
        <v>329</v>
      </c>
      <c r="B331" t="s">
        <v>8</v>
      </c>
      <c r="C331" t="s">
        <v>8</v>
      </c>
      <c r="D331">
        <v>13449</v>
      </c>
      <c r="E331">
        <v>11901</v>
      </c>
      <c r="F331">
        <v>86.712825298309326</v>
      </c>
      <c r="G331">
        <v>3349.0920000000001</v>
      </c>
      <c r="H331">
        <v>0</v>
      </c>
      <c r="I331">
        <v>1.1300731031005797</v>
      </c>
    </row>
    <row r="332" spans="1:9" x14ac:dyDescent="0.3">
      <c r="A332">
        <v>330</v>
      </c>
      <c r="B332" t="s">
        <v>8</v>
      </c>
      <c r="C332" t="s">
        <v>8</v>
      </c>
      <c r="D332">
        <v>13440</v>
      </c>
      <c r="E332">
        <v>13375</v>
      </c>
      <c r="F332">
        <v>91.645222902297974</v>
      </c>
      <c r="G332">
        <v>3349.0920000000001</v>
      </c>
      <c r="H332">
        <v>0</v>
      </c>
      <c r="I332">
        <v>1.0048598130841122</v>
      </c>
    </row>
    <row r="333" spans="1:9" x14ac:dyDescent="0.3">
      <c r="A333">
        <v>331</v>
      </c>
      <c r="B333" t="s">
        <v>8</v>
      </c>
      <c r="C333" t="s">
        <v>8</v>
      </c>
      <c r="D333">
        <v>13373</v>
      </c>
      <c r="E333">
        <v>13190</v>
      </c>
      <c r="F333">
        <v>92.792856693267822</v>
      </c>
      <c r="G333">
        <v>3349.0920000000001</v>
      </c>
      <c r="H333">
        <v>0</v>
      </c>
      <c r="I333">
        <v>1.0138741470811221</v>
      </c>
    </row>
    <row r="334" spans="1:9" x14ac:dyDescent="0.3">
      <c r="A334">
        <v>332</v>
      </c>
      <c r="B334" t="s">
        <v>8</v>
      </c>
      <c r="C334" t="s">
        <v>8</v>
      </c>
      <c r="D334">
        <v>14793</v>
      </c>
      <c r="E334">
        <v>15003</v>
      </c>
      <c r="F334">
        <v>92.91679859161377</v>
      </c>
      <c r="G334">
        <v>3349.0920000000001</v>
      </c>
      <c r="H334">
        <v>0</v>
      </c>
      <c r="I334">
        <v>0.98600279944011193</v>
      </c>
    </row>
    <row r="335" spans="1:9" x14ac:dyDescent="0.3">
      <c r="A335">
        <v>333</v>
      </c>
      <c r="B335" t="s">
        <v>8</v>
      </c>
      <c r="C335" t="s">
        <v>8</v>
      </c>
      <c r="D335">
        <v>18610</v>
      </c>
      <c r="E335">
        <v>17012</v>
      </c>
      <c r="F335">
        <v>91.300147771835327</v>
      </c>
      <c r="G335">
        <v>3349.0920000000001</v>
      </c>
      <c r="H335">
        <v>0</v>
      </c>
      <c r="I335">
        <v>1.0939336938631554</v>
      </c>
    </row>
    <row r="336" spans="1:9" x14ac:dyDescent="0.3">
      <c r="A336">
        <v>334</v>
      </c>
      <c r="B336" t="s">
        <v>8</v>
      </c>
      <c r="C336" t="s">
        <v>8</v>
      </c>
      <c r="D336">
        <v>16696</v>
      </c>
      <c r="E336">
        <v>16084</v>
      </c>
      <c r="F336">
        <v>88.564199209213257</v>
      </c>
      <c r="G336">
        <v>3349.0920000000001</v>
      </c>
      <c r="H336">
        <v>0</v>
      </c>
      <c r="I336">
        <v>1.0380502362596369</v>
      </c>
    </row>
    <row r="337" spans="1:9" x14ac:dyDescent="0.3">
      <c r="A337">
        <v>335</v>
      </c>
      <c r="B337" t="s">
        <v>8</v>
      </c>
      <c r="C337" t="s">
        <v>8</v>
      </c>
      <c r="D337">
        <v>20540</v>
      </c>
      <c r="E337">
        <v>18897</v>
      </c>
      <c r="F337">
        <v>91.78621768951416</v>
      </c>
      <c r="G337">
        <v>3349.0920000000001</v>
      </c>
      <c r="H337">
        <v>0</v>
      </c>
      <c r="I337">
        <v>1.0869450177276816</v>
      </c>
    </row>
    <row r="338" spans="1:9" x14ac:dyDescent="0.3">
      <c r="A338">
        <v>336</v>
      </c>
      <c r="B338" t="s">
        <v>8</v>
      </c>
      <c r="C338" t="s">
        <v>8</v>
      </c>
      <c r="D338">
        <v>16689</v>
      </c>
      <c r="E338">
        <v>16132</v>
      </c>
      <c r="F338">
        <v>92.611503601074219</v>
      </c>
      <c r="G338">
        <v>3349.0920000000001</v>
      </c>
      <c r="H338">
        <v>0</v>
      </c>
      <c r="I338">
        <v>1.0345276469129681</v>
      </c>
    </row>
    <row r="339" spans="1:9" x14ac:dyDescent="0.3">
      <c r="A339">
        <v>337</v>
      </c>
      <c r="B339" t="s">
        <v>8</v>
      </c>
      <c r="C339" t="s">
        <v>8</v>
      </c>
      <c r="D339">
        <v>18642</v>
      </c>
      <c r="E339">
        <v>16790</v>
      </c>
      <c r="F339">
        <v>90.065443515777588</v>
      </c>
      <c r="G339">
        <v>3349.0920000000001</v>
      </c>
      <c r="H339">
        <v>0</v>
      </c>
      <c r="I339">
        <v>1.1103037522334722</v>
      </c>
    </row>
    <row r="340" spans="1:9" x14ac:dyDescent="0.3">
      <c r="A340">
        <v>338</v>
      </c>
      <c r="B340" t="s">
        <v>8</v>
      </c>
      <c r="C340" t="s">
        <v>8</v>
      </c>
      <c r="D340">
        <v>15414</v>
      </c>
      <c r="E340">
        <v>15927</v>
      </c>
      <c r="F340">
        <v>93.391335010528564</v>
      </c>
      <c r="G340">
        <v>3349.0920000000001</v>
      </c>
      <c r="H340">
        <v>0</v>
      </c>
      <c r="I340">
        <v>0.96779054435863632</v>
      </c>
    </row>
    <row r="341" spans="1:9" x14ac:dyDescent="0.3">
      <c r="A341">
        <v>339</v>
      </c>
      <c r="B341" t="s">
        <v>8</v>
      </c>
      <c r="C341" t="s">
        <v>8</v>
      </c>
      <c r="D341">
        <v>14572</v>
      </c>
      <c r="E341">
        <v>14077</v>
      </c>
      <c r="F341">
        <v>95.476257801055908</v>
      </c>
      <c r="G341">
        <v>3349.0920000000001</v>
      </c>
      <c r="H341">
        <v>0</v>
      </c>
      <c r="I341">
        <v>1.0351637422746325</v>
      </c>
    </row>
    <row r="342" spans="1:9" x14ac:dyDescent="0.3">
      <c r="A342">
        <v>340</v>
      </c>
      <c r="B342" t="s">
        <v>8</v>
      </c>
      <c r="C342" t="s">
        <v>8</v>
      </c>
      <c r="D342">
        <v>17235</v>
      </c>
      <c r="E342">
        <v>16555</v>
      </c>
      <c r="F342">
        <v>87.12964653968811</v>
      </c>
      <c r="G342">
        <v>3349.0920000000001</v>
      </c>
      <c r="H342">
        <v>0</v>
      </c>
      <c r="I342">
        <v>1.0410752038659015</v>
      </c>
    </row>
    <row r="343" spans="1:9" x14ac:dyDescent="0.3">
      <c r="A343">
        <v>341</v>
      </c>
      <c r="B343" t="s">
        <v>8</v>
      </c>
      <c r="C343" t="s">
        <v>8</v>
      </c>
      <c r="D343">
        <v>15663</v>
      </c>
      <c r="E343">
        <v>15551</v>
      </c>
      <c r="F343">
        <v>90.364092588424683</v>
      </c>
      <c r="G343">
        <v>3349.0920000000001</v>
      </c>
      <c r="H343">
        <v>0</v>
      </c>
      <c r="I343">
        <v>1.0072021091891197</v>
      </c>
    </row>
    <row r="344" spans="1:9" x14ac:dyDescent="0.3">
      <c r="A344">
        <v>342</v>
      </c>
      <c r="B344" t="s">
        <v>8</v>
      </c>
      <c r="C344" t="s">
        <v>8</v>
      </c>
      <c r="D344">
        <v>20339</v>
      </c>
      <c r="E344">
        <v>18860</v>
      </c>
      <c r="F344">
        <v>91.345310211181641</v>
      </c>
      <c r="G344">
        <v>3349.0920000000001</v>
      </c>
      <c r="H344">
        <v>0</v>
      </c>
      <c r="I344">
        <v>1.0784199363732767</v>
      </c>
    </row>
    <row r="345" spans="1:9" x14ac:dyDescent="0.3">
      <c r="A345">
        <v>343</v>
      </c>
      <c r="B345" t="s">
        <v>8</v>
      </c>
      <c r="C345" t="s">
        <v>8</v>
      </c>
      <c r="D345">
        <v>19184</v>
      </c>
      <c r="E345">
        <v>18791</v>
      </c>
      <c r="F345">
        <v>93.661075830459595</v>
      </c>
      <c r="G345">
        <v>3349.0920000000001</v>
      </c>
      <c r="H345">
        <v>0</v>
      </c>
      <c r="I345">
        <v>1.020914267468469</v>
      </c>
    </row>
    <row r="346" spans="1:9" x14ac:dyDescent="0.3">
      <c r="A346">
        <v>344</v>
      </c>
      <c r="B346" t="s">
        <v>8</v>
      </c>
      <c r="C346" t="s">
        <v>8</v>
      </c>
      <c r="D346">
        <v>14754</v>
      </c>
      <c r="E346">
        <v>14131</v>
      </c>
      <c r="F346">
        <v>86.595606803894043</v>
      </c>
      <c r="G346">
        <v>3349.0920000000001</v>
      </c>
      <c r="H346">
        <v>0</v>
      </c>
      <c r="I346">
        <v>1.04408746727054</v>
      </c>
    </row>
    <row r="347" spans="1:9" x14ac:dyDescent="0.3">
      <c r="A347">
        <v>345</v>
      </c>
      <c r="B347" t="s">
        <v>8</v>
      </c>
      <c r="C347" t="s">
        <v>8</v>
      </c>
      <c r="D347">
        <v>14093</v>
      </c>
      <c r="E347">
        <v>13032</v>
      </c>
      <c r="F347">
        <v>87.107676267623901</v>
      </c>
      <c r="G347">
        <v>3349.0920000000001</v>
      </c>
      <c r="H347">
        <v>0</v>
      </c>
      <c r="I347">
        <v>1.081414978514426</v>
      </c>
    </row>
    <row r="348" spans="1:9" x14ac:dyDescent="0.3">
      <c r="A348">
        <v>346</v>
      </c>
      <c r="B348" t="s">
        <v>8</v>
      </c>
      <c r="C348" t="s">
        <v>8</v>
      </c>
      <c r="D348">
        <v>10310</v>
      </c>
      <c r="E348">
        <v>11072</v>
      </c>
      <c r="F348">
        <v>89.944034814834595</v>
      </c>
      <c r="G348">
        <v>3349.0920000000001</v>
      </c>
      <c r="H348">
        <v>0</v>
      </c>
      <c r="I348">
        <v>0.93117774566473988</v>
      </c>
    </row>
    <row r="349" spans="1:9" x14ac:dyDescent="0.3">
      <c r="A349">
        <v>347</v>
      </c>
      <c r="B349" t="s">
        <v>8</v>
      </c>
      <c r="C349" t="s">
        <v>8</v>
      </c>
      <c r="D349">
        <v>13493</v>
      </c>
      <c r="E349">
        <v>11426</v>
      </c>
      <c r="F349">
        <v>83.484280109405518</v>
      </c>
      <c r="G349">
        <v>3349.0920000000001</v>
      </c>
      <c r="H349">
        <v>0</v>
      </c>
      <c r="I349">
        <v>1.1809032032207247</v>
      </c>
    </row>
    <row r="350" spans="1:9" x14ac:dyDescent="0.3">
      <c r="A350">
        <v>348</v>
      </c>
      <c r="B350" t="s">
        <v>8</v>
      </c>
      <c r="C350" t="s">
        <v>8</v>
      </c>
      <c r="D350">
        <v>13415</v>
      </c>
      <c r="E350">
        <v>13137</v>
      </c>
      <c r="F350">
        <v>93.245995044708252</v>
      </c>
      <c r="G350">
        <v>3349.0920000000001</v>
      </c>
      <c r="H350">
        <v>0</v>
      </c>
      <c r="I350">
        <v>1.0211616046281495</v>
      </c>
    </row>
    <row r="351" spans="1:9" x14ac:dyDescent="0.3">
      <c r="A351">
        <v>349</v>
      </c>
      <c r="B351" t="s">
        <v>8</v>
      </c>
      <c r="C351" t="s">
        <v>8</v>
      </c>
      <c r="D351">
        <v>13403</v>
      </c>
      <c r="E351">
        <v>13299</v>
      </c>
      <c r="F351">
        <v>90.090411901473999</v>
      </c>
      <c r="G351">
        <v>3349.0920000000001</v>
      </c>
      <c r="H351">
        <v>0</v>
      </c>
      <c r="I351">
        <v>1.0078201368523949</v>
      </c>
    </row>
    <row r="352" spans="1:9" x14ac:dyDescent="0.3">
      <c r="A352">
        <v>350</v>
      </c>
      <c r="B352" t="s">
        <v>8</v>
      </c>
      <c r="C352" t="s">
        <v>8</v>
      </c>
      <c r="D352">
        <v>14690</v>
      </c>
      <c r="E352">
        <v>15211</v>
      </c>
      <c r="F352">
        <v>91.660791635513306</v>
      </c>
      <c r="G352">
        <v>3349.0920000000001</v>
      </c>
      <c r="H352">
        <v>0</v>
      </c>
      <c r="I352">
        <v>0.9657484715008875</v>
      </c>
    </row>
    <row r="353" spans="1:9" x14ac:dyDescent="0.3">
      <c r="A353">
        <v>351</v>
      </c>
      <c r="B353" t="s">
        <v>8</v>
      </c>
      <c r="C353" t="s">
        <v>8</v>
      </c>
      <c r="D353">
        <v>18581</v>
      </c>
      <c r="E353">
        <v>16871</v>
      </c>
      <c r="F353">
        <v>89.928209781646729</v>
      </c>
      <c r="G353">
        <v>3349.0920000000001</v>
      </c>
      <c r="H353">
        <v>0</v>
      </c>
      <c r="I353">
        <v>1.1013573587813408</v>
      </c>
    </row>
    <row r="354" spans="1:9" x14ac:dyDescent="0.3">
      <c r="A354">
        <v>352</v>
      </c>
      <c r="B354" t="s">
        <v>8</v>
      </c>
      <c r="C354" t="s">
        <v>8</v>
      </c>
      <c r="D354">
        <v>16747</v>
      </c>
      <c r="E354">
        <v>15823</v>
      </c>
      <c r="F354">
        <v>87.636822462081909</v>
      </c>
      <c r="G354">
        <v>3349.0920000000001</v>
      </c>
      <c r="H354">
        <v>0</v>
      </c>
      <c r="I354">
        <v>1.0583960058143209</v>
      </c>
    </row>
    <row r="355" spans="1:9" x14ac:dyDescent="0.3">
      <c r="A355">
        <v>353</v>
      </c>
      <c r="B355" t="s">
        <v>8</v>
      </c>
      <c r="C355" t="s">
        <v>8</v>
      </c>
      <c r="D355">
        <v>20521</v>
      </c>
      <c r="E355">
        <v>18457</v>
      </c>
      <c r="F355">
        <v>89.812517166137695</v>
      </c>
      <c r="G355">
        <v>3349.0920000000001</v>
      </c>
      <c r="H355">
        <v>0</v>
      </c>
      <c r="I355">
        <v>1.1118274909248524</v>
      </c>
    </row>
    <row r="356" spans="1:9" x14ac:dyDescent="0.3">
      <c r="A356">
        <v>354</v>
      </c>
      <c r="B356" t="s">
        <v>8</v>
      </c>
      <c r="C356" t="s">
        <v>8</v>
      </c>
      <c r="D356">
        <v>16702</v>
      </c>
      <c r="E356">
        <v>16032</v>
      </c>
      <c r="F356">
        <v>92.984318733215332</v>
      </c>
      <c r="G356">
        <v>3349.0920000000001</v>
      </c>
      <c r="H356">
        <v>0</v>
      </c>
      <c r="I356">
        <v>1.0417914171656686</v>
      </c>
    </row>
    <row r="357" spans="1:9" x14ac:dyDescent="0.3">
      <c r="A357">
        <v>355</v>
      </c>
      <c r="B357" t="s">
        <v>8</v>
      </c>
      <c r="C357" t="s">
        <v>8</v>
      </c>
      <c r="D357">
        <v>18670</v>
      </c>
      <c r="E357">
        <v>16701</v>
      </c>
      <c r="F357">
        <v>89.382660388946533</v>
      </c>
      <c r="G357">
        <v>3349.0920000000001</v>
      </c>
      <c r="H357">
        <v>0</v>
      </c>
      <c r="I357">
        <v>1.1178971319082689</v>
      </c>
    </row>
    <row r="358" spans="1:9" x14ac:dyDescent="0.3">
      <c r="A358">
        <v>356</v>
      </c>
      <c r="B358" t="s">
        <v>8</v>
      </c>
      <c r="C358" t="s">
        <v>8</v>
      </c>
      <c r="D358">
        <v>15470</v>
      </c>
      <c r="E358">
        <v>15912</v>
      </c>
      <c r="F358">
        <v>93.16754937171936</v>
      </c>
      <c r="G358">
        <v>3349.0920000000001</v>
      </c>
      <c r="H358">
        <v>0</v>
      </c>
      <c r="I358">
        <v>0.97222222222222221</v>
      </c>
    </row>
    <row r="359" spans="1:9" x14ac:dyDescent="0.3">
      <c r="A359">
        <v>357</v>
      </c>
      <c r="B359" t="s">
        <v>8</v>
      </c>
      <c r="C359" t="s">
        <v>8</v>
      </c>
      <c r="D359">
        <v>14573</v>
      </c>
      <c r="E359">
        <v>14296</v>
      </c>
      <c r="F359">
        <v>95.695501565933228</v>
      </c>
      <c r="G359">
        <v>3349.0920000000001</v>
      </c>
      <c r="H359">
        <v>0</v>
      </c>
      <c r="I359">
        <v>1.0193760492445438</v>
      </c>
    </row>
    <row r="360" spans="1:9" x14ac:dyDescent="0.3">
      <c r="A360">
        <v>358</v>
      </c>
      <c r="B360" t="s">
        <v>8</v>
      </c>
      <c r="C360" t="s">
        <v>8</v>
      </c>
      <c r="D360">
        <v>17227</v>
      </c>
      <c r="E360">
        <v>16525</v>
      </c>
      <c r="F360">
        <v>86.970973014831543</v>
      </c>
      <c r="G360">
        <v>3349.0920000000001</v>
      </c>
      <c r="H360">
        <v>0</v>
      </c>
      <c r="I360">
        <v>1.0424810892586989</v>
      </c>
    </row>
    <row r="361" spans="1:9" x14ac:dyDescent="0.3">
      <c r="A361">
        <v>359</v>
      </c>
      <c r="B361" t="s">
        <v>8</v>
      </c>
      <c r="C361" t="s">
        <v>8</v>
      </c>
      <c r="D361">
        <v>15653</v>
      </c>
      <c r="E361">
        <v>15588</v>
      </c>
      <c r="F361">
        <v>88.516777753829956</v>
      </c>
      <c r="G361">
        <v>3349.0920000000001</v>
      </c>
      <c r="H361">
        <v>0</v>
      </c>
      <c r="I361">
        <v>1.0041698742622531</v>
      </c>
    </row>
    <row r="362" spans="1:9" x14ac:dyDescent="0.3">
      <c r="A362">
        <v>360</v>
      </c>
      <c r="B362" t="s">
        <v>8</v>
      </c>
      <c r="C362" t="s">
        <v>8</v>
      </c>
      <c r="D362">
        <v>20340</v>
      </c>
      <c r="E362">
        <v>18311</v>
      </c>
      <c r="F362">
        <v>88.339340686798096</v>
      </c>
      <c r="G362">
        <v>3349.0920000000001</v>
      </c>
      <c r="H362">
        <v>0</v>
      </c>
      <c r="I362">
        <v>1.11080771121184</v>
      </c>
    </row>
    <row r="363" spans="1:9" x14ac:dyDescent="0.3">
      <c r="A363">
        <v>361</v>
      </c>
      <c r="B363" t="s">
        <v>8</v>
      </c>
      <c r="C363" t="s">
        <v>8</v>
      </c>
      <c r="D363">
        <v>19185</v>
      </c>
      <c r="E363">
        <v>18708</v>
      </c>
      <c r="F363">
        <v>94.432759284973145</v>
      </c>
      <c r="G363">
        <v>3349.0920000000001</v>
      </c>
      <c r="H363">
        <v>0</v>
      </c>
      <c r="I363">
        <v>1.0254971135343169</v>
      </c>
    </row>
    <row r="364" spans="1:9" x14ac:dyDescent="0.3">
      <c r="A364">
        <v>362</v>
      </c>
      <c r="B364" t="s">
        <v>8</v>
      </c>
      <c r="C364" t="s">
        <v>8</v>
      </c>
      <c r="D364">
        <v>14812</v>
      </c>
      <c r="E364">
        <v>14063</v>
      </c>
      <c r="F364">
        <v>86.820650100708008</v>
      </c>
      <c r="G364">
        <v>3349.0920000000001</v>
      </c>
      <c r="H364">
        <v>0</v>
      </c>
      <c r="I364">
        <v>1.0532603285216526</v>
      </c>
    </row>
    <row r="365" spans="1:9" x14ac:dyDescent="0.3">
      <c r="A365">
        <v>363</v>
      </c>
      <c r="B365" t="s">
        <v>8</v>
      </c>
      <c r="C365" t="s">
        <v>8</v>
      </c>
      <c r="D365">
        <v>14116</v>
      </c>
      <c r="E365">
        <v>13257</v>
      </c>
      <c r="F365">
        <v>89.105355739593506</v>
      </c>
      <c r="G365">
        <v>3349.0920000000001</v>
      </c>
      <c r="H365">
        <v>0</v>
      </c>
      <c r="I365">
        <v>1.0647959568529832</v>
      </c>
    </row>
    <row r="366" spans="1:9" x14ac:dyDescent="0.3">
      <c r="A366">
        <v>364</v>
      </c>
      <c r="B366" t="s">
        <v>8</v>
      </c>
      <c r="C366" t="s">
        <v>8</v>
      </c>
      <c r="D366">
        <v>10269</v>
      </c>
      <c r="E366">
        <v>10949</v>
      </c>
      <c r="F366">
        <v>89.802306890487671</v>
      </c>
      <c r="G366">
        <v>3349.0920000000001</v>
      </c>
      <c r="H366">
        <v>0</v>
      </c>
      <c r="I366">
        <v>0.93789387158644622</v>
      </c>
    </row>
    <row r="367" spans="1:9" x14ac:dyDescent="0.3">
      <c r="A367">
        <v>365</v>
      </c>
      <c r="B367" t="s">
        <v>8</v>
      </c>
      <c r="C367" t="s">
        <v>8</v>
      </c>
      <c r="D367">
        <v>13449</v>
      </c>
      <c r="E367">
        <v>11542</v>
      </c>
      <c r="F367">
        <v>83.554905652999878</v>
      </c>
      <c r="G367">
        <v>3349.0920000000001</v>
      </c>
      <c r="H367">
        <v>0</v>
      </c>
      <c r="I367">
        <v>1.1652226650493849</v>
      </c>
    </row>
    <row r="368" spans="1:9" x14ac:dyDescent="0.3">
      <c r="A368">
        <v>366</v>
      </c>
      <c r="B368" t="s">
        <v>8</v>
      </c>
      <c r="C368" t="s">
        <v>8</v>
      </c>
      <c r="D368">
        <v>13443</v>
      </c>
      <c r="E368">
        <v>12898</v>
      </c>
      <c r="F368">
        <v>92.706125974655151</v>
      </c>
      <c r="G368">
        <v>3349.0920000000001</v>
      </c>
      <c r="H368">
        <v>0</v>
      </c>
      <c r="I368">
        <v>1.042254613118313</v>
      </c>
    </row>
    <row r="369" spans="1:9" x14ac:dyDescent="0.3">
      <c r="A369">
        <v>367</v>
      </c>
      <c r="B369" t="s">
        <v>8</v>
      </c>
      <c r="C369" t="s">
        <v>8</v>
      </c>
      <c r="D369">
        <v>13373</v>
      </c>
      <c r="E369">
        <v>13207</v>
      </c>
      <c r="F369">
        <v>90.224003791809082</v>
      </c>
      <c r="G369">
        <v>3349.0920000000001</v>
      </c>
      <c r="H369">
        <v>0</v>
      </c>
      <c r="I369">
        <v>1.0125690921481032</v>
      </c>
    </row>
    <row r="370" spans="1:9" x14ac:dyDescent="0.3">
      <c r="A370">
        <v>368</v>
      </c>
      <c r="B370" t="s">
        <v>8</v>
      </c>
      <c r="C370" t="s">
        <v>8</v>
      </c>
      <c r="D370">
        <v>14793</v>
      </c>
      <c r="E370">
        <v>15226</v>
      </c>
      <c r="F370">
        <v>90.596824884414673</v>
      </c>
      <c r="G370">
        <v>3349.0920000000001</v>
      </c>
      <c r="H370">
        <v>0</v>
      </c>
      <c r="I370">
        <v>0.97156180218048072</v>
      </c>
    </row>
    <row r="371" spans="1:9" x14ac:dyDescent="0.3">
      <c r="A371">
        <v>369</v>
      </c>
      <c r="B371" t="s">
        <v>8</v>
      </c>
      <c r="C371" t="s">
        <v>8</v>
      </c>
      <c r="D371">
        <v>18613</v>
      </c>
      <c r="E371">
        <v>17042</v>
      </c>
      <c r="F371">
        <v>90.312248468399048</v>
      </c>
      <c r="G371">
        <v>3349.0920000000001</v>
      </c>
      <c r="H371">
        <v>0</v>
      </c>
      <c r="I371">
        <v>1.092184015960568</v>
      </c>
    </row>
    <row r="372" spans="1:9" x14ac:dyDescent="0.3">
      <c r="A372">
        <v>370</v>
      </c>
      <c r="B372" t="s">
        <v>8</v>
      </c>
      <c r="C372" t="s">
        <v>8</v>
      </c>
      <c r="D372">
        <v>16693</v>
      </c>
      <c r="E372">
        <v>16315</v>
      </c>
      <c r="F372">
        <v>88.176274299621582</v>
      </c>
      <c r="G372">
        <v>3349.0920000000001</v>
      </c>
      <c r="H372">
        <v>0</v>
      </c>
      <c r="I372">
        <v>1.0231688630095004</v>
      </c>
    </row>
    <row r="373" spans="1:9" x14ac:dyDescent="0.3">
      <c r="A373">
        <v>371</v>
      </c>
      <c r="B373" t="s">
        <v>8</v>
      </c>
      <c r="C373" t="s">
        <v>8</v>
      </c>
      <c r="D373">
        <v>20560</v>
      </c>
      <c r="E373">
        <v>18327</v>
      </c>
      <c r="F373">
        <v>89.120709896087646</v>
      </c>
      <c r="G373">
        <v>3349.0920000000001</v>
      </c>
      <c r="H373">
        <v>0</v>
      </c>
      <c r="I373">
        <v>1.1218420909041305</v>
      </c>
    </row>
    <row r="374" spans="1:9" x14ac:dyDescent="0.3">
      <c r="A374">
        <v>372</v>
      </c>
      <c r="B374" t="s">
        <v>8</v>
      </c>
      <c r="C374" t="s">
        <v>8</v>
      </c>
      <c r="D374">
        <v>16675</v>
      </c>
      <c r="E374">
        <v>16704</v>
      </c>
      <c r="F374">
        <v>93.54633092880249</v>
      </c>
      <c r="G374">
        <v>3349.0920000000001</v>
      </c>
      <c r="H374">
        <v>0</v>
      </c>
      <c r="I374">
        <v>0.99826388888888884</v>
      </c>
    </row>
    <row r="375" spans="1:9" x14ac:dyDescent="0.3">
      <c r="A375">
        <v>373</v>
      </c>
      <c r="B375" t="s">
        <v>8</v>
      </c>
      <c r="C375" t="s">
        <v>8</v>
      </c>
      <c r="D375">
        <v>18648</v>
      </c>
      <c r="E375">
        <v>17022</v>
      </c>
      <c r="F375">
        <v>90.422803163528442</v>
      </c>
      <c r="G375">
        <v>3349.0920000000001</v>
      </c>
      <c r="H375">
        <v>0</v>
      </c>
      <c r="I375">
        <v>1.0955234402537892</v>
      </c>
    </row>
    <row r="376" spans="1:9" x14ac:dyDescent="0.3">
      <c r="A376">
        <v>374</v>
      </c>
      <c r="B376" t="s">
        <v>8</v>
      </c>
      <c r="C376" t="s">
        <v>8</v>
      </c>
      <c r="D376">
        <v>15418</v>
      </c>
      <c r="E376">
        <v>16212</v>
      </c>
      <c r="F376">
        <v>92.924672365188599</v>
      </c>
      <c r="G376">
        <v>3349.0920000000001</v>
      </c>
      <c r="H376">
        <v>0</v>
      </c>
      <c r="I376">
        <v>0.95102393288921783</v>
      </c>
    </row>
    <row r="377" spans="1:9" x14ac:dyDescent="0.3">
      <c r="A377">
        <v>375</v>
      </c>
      <c r="B377" t="s">
        <v>8</v>
      </c>
      <c r="C377" t="s">
        <v>8</v>
      </c>
      <c r="D377">
        <v>14573</v>
      </c>
      <c r="E377">
        <v>14198</v>
      </c>
      <c r="F377">
        <v>95.854324102401733</v>
      </c>
      <c r="G377">
        <v>3349.0920000000001</v>
      </c>
      <c r="H377">
        <v>0</v>
      </c>
      <c r="I377">
        <v>1.0264121707282716</v>
      </c>
    </row>
    <row r="378" spans="1:9" x14ac:dyDescent="0.3">
      <c r="A378">
        <v>376</v>
      </c>
      <c r="B378" t="s">
        <v>8</v>
      </c>
      <c r="C378" t="s">
        <v>8</v>
      </c>
      <c r="D378">
        <v>17233</v>
      </c>
      <c r="E378">
        <v>16208</v>
      </c>
      <c r="F378">
        <v>86.041724681854248</v>
      </c>
      <c r="G378">
        <v>3349.0920000000001</v>
      </c>
      <c r="H378">
        <v>0</v>
      </c>
      <c r="I378">
        <v>1.0632403751233959</v>
      </c>
    </row>
    <row r="379" spans="1:9" x14ac:dyDescent="0.3">
      <c r="A379">
        <v>377</v>
      </c>
      <c r="B379" t="s">
        <v>8</v>
      </c>
      <c r="C379" t="s">
        <v>8</v>
      </c>
      <c r="D379">
        <v>15670</v>
      </c>
      <c r="E379">
        <v>15885</v>
      </c>
      <c r="F379">
        <v>90.342622995376587</v>
      </c>
      <c r="G379">
        <v>3349.0920000000001</v>
      </c>
      <c r="H379">
        <v>0</v>
      </c>
      <c r="I379">
        <v>0.98646521875983628</v>
      </c>
    </row>
    <row r="380" spans="1:9" x14ac:dyDescent="0.3">
      <c r="A380">
        <v>378</v>
      </c>
      <c r="B380" t="s">
        <v>8</v>
      </c>
      <c r="C380" t="s">
        <v>8</v>
      </c>
      <c r="D380">
        <v>20348</v>
      </c>
      <c r="E380">
        <v>19125</v>
      </c>
      <c r="F380">
        <v>92.880529165267944</v>
      </c>
      <c r="G380">
        <v>3349.0920000000001</v>
      </c>
      <c r="H380">
        <v>0</v>
      </c>
      <c r="I380">
        <v>1.0639477124183006</v>
      </c>
    </row>
    <row r="381" spans="1:9" x14ac:dyDescent="0.3">
      <c r="A381">
        <v>379</v>
      </c>
      <c r="B381" t="s">
        <v>8</v>
      </c>
      <c r="C381" t="s">
        <v>8</v>
      </c>
      <c r="D381">
        <v>19168</v>
      </c>
      <c r="E381">
        <v>18232</v>
      </c>
      <c r="F381">
        <v>91.588544845581055</v>
      </c>
      <c r="G381">
        <v>3349.0920000000001</v>
      </c>
      <c r="H381">
        <v>0</v>
      </c>
      <c r="I381">
        <v>1.0513383062746819</v>
      </c>
    </row>
    <row r="382" spans="1:9" x14ac:dyDescent="0.3">
      <c r="A382">
        <v>380</v>
      </c>
      <c r="B382" t="s">
        <v>8</v>
      </c>
      <c r="C382" t="s">
        <v>8</v>
      </c>
      <c r="D382">
        <v>14742</v>
      </c>
      <c r="E382">
        <v>13796</v>
      </c>
      <c r="F382">
        <v>88.220548629760742</v>
      </c>
      <c r="G382">
        <v>3349.0920000000001</v>
      </c>
      <c r="H382">
        <v>0</v>
      </c>
      <c r="I382">
        <v>1.0685706001739634</v>
      </c>
    </row>
    <row r="383" spans="1:9" x14ac:dyDescent="0.3">
      <c r="A383">
        <v>381</v>
      </c>
      <c r="B383" t="s">
        <v>8</v>
      </c>
      <c r="C383" t="s">
        <v>8</v>
      </c>
      <c r="D383">
        <v>14103</v>
      </c>
      <c r="E383">
        <v>13082</v>
      </c>
      <c r="F383">
        <v>88.222670555114746</v>
      </c>
      <c r="G383">
        <v>3349.0920000000001</v>
      </c>
      <c r="H383">
        <v>0</v>
      </c>
      <c r="I383">
        <v>1.0780461703103501</v>
      </c>
    </row>
    <row r="384" spans="1:9" x14ac:dyDescent="0.3">
      <c r="A384">
        <v>382</v>
      </c>
      <c r="B384" t="s">
        <v>8</v>
      </c>
      <c r="C384" t="s">
        <v>8</v>
      </c>
      <c r="D384">
        <v>10324</v>
      </c>
      <c r="E384">
        <v>11295</v>
      </c>
      <c r="F384">
        <v>90.241110324859619</v>
      </c>
      <c r="G384">
        <v>3349.0920000000001</v>
      </c>
      <c r="H384">
        <v>0</v>
      </c>
      <c r="I384">
        <v>0.91403275785745908</v>
      </c>
    </row>
    <row r="385" spans="1:9" x14ac:dyDescent="0.3">
      <c r="A385">
        <v>383</v>
      </c>
      <c r="B385" t="s">
        <v>8</v>
      </c>
      <c r="C385" t="s">
        <v>8</v>
      </c>
      <c r="D385">
        <v>13495</v>
      </c>
      <c r="E385">
        <v>11951</v>
      </c>
      <c r="F385">
        <v>85.845750570297241</v>
      </c>
      <c r="G385">
        <v>3349.0920000000001</v>
      </c>
      <c r="H385">
        <v>0</v>
      </c>
      <c r="I385">
        <v>1.1291942096895657</v>
      </c>
    </row>
    <row r="386" spans="1:9" x14ac:dyDescent="0.3">
      <c r="A386">
        <v>384</v>
      </c>
      <c r="B386" t="s">
        <v>8</v>
      </c>
      <c r="C386" t="s">
        <v>8</v>
      </c>
      <c r="D386">
        <v>13447</v>
      </c>
      <c r="E386">
        <v>13057</v>
      </c>
      <c r="F386">
        <v>92.085808515548706</v>
      </c>
      <c r="G386">
        <v>3349.0920000000001</v>
      </c>
      <c r="H386">
        <v>0</v>
      </c>
      <c r="I386">
        <v>1.0298690357662557</v>
      </c>
    </row>
    <row r="387" spans="1:9" x14ac:dyDescent="0.3">
      <c r="A387">
        <v>385</v>
      </c>
      <c r="B387" t="s">
        <v>8</v>
      </c>
      <c r="C387" t="s">
        <v>8</v>
      </c>
      <c r="D387">
        <v>13375</v>
      </c>
      <c r="E387">
        <v>13699</v>
      </c>
      <c r="F387">
        <v>91.443926095962524</v>
      </c>
      <c r="G387">
        <v>3349.0920000000001</v>
      </c>
      <c r="H387">
        <v>0</v>
      </c>
      <c r="I387">
        <v>0.97634863858675813</v>
      </c>
    </row>
    <row r="388" spans="1:9" x14ac:dyDescent="0.3">
      <c r="A388">
        <v>386</v>
      </c>
      <c r="B388" t="s">
        <v>8</v>
      </c>
      <c r="C388" t="s">
        <v>8</v>
      </c>
      <c r="D388">
        <v>14647</v>
      </c>
      <c r="E388">
        <v>15411</v>
      </c>
      <c r="F388">
        <v>93.137568235397339</v>
      </c>
      <c r="G388">
        <v>3349.0920000000001</v>
      </c>
      <c r="H388">
        <v>0</v>
      </c>
      <c r="I388">
        <v>0.95042502108883264</v>
      </c>
    </row>
    <row r="389" spans="1:9" x14ac:dyDescent="0.3">
      <c r="A389">
        <v>387</v>
      </c>
      <c r="B389" t="s">
        <v>8</v>
      </c>
      <c r="C389" t="s">
        <v>8</v>
      </c>
      <c r="D389">
        <v>18592</v>
      </c>
      <c r="E389">
        <v>16940</v>
      </c>
      <c r="F389">
        <v>90.560978651046753</v>
      </c>
      <c r="G389">
        <v>3349.0920000000001</v>
      </c>
      <c r="H389">
        <v>0</v>
      </c>
      <c r="I389">
        <v>1.0975206611570247</v>
      </c>
    </row>
    <row r="390" spans="1:9" x14ac:dyDescent="0.3">
      <c r="A390">
        <v>388</v>
      </c>
      <c r="B390" t="s">
        <v>8</v>
      </c>
      <c r="C390" t="s">
        <v>8</v>
      </c>
      <c r="D390">
        <v>16660</v>
      </c>
      <c r="E390">
        <v>16432</v>
      </c>
      <c r="F390">
        <v>88.719701766967773</v>
      </c>
      <c r="G390">
        <v>3349.0920000000001</v>
      </c>
      <c r="H390">
        <v>0</v>
      </c>
      <c r="I390">
        <v>1.013875365141188</v>
      </c>
    </row>
    <row r="391" spans="1:9" x14ac:dyDescent="0.3">
      <c r="A391">
        <v>389</v>
      </c>
      <c r="B391" t="s">
        <v>8</v>
      </c>
      <c r="C391" t="s">
        <v>8</v>
      </c>
      <c r="D391">
        <v>20496</v>
      </c>
      <c r="E391">
        <v>18597</v>
      </c>
      <c r="F391">
        <v>90.520977973937988</v>
      </c>
      <c r="G391">
        <v>3349.0920000000001</v>
      </c>
      <c r="H391">
        <v>0</v>
      </c>
      <c r="I391">
        <v>1.1021132440716244</v>
      </c>
    </row>
    <row r="392" spans="1:9" x14ac:dyDescent="0.3">
      <c r="A392">
        <v>390</v>
      </c>
      <c r="B392" t="s">
        <v>8</v>
      </c>
      <c r="C392" t="s">
        <v>8</v>
      </c>
      <c r="D392">
        <v>16713</v>
      </c>
      <c r="E392">
        <v>16095</v>
      </c>
      <c r="F392">
        <v>94.25661563873291</v>
      </c>
      <c r="G392">
        <v>3349.0920000000001</v>
      </c>
      <c r="H392">
        <v>0</v>
      </c>
      <c r="I392">
        <v>1.0383970177073625</v>
      </c>
    </row>
    <row r="393" spans="1:9" x14ac:dyDescent="0.3">
      <c r="A393">
        <v>391</v>
      </c>
      <c r="B393" t="s">
        <v>8</v>
      </c>
      <c r="C393" t="s">
        <v>8</v>
      </c>
      <c r="D393">
        <v>18680</v>
      </c>
      <c r="E393">
        <v>16944</v>
      </c>
      <c r="F393">
        <v>90.421211719512939</v>
      </c>
      <c r="G393">
        <v>3349.0920000000001</v>
      </c>
      <c r="H393">
        <v>0</v>
      </c>
      <c r="I393">
        <v>1.1024551463644947</v>
      </c>
    </row>
    <row r="394" spans="1:9" x14ac:dyDescent="0.3">
      <c r="A394">
        <v>392</v>
      </c>
      <c r="B394" t="s">
        <v>8</v>
      </c>
      <c r="C394" t="s">
        <v>8</v>
      </c>
      <c r="D394">
        <v>15406</v>
      </c>
      <c r="E394">
        <v>16093</v>
      </c>
      <c r="F394">
        <v>94.318324327468872</v>
      </c>
      <c r="G394">
        <v>3349.0920000000001</v>
      </c>
      <c r="H394">
        <v>0</v>
      </c>
      <c r="I394">
        <v>0.95731063195178023</v>
      </c>
    </row>
    <row r="395" spans="1:9" x14ac:dyDescent="0.3">
      <c r="A395">
        <v>393</v>
      </c>
      <c r="B395" t="s">
        <v>8</v>
      </c>
      <c r="C395" t="s">
        <v>8</v>
      </c>
      <c r="D395">
        <v>14540</v>
      </c>
      <c r="E395">
        <v>14268</v>
      </c>
      <c r="F395">
        <v>95.467501878738403</v>
      </c>
      <c r="G395">
        <v>3349.0920000000001</v>
      </c>
      <c r="H395">
        <v>0</v>
      </c>
      <c r="I395">
        <v>1.0190636389122512</v>
      </c>
    </row>
    <row r="396" spans="1:9" x14ac:dyDescent="0.3">
      <c r="A396">
        <v>394</v>
      </c>
      <c r="B396" t="s">
        <v>8</v>
      </c>
      <c r="C396" t="s">
        <v>8</v>
      </c>
      <c r="D396">
        <v>17246</v>
      </c>
      <c r="E396">
        <v>16624</v>
      </c>
      <c r="F396">
        <v>86.293381452560425</v>
      </c>
      <c r="G396">
        <v>3349.0920000000001</v>
      </c>
      <c r="H396">
        <v>0</v>
      </c>
      <c r="I396">
        <v>1.0374157844080847</v>
      </c>
    </row>
    <row r="397" spans="1:9" x14ac:dyDescent="0.3">
      <c r="A397">
        <v>395</v>
      </c>
      <c r="B397" t="s">
        <v>8</v>
      </c>
      <c r="C397" t="s">
        <v>8</v>
      </c>
      <c r="D397">
        <v>15640</v>
      </c>
      <c r="E397">
        <v>15886</v>
      </c>
      <c r="F397">
        <v>88.936835527420044</v>
      </c>
      <c r="G397">
        <v>3349.0920000000001</v>
      </c>
      <c r="H397">
        <v>0</v>
      </c>
      <c r="I397">
        <v>0.9845146670023921</v>
      </c>
    </row>
    <row r="398" spans="1:9" x14ac:dyDescent="0.3">
      <c r="A398">
        <v>396</v>
      </c>
      <c r="B398" t="s">
        <v>8</v>
      </c>
      <c r="C398" t="s">
        <v>8</v>
      </c>
      <c r="D398">
        <v>20396</v>
      </c>
      <c r="E398">
        <v>19189</v>
      </c>
      <c r="F398">
        <v>92.937564849853516</v>
      </c>
      <c r="G398">
        <v>3349.0920000000001</v>
      </c>
      <c r="H398">
        <v>0</v>
      </c>
      <c r="I398">
        <v>1.0629006201469593</v>
      </c>
    </row>
    <row r="399" spans="1:9" x14ac:dyDescent="0.3">
      <c r="A399">
        <v>397</v>
      </c>
      <c r="B399" t="s">
        <v>8</v>
      </c>
      <c r="C399" t="s">
        <v>8</v>
      </c>
      <c r="D399">
        <v>19192</v>
      </c>
      <c r="E399">
        <v>19338</v>
      </c>
      <c r="F399">
        <v>95.009618997573853</v>
      </c>
      <c r="G399">
        <v>3349.0920000000001</v>
      </c>
      <c r="H399">
        <v>0</v>
      </c>
      <c r="I399">
        <v>0.99245009825214603</v>
      </c>
    </row>
    <row r="400" spans="1:9" x14ac:dyDescent="0.3">
      <c r="A400">
        <v>398</v>
      </c>
      <c r="B400" t="s">
        <v>8</v>
      </c>
      <c r="C400" t="s">
        <v>8</v>
      </c>
      <c r="D400">
        <v>14728</v>
      </c>
      <c r="E400">
        <v>14309</v>
      </c>
      <c r="F400">
        <v>89.190775156021118</v>
      </c>
      <c r="G400">
        <v>3349.0920000000001</v>
      </c>
      <c r="H400">
        <v>0</v>
      </c>
      <c r="I400">
        <v>1.029282269900063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12938</v>
      </c>
      <c r="F401">
        <v>87.749147415161133</v>
      </c>
      <c r="G401">
        <v>3349.0920000000001</v>
      </c>
      <c r="H401">
        <v>0</v>
      </c>
      <c r="I401">
        <v>1.0895037872932447</v>
      </c>
    </row>
    <row r="402" spans="1:9" x14ac:dyDescent="0.3">
      <c r="A402">
        <v>400</v>
      </c>
      <c r="B402" t="s">
        <v>8</v>
      </c>
      <c r="C402" t="s">
        <v>8</v>
      </c>
      <c r="D402">
        <v>10320</v>
      </c>
      <c r="E402">
        <v>11104</v>
      </c>
      <c r="F402">
        <v>89.962756633758545</v>
      </c>
      <c r="G402">
        <v>3349.0920000000001</v>
      </c>
      <c r="H402">
        <v>0</v>
      </c>
      <c r="I402">
        <v>0.92939481268011526</v>
      </c>
    </row>
    <row r="403" spans="1:9" x14ac:dyDescent="0.3">
      <c r="A403">
        <v>401</v>
      </c>
      <c r="B403" t="s">
        <v>8</v>
      </c>
      <c r="C403" t="s">
        <v>8</v>
      </c>
      <c r="D403">
        <v>13496</v>
      </c>
      <c r="E403">
        <v>11573</v>
      </c>
      <c r="F403">
        <v>84.68395471572876</v>
      </c>
      <c r="G403">
        <v>3349.0920000000001</v>
      </c>
      <c r="H403">
        <v>0</v>
      </c>
      <c r="I403">
        <v>1.1661626198911259</v>
      </c>
    </row>
    <row r="404" spans="1:9" x14ac:dyDescent="0.3">
      <c r="A404">
        <v>402</v>
      </c>
      <c r="B404" t="s">
        <v>8</v>
      </c>
      <c r="C404" t="s">
        <v>8</v>
      </c>
      <c r="D404">
        <v>13384</v>
      </c>
      <c r="E404">
        <v>12993</v>
      </c>
      <c r="F404">
        <v>89.082437753677368</v>
      </c>
      <c r="G404">
        <v>3349.0920000000001</v>
      </c>
      <c r="H404">
        <v>0</v>
      </c>
      <c r="I404">
        <v>1.0300931270684215</v>
      </c>
    </row>
    <row r="405" spans="1:9" x14ac:dyDescent="0.3">
      <c r="A405">
        <v>403</v>
      </c>
      <c r="B405" t="s">
        <v>8</v>
      </c>
      <c r="C405" t="s">
        <v>8</v>
      </c>
      <c r="D405">
        <v>13384</v>
      </c>
      <c r="E405">
        <v>13105</v>
      </c>
      <c r="F405">
        <v>90.335559844970703</v>
      </c>
      <c r="G405">
        <v>3349.0920000000001</v>
      </c>
      <c r="H405">
        <v>0</v>
      </c>
      <c r="I405">
        <v>1.0212895841281953</v>
      </c>
    </row>
    <row r="406" spans="1:9" x14ac:dyDescent="0.3">
      <c r="A406">
        <v>404</v>
      </c>
      <c r="B406" t="s">
        <v>8</v>
      </c>
      <c r="C406" t="s">
        <v>8</v>
      </c>
      <c r="D406">
        <v>14584</v>
      </c>
      <c r="E406">
        <v>15391</v>
      </c>
      <c r="F406">
        <v>91.607004404067993</v>
      </c>
      <c r="G406">
        <v>3349.0920000000001</v>
      </c>
      <c r="H406">
        <v>0</v>
      </c>
      <c r="I406">
        <v>0.94756675979468519</v>
      </c>
    </row>
    <row r="407" spans="1:9" x14ac:dyDescent="0.3">
      <c r="A407">
        <v>405</v>
      </c>
      <c r="B407" t="s">
        <v>8</v>
      </c>
      <c r="C407" t="s">
        <v>8</v>
      </c>
      <c r="D407">
        <v>18560</v>
      </c>
      <c r="E407">
        <v>16987</v>
      </c>
      <c r="F407">
        <v>90.743720531463623</v>
      </c>
      <c r="G407">
        <v>3349.0920000000001</v>
      </c>
      <c r="H407">
        <v>0</v>
      </c>
      <c r="I407">
        <v>1.0926002237004768</v>
      </c>
    </row>
    <row r="408" spans="1:9" x14ac:dyDescent="0.3">
      <c r="A408">
        <v>406</v>
      </c>
      <c r="B408" t="s">
        <v>8</v>
      </c>
      <c r="C408" t="s">
        <v>8</v>
      </c>
      <c r="D408">
        <v>16744</v>
      </c>
      <c r="E408">
        <v>16337</v>
      </c>
      <c r="F408">
        <v>86.877191066741943</v>
      </c>
      <c r="G408">
        <v>3349.0920000000001</v>
      </c>
      <c r="H408">
        <v>0</v>
      </c>
      <c r="I408">
        <v>1.0249127746832343</v>
      </c>
    </row>
    <row r="409" spans="1:9" x14ac:dyDescent="0.3">
      <c r="A409">
        <v>407</v>
      </c>
      <c r="B409" t="s">
        <v>8</v>
      </c>
      <c r="C409" t="s">
        <v>8</v>
      </c>
      <c r="D409">
        <v>20508</v>
      </c>
      <c r="E409">
        <v>18242</v>
      </c>
      <c r="F409">
        <v>88.950651884078979</v>
      </c>
      <c r="G409">
        <v>3349.0920000000001</v>
      </c>
      <c r="H409">
        <v>0</v>
      </c>
      <c r="I409">
        <v>1.1242188356539853</v>
      </c>
    </row>
    <row r="410" spans="1:9" x14ac:dyDescent="0.3">
      <c r="A410">
        <v>408</v>
      </c>
      <c r="B410" t="s">
        <v>8</v>
      </c>
      <c r="C410" t="s">
        <v>8</v>
      </c>
      <c r="D410">
        <v>16744</v>
      </c>
      <c r="E410">
        <v>16764</v>
      </c>
      <c r="F410">
        <v>94.373226165771484</v>
      </c>
      <c r="G410">
        <v>3349.0920000000001</v>
      </c>
      <c r="H410">
        <v>0</v>
      </c>
      <c r="I410">
        <v>0.99880696731090435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17011</v>
      </c>
      <c r="F411">
        <v>90.835648775100708</v>
      </c>
      <c r="G411">
        <v>3349.0920000000001</v>
      </c>
      <c r="H411">
        <v>0</v>
      </c>
      <c r="I411">
        <v>1.0969372758803126</v>
      </c>
    </row>
    <row r="412" spans="1:9" x14ac:dyDescent="0.3">
      <c r="A412">
        <v>410</v>
      </c>
      <c r="B412" t="s">
        <v>8</v>
      </c>
      <c r="C412" t="s">
        <v>8</v>
      </c>
      <c r="D412">
        <v>15480</v>
      </c>
      <c r="E412">
        <v>15929</v>
      </c>
      <c r="F412">
        <v>92.657792568206787</v>
      </c>
      <c r="G412">
        <v>3349.0920000000001</v>
      </c>
      <c r="H412">
        <v>0</v>
      </c>
      <c r="I412">
        <v>0.97181241760311377</v>
      </c>
    </row>
    <row r="413" spans="1:9" x14ac:dyDescent="0.3">
      <c r="A413">
        <v>411</v>
      </c>
      <c r="B413" t="s">
        <v>8</v>
      </c>
      <c r="C413" t="s">
        <v>8</v>
      </c>
      <c r="D413">
        <v>14584</v>
      </c>
      <c r="E413">
        <v>14196</v>
      </c>
      <c r="F413">
        <v>94.788491725921631</v>
      </c>
      <c r="G413">
        <v>3349.0920000000001</v>
      </c>
      <c r="H413">
        <v>0</v>
      </c>
      <c r="I413">
        <v>1.0273316427162582</v>
      </c>
    </row>
    <row r="414" spans="1:9" x14ac:dyDescent="0.3">
      <c r="A414">
        <v>412</v>
      </c>
      <c r="B414" t="s">
        <v>8</v>
      </c>
      <c r="C414" t="s">
        <v>8</v>
      </c>
      <c r="D414">
        <v>17276</v>
      </c>
      <c r="E414">
        <v>16529</v>
      </c>
      <c r="F414">
        <v>84.113067388534546</v>
      </c>
      <c r="G414">
        <v>3349.0920000000001</v>
      </c>
      <c r="H414">
        <v>0</v>
      </c>
      <c r="I414">
        <v>1.0451932966301651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CE9C-033B-4DAE-A3E5-9E0997578AFF}">
  <dimension ref="A1:J9"/>
  <sheetViews>
    <sheetView workbookViewId="0">
      <selection activeCell="F11" sqref="F11"/>
    </sheetView>
  </sheetViews>
  <sheetFormatPr defaultRowHeight="14.4" x14ac:dyDescent="0.3"/>
  <cols>
    <col min="1" max="1" width="14.33203125" bestFit="1" customWidth="1"/>
    <col min="2" max="3" width="12" bestFit="1" customWidth="1"/>
    <col min="4" max="4" width="7.6640625" bestFit="1" customWidth="1"/>
    <col min="5" max="6" width="12" bestFit="1" customWidth="1"/>
  </cols>
  <sheetData>
    <row r="1" spans="1:10" x14ac:dyDescent="0.3">
      <c r="A1" s="6" t="s">
        <v>16</v>
      </c>
      <c r="B1" s="6" t="s">
        <v>12</v>
      </c>
      <c r="C1" s="6" t="s">
        <v>13</v>
      </c>
      <c r="D1" s="6" t="s">
        <v>10</v>
      </c>
      <c r="E1" s="6" t="s">
        <v>14</v>
      </c>
      <c r="F1" s="6" t="s">
        <v>11</v>
      </c>
      <c r="G1" s="6" t="s">
        <v>8</v>
      </c>
      <c r="H1" s="6"/>
      <c r="I1" s="6" t="s">
        <v>24</v>
      </c>
    </row>
    <row r="2" spans="1:10" x14ac:dyDescent="0.3">
      <c r="A2" s="4">
        <v>2.6304883652667002</v>
      </c>
      <c r="B2" s="4">
        <v>4.4826302470744004</v>
      </c>
      <c r="C2" s="4">
        <v>6.6983512218829002</v>
      </c>
      <c r="D2">
        <v>3.5680999999999998</v>
      </c>
      <c r="E2" s="4">
        <v>8.5265588246234003</v>
      </c>
      <c r="F2" s="4">
        <v>5.6936084651916001</v>
      </c>
      <c r="G2" s="4">
        <v>0</v>
      </c>
      <c r="H2" s="4">
        <v>0</v>
      </c>
      <c r="I2" s="4">
        <v>3349.0920000000001</v>
      </c>
    </row>
    <row r="3" spans="1:10" x14ac:dyDescent="0.3">
      <c r="A3" s="4"/>
      <c r="B3" s="4"/>
      <c r="E3" s="4"/>
      <c r="F3" s="4"/>
    </row>
    <row r="5" spans="1:10" x14ac:dyDescent="0.3">
      <c r="A5" s="6" t="s">
        <v>30</v>
      </c>
      <c r="B5" s="6" t="s">
        <v>16</v>
      </c>
      <c r="C5" s="6" t="s">
        <v>12</v>
      </c>
      <c r="D5" s="6" t="s">
        <v>13</v>
      </c>
      <c r="E5" s="6" t="s">
        <v>10</v>
      </c>
      <c r="F5" s="6" t="s">
        <v>14</v>
      </c>
      <c r="G5" s="6" t="s">
        <v>11</v>
      </c>
      <c r="H5" s="6" t="s">
        <v>8</v>
      </c>
      <c r="J5" s="6" t="s">
        <v>28</v>
      </c>
    </row>
    <row r="6" spans="1:10" x14ac:dyDescent="0.3">
      <c r="A6">
        <v>1</v>
      </c>
      <c r="B6">
        <f>B7/2</f>
        <v>468.8</v>
      </c>
      <c r="C6">
        <f>C8/3</f>
        <v>236.29999999999998</v>
      </c>
      <c r="D6">
        <f>D7/2</f>
        <v>207.95500000000001</v>
      </c>
      <c r="E6">
        <f>E8/3</f>
        <v>96.64</v>
      </c>
      <c r="F6">
        <f>F7/2</f>
        <v>160.44</v>
      </c>
      <c r="G6">
        <f>G8/3</f>
        <v>369.42666666666668</v>
      </c>
      <c r="H6">
        <v>0</v>
      </c>
    </row>
    <row r="7" spans="1:10" x14ac:dyDescent="0.3">
      <c r="A7">
        <v>2</v>
      </c>
      <c r="B7">
        <f>(320/100)*293</f>
        <v>937.6</v>
      </c>
      <c r="C7">
        <f>(C8/3)*2</f>
        <v>472.59999999999997</v>
      </c>
      <c r="D7">
        <f>(199/100)*209</f>
        <v>415.91</v>
      </c>
      <c r="E7">
        <f>(E8/3)*2</f>
        <v>193.28</v>
      </c>
      <c r="F7">
        <f>(168/100)*191</f>
        <v>320.88</v>
      </c>
      <c r="G7">
        <f>(G8/3)*2</f>
        <v>738.85333333333335</v>
      </c>
      <c r="H7">
        <v>0</v>
      </c>
    </row>
    <row r="8" spans="1:10" x14ac:dyDescent="0.3">
      <c r="A8">
        <v>3</v>
      </c>
      <c r="B8" t="s">
        <v>29</v>
      </c>
      <c r="C8">
        <f>(255/100)*278</f>
        <v>708.9</v>
      </c>
      <c r="D8">
        <f>D7+D6</f>
        <v>623.86500000000001</v>
      </c>
      <c r="E8">
        <f>(96/100)*302</f>
        <v>289.92</v>
      </c>
      <c r="F8" t="s">
        <v>29</v>
      </c>
      <c r="G8">
        <f>(412/100)*269</f>
        <v>1108.28</v>
      </c>
      <c r="H8">
        <v>0</v>
      </c>
    </row>
    <row r="9" spans="1:10" x14ac:dyDescent="0.3">
      <c r="A9">
        <v>4</v>
      </c>
      <c r="E9">
        <f>E8+E6</f>
        <v>386.56</v>
      </c>
    </row>
  </sheetData>
  <pageMargins left="0.7" right="0.7" top="0.75" bottom="0.75" header="0.3" footer="0.3"/>
  <pageSetup paperSize="9" orientation="portrait" r:id="rId1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Main_Results</vt:lpstr>
      <vt:lpstr>Config_1</vt:lpstr>
      <vt:lpstr>Config_2</vt:lpstr>
      <vt:lpstr>Config_3</vt:lpstr>
      <vt:lpstr>CoinPixels_Config1</vt:lpstr>
      <vt:lpstr>CoinPixels_Config2</vt:lpstr>
      <vt:lpstr>CoinPixels_Config3</vt:lpstr>
      <vt:lpstr>ConfigSheet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Mattei Vella</cp:lastModifiedBy>
  <dcterms:created xsi:type="dcterms:W3CDTF">2022-03-16T09:59:19Z</dcterms:created>
  <dcterms:modified xsi:type="dcterms:W3CDTF">2022-04-25T09:21:50Z</dcterms:modified>
</cp:coreProperties>
</file>