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i_Studente" sheetId="1" r:id="rId4"/>
    <sheet state="visible" name="Esempio" sheetId="2" r:id="rId5"/>
  </sheets>
  <definedNames/>
  <calcPr/>
</workbook>
</file>

<file path=xl/sharedStrings.xml><?xml version="1.0" encoding="utf-8"?>
<sst xmlns="http://schemas.openxmlformats.org/spreadsheetml/2006/main" count="138" uniqueCount="73">
  <si>
    <t>Dati in input</t>
  </si>
  <si>
    <t>Media (t_medio)</t>
  </si>
  <si>
    <t>s</t>
  </si>
  <si>
    <t>tm</t>
  </si>
  <si>
    <t>Nome:</t>
  </si>
  <si>
    <t>Matteo</t>
  </si>
  <si>
    <t>Dev.standard</t>
  </si>
  <si>
    <t>σ</t>
  </si>
  <si>
    <t>Cognome:</t>
  </si>
  <si>
    <t>Herz</t>
  </si>
  <si>
    <t>Numero punti</t>
  </si>
  <si>
    <t>N</t>
  </si>
  <si>
    <t>Matricola:</t>
  </si>
  <si>
    <t>Ampiezza classi</t>
  </si>
  <si>
    <t>Δ</t>
  </si>
  <si>
    <t>Formula per calcolo frequenze attese gaussiane</t>
  </si>
  <si>
    <t>1/σ√(2π) =</t>
  </si>
  <si>
    <t>Punto centrale classe t_k (s)</t>
  </si>
  <si>
    <t>Frequenze assoluta  osservata Ok</t>
  </si>
  <si>
    <t>Densita' di frequenza (s^-1)</t>
  </si>
  <si>
    <t>Argomento exp</t>
  </si>
  <si>
    <t>Densità di probabilità 
f(t_k) (s^-1)</t>
  </si>
  <si>
    <t>Probabilità
p=f(t_k)*Δ</t>
  </si>
  <si>
    <t>Frequenza assoluta attesa Ek</t>
  </si>
  <si>
    <t>*</t>
  </si>
  <si>
    <t>Controllo norm.</t>
  </si>
  <si>
    <t xml:space="preserve">                                Tabella per calcolo del chi^2</t>
  </si>
  <si>
    <t xml:space="preserve">               Tabella per calcolo del chi^2 (accorpamento)</t>
  </si>
  <si>
    <t>Punto centrale classe
(s)</t>
  </si>
  <si>
    <t>Frequenza assoluta ossevata Ok</t>
  </si>
  <si>
    <t>Probabilità p=f(t_k)*Δ</t>
  </si>
  <si>
    <t>σ_k = 
= radq[ Npq ] = 
= radq[ Np(1-p) ] = 
= radq[ Ek(1-p) ]</t>
  </si>
  <si>
    <t>[ (Ek - Ok ) / σ_k ]^2</t>
  </si>
  <si>
    <t>8.00</t>
  </si>
  <si>
    <t>22.00</t>
  </si>
  <si>
    <t>26.00</t>
  </si>
  <si>
    <t>20.00</t>
  </si>
  <si>
    <t>11.00</t>
  </si>
  <si>
    <t>X2</t>
  </si>
  <si>
    <t>Gradi liberta'</t>
  </si>
  <si>
    <t xml:space="preserve">  =  7 - 2 - 1</t>
  </si>
  <si>
    <t>alpha</t>
  </si>
  <si>
    <t>X2 critico</t>
  </si>
  <si>
    <t>TEST DEL X2</t>
  </si>
  <si>
    <t>Davide</t>
  </si>
  <si>
    <t>Gandolfi</t>
  </si>
  <si>
    <t>#007</t>
  </si>
  <si>
    <t>ATTENZIONE. Controllare che</t>
  </si>
  <si>
    <t>- Somma (densità di frequenze) * Δ   =  1</t>
  </si>
  <si>
    <t>- Somma f(tk) * Δ  &lt; 1</t>
  </si>
  <si>
    <t>Quindi somma delle frequenze attese   &lt;   somma frequenze assolute</t>
  </si>
  <si>
    <r>
      <rPr>
        <rFont val="Helvetica Neue"/>
        <color rgb="FF000000"/>
        <sz val="10.0"/>
      </rPr>
      <t>Si aggiungono classi vuote (ossia con frequenza osservata Ok=0)</t>
    </r>
    <r>
      <rPr>
        <rFont val="Helvetica Neue"/>
        <color rgb="FFFF0000"/>
        <sz val="10.0"/>
      </rPr>
      <t xml:space="preserve"> </t>
    </r>
    <r>
      <rPr>
        <rFont val="Helvetica Neue"/>
        <color rgb="FF000000"/>
        <sz val="10.0"/>
      </rPr>
      <t xml:space="preserve">indicate nella tabella con </t>
    </r>
    <r>
      <rPr>
        <rFont val="Helvetica Neue"/>
        <b/>
        <color rgb="FFFF0000"/>
        <sz val="10.0"/>
      </rPr>
      <t xml:space="preserve">(*) </t>
    </r>
    <r>
      <rPr>
        <rFont val="Helvetica Neue"/>
        <color rgb="FF000000"/>
        <sz val="10.0"/>
      </rPr>
      <t>in modo che la</t>
    </r>
  </si>
  <si>
    <t>differenza tra la somma delle frequenze assolute osservate (B38) e quelle attese (G38) sia minore di 0.5.</t>
  </si>
  <si>
    <t>N.B.: Prima di calcolare il chi-quadro si devono accorpare classi contigue finché la somma delle Ek non sia almeno pari a 5.</t>
  </si>
  <si>
    <t>Di conseguenza vanno poi sommati anche i corrispondenti valori di Ok e p. Solo dopo si può procedere con il calcolo del chi-quadro</t>
  </si>
  <si>
    <t>(7-2-1) =</t>
  </si>
  <si>
    <t>Conclusione : l’ipotesi nulla H0  è (segnare l'opzione scelta)  con livello di significatività del 5%</t>
  </si>
  <si>
    <t>a) accettata</t>
  </si>
  <si>
    <t>a) non accettata</t>
  </si>
  <si>
    <t>TEST DI GAUSS</t>
  </si>
  <si>
    <t>Calcolare Z=(xm – μ)/Ϭm, dove μ è la media della popolazione che noi ipotizziamo essere uguale al valore dato dalla fotocellula, xm il nostro valore medio e Ϭm la sua incertezza.</t>
  </si>
  <si>
    <t>Se si utilizza α = 5%  ed il corrispondente Z_critico di 1.96, il nostro risultato è accettabile?</t>
  </si>
  <si>
    <t>=</t>
  </si>
  <si>
    <t>Ϭm</t>
  </si>
  <si>
    <t>μ</t>
  </si>
  <si>
    <t>Z_critico @ 5%</t>
  </si>
  <si>
    <t>| Z_oss | = | (tm- μ) / Ϭm |</t>
  </si>
  <si>
    <t>p-value</t>
  </si>
  <si>
    <t>Ho non rigettata</t>
  </si>
  <si>
    <t>H0 rigettata</t>
  </si>
  <si>
    <t>perchè Z_oss è ….</t>
  </si>
  <si>
    <t>di Z_critico</t>
  </si>
  <si>
    <t>Conclusione : l’ipotesi nulla H0  è (segnare l'opzione scelta)  con il livello di significatività del 5%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</si>
</sst>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00"/>
    <numFmt numFmtId="165" formatCode="0.0000"/>
    <numFmt numFmtId="166" formatCode="0.000000"/>
    <numFmt numFmtId="167" formatCode="0.00000"/>
    <numFmt numFmtId="168" formatCode="0.0000000"/>
    <numFmt numFmtId="169" formatCode="0.00000000"/>
  </numFmts>
  <fonts count="28">
    <font>
      <sz val="11.0"/>
      <color rgb="FF000000"/>
      <name val="Helvetica Neue"/>
      <scheme val="minor"/>
    </font>
    <font>
      <b/>
      <sz val="13.0"/>
      <color rgb="FF3F6797"/>
      <name val="Helvetica Neue"/>
    </font>
    <font>
      <sz val="11.0"/>
      <color rgb="FF000000"/>
      <name val="Helvetica Neue"/>
    </font>
    <font>
      <b/>
      <sz val="10.0"/>
      <color rgb="FFFF0000"/>
      <name val="Helvetica Neue"/>
    </font>
    <font>
      <b/>
      <sz val="10.0"/>
      <color rgb="FF000000"/>
      <name val="Helvetica Neue"/>
    </font>
    <font/>
    <font>
      <sz val="10.0"/>
      <color rgb="FF000000"/>
      <name val="Helvetica Neue"/>
    </font>
    <font>
      <b/>
      <sz val="11.0"/>
      <color rgb="FF000000"/>
      <name val="Helvetica Neue"/>
    </font>
    <font>
      <i/>
      <sz val="11.0"/>
      <color rgb="FF000000"/>
      <name val="Helvetica Neue"/>
    </font>
    <font>
      <i/>
      <sz val="11.0"/>
      <color rgb="FF000000"/>
      <name val="Arial"/>
    </font>
    <font>
      <b/>
      <sz val="12.0"/>
      <color rgb="FF000000"/>
      <name val="Helvetica Neue"/>
    </font>
    <font>
      <sz val="10.0"/>
      <color theme="1"/>
      <name val="Helvetica Neue"/>
    </font>
    <font>
      <color theme="1"/>
      <name val="Calibri"/>
    </font>
    <font>
      <b/>
      <sz val="20.0"/>
      <color rgb="FFFF0000"/>
      <name val="Helvetica Neue"/>
    </font>
    <font>
      <sz val="11.0"/>
      <color theme="1"/>
      <name val="Calibri"/>
    </font>
    <font>
      <sz val="11.0"/>
      <color rgb="FFFF0000"/>
      <name val="Calibri"/>
    </font>
    <font>
      <sz val="10.0"/>
      <color rgb="FFFF0000"/>
      <name val="Helvetica Neue"/>
    </font>
    <font>
      <b/>
      <sz val="10.0"/>
      <color theme="1"/>
      <name val="Helvetica Neue"/>
    </font>
    <font>
      <b/>
      <sz val="12.0"/>
      <color rgb="FFFF0000"/>
      <name val="Helvetica Neue"/>
    </font>
    <font>
      <b/>
      <sz val="10.0"/>
      <color rgb="FFCC0000"/>
      <name val="Helvetica Neue"/>
    </font>
    <font>
      <sz val="10.0"/>
      <color rgb="FF3366FF"/>
      <name val="Helvetica Neue"/>
    </font>
    <font>
      <sz val="10.0"/>
      <color rgb="FF0000FF"/>
      <name val="Helvetica Neue"/>
    </font>
    <font>
      <sz val="11.0"/>
      <color rgb="FF000000"/>
      <name val="Arial"/>
    </font>
    <font>
      <sz val="11.0"/>
      <color theme="1"/>
      <name val="Arial"/>
    </font>
    <font>
      <sz val="11.0"/>
      <color rgb="FFFF0000"/>
      <name val="Arial"/>
    </font>
    <font>
      <b/>
      <sz val="11.0"/>
      <color rgb="FFFF0000"/>
      <name val="Arial"/>
    </font>
    <font>
      <b/>
      <sz val="10.0"/>
      <color rgb="FFD90B00"/>
      <name val="Helvetica Neue"/>
    </font>
    <font>
      <sz val="11.0"/>
      <color theme="1"/>
      <name val="Sans-serif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7C0DE"/>
        <bgColor rgb="FFA7C0DE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</fills>
  <borders count="196">
    <border/>
    <border>
      <left style="medium">
        <color rgb="FF3F6797"/>
      </left>
      <top style="medium">
        <color rgb="FF3F6797"/>
      </top>
      <bottom style="thin">
        <color rgb="FFC0C0C0"/>
      </bottom>
    </border>
    <border>
      <top style="medium">
        <color rgb="FF3F6797"/>
      </top>
      <bottom style="thin">
        <color rgb="FFC0C0C0"/>
      </bottom>
    </border>
    <border>
      <top style="medium">
        <color rgb="FF3F6797"/>
      </top>
    </border>
    <border>
      <left style="medium">
        <color rgb="FF3F6797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medium">
        <color rgb="FF3F6797"/>
      </left>
      <right style="thin">
        <color rgb="FF000000"/>
      </right>
      <top style="thin">
        <color rgb="FFC0C0C0"/>
      </top>
      <bottom style="thin">
        <color rgb="FFC0C0C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B3B3B3"/>
      </right>
      <top style="thin">
        <color rgb="FFC0C0C0"/>
      </top>
      <bottom style="thin">
        <color rgb="FFC0C0C0"/>
      </bottom>
    </border>
    <border>
      <left style="thin">
        <color rgb="FFB3B3B3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000000"/>
      </top>
      <bottom style="thin">
        <color rgb="FFC0C0C0"/>
      </bottom>
    </border>
    <border>
      <left style="thin">
        <color rgb="FFC0C0C0"/>
      </left>
      <right style="thin">
        <color rgb="FF000000"/>
      </right>
      <top style="thin">
        <color rgb="FF000000"/>
      </top>
      <bottom style="thin">
        <color rgb="FFC0C0C0"/>
      </bottom>
    </border>
    <border>
      <left style="thin">
        <color rgb="FF00000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000000"/>
      </right>
      <top style="thin">
        <color rgb="FFC0C0C0"/>
      </top>
      <bottom style="thin">
        <color rgb="FFC0C0C0"/>
      </bottom>
    </border>
    <border>
      <left style="thin">
        <color rgb="FF000000"/>
      </left>
      <right style="thin">
        <color rgb="FFC0C0C0"/>
      </right>
      <top style="thin">
        <color rgb="FFC0C0C0"/>
      </top>
      <bottom style="thin">
        <color rgb="FF000000"/>
      </bottom>
    </border>
    <border>
      <left style="thin">
        <color rgb="FFC0C0C0"/>
      </left>
      <right style="thin">
        <color rgb="FF000000"/>
      </right>
      <top style="thin">
        <color rgb="FFC0C0C0"/>
      </top>
      <bottom style="thin">
        <color rgb="FF000000"/>
      </bottom>
    </border>
    <border>
      <left style="medium">
        <color rgb="FF3F6797"/>
      </left>
      <top style="thin">
        <color rgb="FFC0C0C0"/>
      </top>
    </border>
    <border>
      <top style="thin">
        <color rgb="FFC0C0C0"/>
      </top>
    </border>
    <border>
      <right style="thin">
        <color rgb="FFC0C0C0"/>
      </right>
      <top style="thin">
        <color rgb="FFC0C0C0"/>
      </top>
    </border>
    <border>
      <left style="thin">
        <color rgb="FFC0C0C0"/>
      </left>
      <right style="thin">
        <color rgb="FFC0C0C0"/>
      </right>
      <top style="thin">
        <color rgb="FFC0C0C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C0C0C0"/>
      </top>
      <bottom style="thin">
        <color rgb="FFC0C0C0"/>
      </bottom>
    </border>
    <border>
      <left style="medium">
        <color rgb="FF000000"/>
      </left>
      <right style="thin">
        <color rgb="FFC0C0C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left style="thin">
        <color rgb="FFC0C0C0"/>
      </left>
      <top style="thin">
        <color rgb="FFC0C0C0"/>
      </top>
      <bottom style="thin">
        <color rgb="FFC0C0C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C0C0C0"/>
      </top>
      <bottom style="thin">
        <color rgb="FFC0C0C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0C0C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9A9A9A"/>
      </bottom>
    </border>
    <border>
      <left style="thin">
        <color rgb="FF000000"/>
      </left>
      <right style="thin">
        <color rgb="FF000000"/>
      </right>
      <bottom style="thin">
        <color rgb="FFB3B3B3"/>
      </bottom>
    </border>
    <border>
      <left style="medium">
        <color rgb="FF000000"/>
      </left>
      <right style="thin">
        <color rgb="FF000000"/>
      </right>
      <top style="thin">
        <color rgb="FF9A9A9A"/>
      </top>
      <bottom style="thin">
        <color rgb="FF9A9A9A"/>
      </bottom>
    </border>
    <border>
      <left style="thin">
        <color rgb="FF000000"/>
      </left>
      <right style="thin">
        <color rgb="FF000000"/>
      </right>
      <top style="thin">
        <color rgb="FFB3B3B3"/>
      </top>
      <bottom style="thin">
        <color rgb="FFB3B3B3"/>
      </bottom>
    </border>
    <border>
      <left style="medium">
        <color rgb="FF000000"/>
      </left>
      <right style="thin">
        <color rgb="FF000000"/>
      </right>
      <top style="thin">
        <color rgb="FFC0C0C0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9A9A9A"/>
      </top>
      <bottom style="thin">
        <color rgb="FF9A9A9A"/>
      </bottom>
    </border>
    <border>
      <left style="thin">
        <color rgb="FF000000"/>
      </left>
      <top style="thin">
        <color rgb="FFB3B3B3"/>
      </top>
      <bottom style="thin">
        <color rgb="FFB3B3B3"/>
      </bottom>
    </border>
    <border>
      <left style="medium">
        <color rgb="FF3F6797"/>
      </left>
    </border>
    <border>
      <right/>
    </border>
    <border>
      <top/>
    </border>
    <border>
      <left style="medium">
        <color rgb="FF000000"/>
      </left>
      <right style="thin">
        <color rgb="FF000000"/>
      </right>
      <top style="thin">
        <color rgb="FF9A9A9A"/>
      </top>
      <bottom style="thin">
        <color rgb="FFC0C0C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C0C0C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B3B3B3"/>
      </top>
      <bottom style="medium">
        <color rgb="FF000000"/>
      </bottom>
    </border>
    <border>
      <left style="thin">
        <color rgb="FF000000"/>
      </left>
      <top style="thin">
        <color rgb="FFB3B3B3"/>
      </top>
      <bottom style="medium">
        <color rgb="FF000000"/>
      </bottom>
    </border>
    <border>
      <right style="thin">
        <color rgb="FFC0C0C0"/>
      </right>
    </border>
    <border>
      <left style="medium">
        <color rgb="FF980000"/>
      </left>
      <top style="medium">
        <color rgb="FF980000"/>
      </top>
    </border>
    <border>
      <right style="medium">
        <color rgb="FF980000"/>
      </right>
      <top style="medium">
        <color rgb="FF980000"/>
      </top>
    </border>
    <border>
      <left style="medium">
        <color rgb="FF980000"/>
      </left>
    </border>
    <border>
      <right style="medium">
        <color rgb="FF980000"/>
      </right>
    </border>
    <border>
      <left style="medium">
        <color rgb="FF980000"/>
      </left>
      <bottom style="medium">
        <color rgb="FF980000"/>
      </bottom>
    </border>
    <border>
      <right style="medium">
        <color rgb="FF980000"/>
      </right>
      <bottom style="medium">
        <color rgb="FF980000"/>
      </bottom>
    </border>
    <border>
      <left style="thin">
        <color rgb="FFC0C0C0"/>
      </left>
      <right style="thin">
        <color rgb="FFC0C0C0"/>
      </right>
    </border>
    <border>
      <left style="thin">
        <color rgb="FFC0C0C0"/>
      </left>
    </border>
    <border>
      <right style="medium">
        <color rgb="FF3F6797"/>
      </right>
      <top style="medium">
        <color rgb="FF3F6797"/>
      </top>
      <bottom style="thin">
        <color rgb="FFC0C0C0"/>
      </bottom>
    </border>
    <border>
      <left style="medium">
        <color rgb="FF3F6797"/>
      </left>
      <right/>
      <top style="thin">
        <color rgb="FFAAAAAA"/>
      </top>
      <bottom/>
    </border>
    <border>
      <left/>
      <right/>
      <top style="thin">
        <color rgb="FFAAAAAA"/>
      </top>
      <bottom/>
    </border>
    <border>
      <left/>
      <right style="thin">
        <color rgb="FFAAAAAA"/>
      </right>
      <top style="thin">
        <color rgb="FFAAAAAA"/>
      </top>
      <bottom/>
    </border>
    <border>
      <right style="medium">
        <color rgb="FF3F6797"/>
      </right>
      <top style="thin">
        <color rgb="FFC0C0C0"/>
      </top>
      <bottom style="thin">
        <color rgb="FFC0C0C0"/>
      </bottom>
    </border>
    <border>
      <left style="medium">
        <color rgb="FF3F6797"/>
      </left>
      <right/>
      <top/>
      <bottom/>
    </border>
    <border>
      <left/>
      <right/>
      <top/>
      <bottom/>
    </border>
    <border>
      <left/>
      <right style="thin">
        <color rgb="FFAAAAAA"/>
      </right>
      <top/>
      <bottom/>
    </border>
    <border>
      <left style="thin">
        <color rgb="FFC0C0C0"/>
      </left>
      <top style="thin">
        <color rgb="FFC0C0C0"/>
      </top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left style="medium">
        <color rgb="FF3F6797"/>
      </left>
      <bottom style="thin">
        <color rgb="FFC0C0C0"/>
      </bottom>
    </border>
    <border>
      <right style="thin">
        <color rgb="FFC0C0C0"/>
      </right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3F6797"/>
      </left>
      <right style="thin">
        <color rgb="FFC0C0C0"/>
      </right>
      <top style="medium">
        <color rgb="FF000000"/>
      </top>
      <bottom style="thin">
        <color rgb="FFC0C0C0"/>
      </bottom>
    </border>
    <border>
      <left style="thin">
        <color rgb="FFC0C0C0"/>
      </left>
      <right style="thin">
        <color rgb="FFC0C0C0"/>
      </right>
      <top style="medium">
        <color rgb="FF000000"/>
      </top>
      <bottom style="thin">
        <color rgb="FFC0C0C0"/>
      </bottom>
    </border>
    <border>
      <left style="thin">
        <color rgb="FFC0C0C0"/>
      </left>
      <bottom style="thin">
        <color rgb="FFC0C0C0"/>
      </bottom>
    </border>
    <border>
      <left style="medium">
        <color rgb="FF3F6797"/>
      </left>
      <right style="thin">
        <color rgb="FFC0C0C0"/>
      </right>
      <top style="thin">
        <color rgb="FFC0C0C0"/>
      </top>
      <bottom style="thin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7D7D7D"/>
      </bottom>
    </border>
    <border>
      <left style="thin">
        <color rgb="FFC0C0C0"/>
      </left>
      <top style="thin">
        <color rgb="FFC0C0C0"/>
      </top>
      <bottom style="thin">
        <color rgb="FF7D7D7D"/>
      </bottom>
    </border>
    <border>
      <right style="medium">
        <color rgb="FF3F6797"/>
      </right>
      <top style="thin">
        <color rgb="FFC0C0C0"/>
      </top>
      <bottom style="thin">
        <color rgb="FF7D7D7D"/>
      </bottom>
    </border>
    <border>
      <left style="medium">
        <color rgb="FF3F6797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FFFFFF"/>
      </right>
      <top style="thin">
        <color rgb="FF000000"/>
      </top>
      <bottom/>
    </border>
    <border>
      <left style="thin">
        <color rgb="FFFFFFFF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7D7D7D"/>
      </right>
      <top style="thin">
        <color rgb="FF7D7D7D"/>
      </top>
      <bottom style="thin">
        <color rgb="FF7D7D7D"/>
      </bottom>
    </border>
    <border>
      <left style="thin">
        <color rgb="FF7D7D7D"/>
      </left>
      <top style="thin">
        <color rgb="FF7D7D7D"/>
      </top>
      <bottom style="thin">
        <color rgb="FF7D7D7D"/>
      </bottom>
    </border>
    <border>
      <right style="medium">
        <color rgb="FF3F6797"/>
      </right>
      <top style="thin">
        <color rgb="FF7D7D7D"/>
      </top>
      <bottom style="thin">
        <color rgb="FF7D7D7D"/>
      </bottom>
    </border>
    <border>
      <left/>
      <right style="thin">
        <color rgb="FFFFFFFF"/>
      </right>
      <top/>
      <bottom/>
    </border>
    <border>
      <left style="thin">
        <color rgb="FFFFFFFF"/>
      </left>
      <right style="thin">
        <color rgb="FF000000"/>
      </right>
      <top/>
      <bottom/>
    </border>
    <border>
      <left style="medium">
        <color rgb="FF3F6797"/>
      </left>
      <top/>
      <bottom/>
    </border>
    <border>
      <top/>
      <bottom/>
    </border>
    <border>
      <left style="thin">
        <color rgb="FF7D7D7D"/>
      </left>
      <right style="thin">
        <color rgb="FF7D7D7D"/>
      </right>
      <top style="thin">
        <color rgb="FF7D7D7D"/>
      </top>
      <bottom style="thin">
        <color rgb="FF7D7D7D"/>
      </bottom>
    </border>
    <border>
      <left style="thin">
        <color rgb="FF7D7D7D"/>
      </left>
      <right style="medium">
        <color rgb="FF3F6797"/>
      </right>
      <top style="thin">
        <color rgb="FF7D7D7D"/>
      </top>
      <bottom style="thin">
        <color rgb="FF7D7D7D"/>
      </bottom>
    </border>
    <border>
      <left style="medium">
        <color rgb="FF3F6797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FFFFFF"/>
      </right>
      <top/>
      <bottom style="thin">
        <color rgb="FF000000"/>
      </bottom>
    </border>
    <border>
      <left style="thin">
        <color rgb="FFFFFFFF"/>
      </left>
      <right style="thin">
        <color rgb="FF000000"/>
      </right>
      <top/>
      <bottom style="thin">
        <color rgb="FF000000"/>
      </bottom>
    </border>
    <border>
      <left style="medium">
        <color rgb="FF3F6797"/>
      </left>
      <right style="thin">
        <color rgb="FFC0C0C0"/>
      </right>
      <top style="thin">
        <color rgb="FF000000"/>
      </top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7D7D7D"/>
      </top>
      <bottom style="thin">
        <color rgb="FFC0C0C0"/>
      </bottom>
    </border>
    <border>
      <left style="thin">
        <color rgb="FFC0C0C0"/>
      </left>
      <top style="thin">
        <color rgb="FF7D7D7D"/>
      </top>
      <bottom style="thin">
        <color rgb="FFC0C0C0"/>
      </bottom>
    </border>
    <border>
      <left style="thin">
        <color rgb="FFC0C0C0"/>
      </left>
      <right style="medium">
        <color rgb="FF3F6797"/>
      </right>
      <top style="thin">
        <color rgb="FF7D7D7D"/>
      </top>
      <bottom style="thin">
        <color rgb="FFC0C0C0"/>
      </bottom>
    </border>
    <border>
      <left style="thin">
        <color rgb="FFC0C0C0"/>
      </left>
      <right style="medium">
        <color rgb="FF3F6797"/>
      </right>
      <top style="thin">
        <color rgb="FFC0C0C0"/>
      </top>
      <bottom style="thin">
        <color rgb="FFC0C0C0"/>
      </bottom>
    </border>
    <border>
      <right style="medium">
        <color rgb="FF3F6797"/>
      </right>
      <top style="thin">
        <color rgb="FFC0C0C0"/>
      </top>
    </border>
    <border>
      <right/>
      <top/>
      <bottom/>
    </border>
    <border>
      <left style="thin">
        <color rgb="FF000000"/>
      </left>
      <right style="medium">
        <color rgb="FF000000"/>
      </right>
      <bottom style="thin">
        <color rgb="FFB3B3B3"/>
      </bottom>
    </border>
    <border>
      <left style="thin">
        <color rgb="FF000000"/>
      </left>
      <right style="medium">
        <color rgb="FF000000"/>
      </right>
      <top style="thin">
        <color rgb="FFB3B3B3"/>
      </top>
      <bottom style="thin">
        <color rgb="FFB3B3B3"/>
      </bottom>
    </border>
    <border>
      <left style="thin">
        <color rgb="FF000000"/>
      </left>
      <right style="medium">
        <color rgb="FF000000"/>
      </right>
      <top style="thin">
        <color rgb="FFB3B3B3"/>
      </top>
      <bottom style="medium">
        <color rgb="FF000000"/>
      </bottom>
    </border>
    <border>
      <left style="medium">
        <color rgb="FF3F6797"/>
      </left>
      <right style="thin">
        <color rgb="FFC0C0C0"/>
      </right>
      <bottom style="thin">
        <color rgb="FF9A9A9A"/>
      </bottom>
    </border>
    <border>
      <left style="thin">
        <color rgb="FFC0C0C0"/>
      </left>
      <right style="thin">
        <color rgb="FFC0C0C0"/>
      </right>
      <bottom style="thin">
        <color rgb="FF9A9A9A"/>
      </bottom>
    </border>
    <border>
      <left style="thin">
        <color rgb="FFC0C0C0"/>
      </left>
      <right style="thin">
        <color rgb="FFB3B3B3"/>
      </right>
      <bottom style="thin">
        <color rgb="FF9A9A9A"/>
      </bottom>
    </border>
    <border>
      <left style="thin">
        <color rgb="FFB3B3B3"/>
      </left>
      <right style="thin">
        <color rgb="FFB3B3B3"/>
      </right>
      <bottom style="medium">
        <color rgb="FFD90B00"/>
      </bottom>
    </border>
    <border>
      <left style="thin">
        <color rgb="FFB3B3B3"/>
      </left>
      <right style="medium">
        <color rgb="FF9A9A9A"/>
      </right>
      <bottom style="medium">
        <color rgb="FFD90B00"/>
      </bottom>
    </border>
    <border>
      <left style="medium">
        <color rgb="FF9A9A9A"/>
      </left>
      <right style="thin">
        <color rgb="FFB3B3B3"/>
      </right>
      <bottom style="thin">
        <color rgb="FFB3B3B3"/>
      </bottom>
    </border>
    <border>
      <left style="thin">
        <color rgb="FFB3B3B3"/>
      </left>
      <right style="thin">
        <color rgb="FFB3B3B3"/>
      </right>
      <bottom style="thin">
        <color rgb="FFB3B3B3"/>
      </bottom>
    </border>
    <border>
      <left style="thin">
        <color rgb="FFB3B3B3"/>
      </left>
      <bottom style="thin">
        <color rgb="FFB3B3B3"/>
      </bottom>
    </border>
    <border>
      <left style="thin">
        <color rgb="FFB3B3B3"/>
      </left>
      <right style="medium">
        <color rgb="FF3F6797"/>
      </right>
      <bottom style="thin">
        <color rgb="FFB3B3B3"/>
      </bottom>
    </border>
    <border>
      <left style="medium">
        <color rgb="FF3F6797"/>
      </left>
      <right style="thin">
        <color rgb="FFC0C0C0"/>
      </right>
      <top style="thin">
        <color rgb="FF9A9A9A"/>
      </top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9A9A9A"/>
      </top>
      <bottom style="thin">
        <color rgb="FFC0C0C0"/>
      </bottom>
    </border>
    <border>
      <left style="thin">
        <color rgb="FFC0C0C0"/>
      </left>
      <right style="medium">
        <color rgb="FFD90B00"/>
      </right>
      <top style="thin">
        <color rgb="FF9A9A9A"/>
      </top>
      <bottom style="thin">
        <color rgb="FFC0C0C0"/>
      </bottom>
    </border>
    <border>
      <left style="medium">
        <color rgb="FFD90B00"/>
      </left>
      <right/>
      <top style="medium">
        <color rgb="FFD90B00"/>
      </top>
      <bottom/>
    </border>
    <border>
      <left/>
      <right style="medium">
        <color rgb="FFD90B00"/>
      </right>
      <top style="medium">
        <color rgb="FFD90B00"/>
      </top>
      <bottom/>
    </border>
    <border>
      <left style="medium">
        <color rgb="FFD90B00"/>
      </left>
      <right style="thin">
        <color rgb="FFB3B3B3"/>
      </right>
      <top style="thin">
        <color rgb="FFB3B3B3"/>
      </top>
      <bottom style="thin">
        <color rgb="FFB3B3B3"/>
      </bottom>
    </border>
    <border>
      <left style="thin">
        <color rgb="FFB3B3B3"/>
      </left>
      <right style="thin">
        <color rgb="FFB3B3B3"/>
      </right>
      <top style="thin">
        <color rgb="FFB3B3B3"/>
      </top>
      <bottom style="thin">
        <color rgb="FFB3B3B3"/>
      </bottom>
    </border>
    <border>
      <left style="thin">
        <color rgb="FFB3B3B3"/>
      </left>
      <top style="thin">
        <color rgb="FFB3B3B3"/>
      </top>
      <bottom style="thin">
        <color rgb="FFB3B3B3"/>
      </bottom>
    </border>
    <border>
      <left style="thin">
        <color rgb="FFB3B3B3"/>
      </left>
      <right style="medium">
        <color rgb="FF3F6797"/>
      </right>
      <top style="thin">
        <color rgb="FFB3B3B3"/>
      </top>
      <bottom style="thin">
        <color rgb="FFB3B3B3"/>
      </bottom>
    </border>
    <border>
      <left style="thin">
        <color rgb="FFC0C0C0"/>
      </left>
      <right style="medium">
        <color rgb="FFD90B00"/>
      </right>
      <top style="thin">
        <color rgb="FFC0C0C0"/>
      </top>
      <bottom style="thin">
        <color rgb="FFC0C0C0"/>
      </bottom>
    </border>
    <border>
      <left style="medium">
        <color rgb="FFD90B00"/>
      </left>
      <right/>
      <top/>
      <bottom/>
    </border>
    <border>
      <left/>
      <right style="medium">
        <color rgb="FFD90B00"/>
      </right>
      <top/>
      <bottom/>
    </border>
    <border>
      <left style="medium">
        <color rgb="FFD90B00"/>
      </left>
      <right/>
      <top/>
      <bottom style="medium">
        <color rgb="FFD90B00"/>
      </bottom>
    </border>
    <border>
      <left style="thin">
        <color rgb="FFC0C0C0"/>
      </left>
      <right style="thin">
        <color rgb="FFC0C0C0"/>
      </right>
      <top style="medium">
        <color rgb="FFD90B00"/>
      </top>
      <bottom style="thin">
        <color rgb="FFC0C0C0"/>
      </bottom>
    </border>
    <border>
      <left style="thin">
        <color rgb="FFC0C0C0"/>
      </left>
      <right style="thin">
        <color rgb="FFB3B3B3"/>
      </right>
      <top style="medium">
        <color rgb="FFD90B00"/>
      </top>
      <bottom style="thin">
        <color rgb="FFC0C0C0"/>
      </bottom>
    </border>
    <border>
      <left style="thin">
        <color rgb="FFB3B3B3"/>
      </left>
      <right style="thin">
        <color rgb="FFB3B3B3"/>
      </right>
      <top style="thin">
        <color rgb="FFB3B3B3"/>
      </top>
      <bottom style="thin">
        <color rgb="FFC0C0C0"/>
      </bottom>
    </border>
    <border>
      <left style="thin">
        <color rgb="FFB3B3B3"/>
      </left>
      <top style="thin">
        <color rgb="FFB3B3B3"/>
      </top>
      <bottom style="thin">
        <color rgb="FFC0C0C0"/>
      </bottom>
    </border>
    <border>
      <left style="thin">
        <color rgb="FFB3B3B3"/>
      </left>
      <right style="medium">
        <color rgb="FF3F6797"/>
      </right>
      <top style="thin">
        <color rgb="FFB3B3B3"/>
      </top>
      <bottom style="thin">
        <color rgb="FFC0C0C0"/>
      </bottom>
    </border>
    <border>
      <left style="medium">
        <color rgb="FF3F6797"/>
      </left>
      <bottom style="thin">
        <color rgb="FFB3B3B3"/>
      </bottom>
    </border>
    <border>
      <bottom style="thin">
        <color rgb="FFB3B3B3"/>
      </bottom>
    </border>
    <border>
      <right style="medium">
        <color rgb="FF3F6797"/>
      </right>
      <bottom style="thin">
        <color rgb="FFB3B3B3"/>
      </bottom>
    </border>
    <border>
      <left style="medium">
        <color rgb="FF3F6797"/>
      </left>
      <right/>
      <top style="thin">
        <color rgb="FFCCCCCC"/>
      </top>
      <bottom style="thin">
        <color rgb="FFC0C0C0"/>
      </bottom>
    </border>
    <border>
      <left/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B3B3B3"/>
      </top>
      <bottom style="thin">
        <color rgb="FFB3B3B3"/>
      </bottom>
    </border>
    <border>
      <left style="thin">
        <color rgb="FFC0C0C0"/>
      </left>
      <top style="thin">
        <color rgb="FFB3B3B3"/>
      </top>
      <bottom style="thin">
        <color rgb="FFB3B3B3"/>
      </bottom>
    </border>
    <border>
      <left style="thin">
        <color rgb="FFC0C0C0"/>
      </left>
      <right style="medium">
        <color rgb="FF3F6797"/>
      </right>
      <top style="thin">
        <color rgb="FFB3B3B3"/>
      </top>
      <bottom style="thin">
        <color rgb="FFB3B3B3"/>
      </bottom>
    </border>
    <border>
      <left style="medium">
        <color rgb="FF3F6797"/>
      </left>
      <right/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B3B3B3"/>
      </top>
      <bottom style="thin">
        <color rgb="FFC0C0C0"/>
      </bottom>
    </border>
    <border>
      <left style="thin">
        <color rgb="FFC0C0C0"/>
      </left>
      <top style="thin">
        <color rgb="FFB3B3B3"/>
      </top>
      <bottom style="thin">
        <color rgb="FFC0C0C0"/>
      </bottom>
    </border>
    <border>
      <left style="thin">
        <color rgb="FFC0C0C0"/>
      </left>
      <right style="medium">
        <color rgb="FF3F6797"/>
      </right>
      <top style="thin">
        <color rgb="FFB3B3B3"/>
      </top>
      <bottom style="thin">
        <color rgb="FFC0C0C0"/>
      </bottom>
    </border>
    <border>
      <left style="medium">
        <color rgb="FF3F6797"/>
      </left>
      <right style="thin">
        <color rgb="FFC0C0C0"/>
      </right>
      <top style="thin">
        <color rgb="FFC0C0C0"/>
      </top>
      <bottom style="medium">
        <color rgb="FF3F6797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medium">
        <color rgb="FF3F6797"/>
      </bottom>
    </border>
    <border>
      <left style="thin">
        <color rgb="FFC0C0C0"/>
      </left>
      <top style="thin">
        <color rgb="FFC0C0C0"/>
      </top>
      <bottom style="medium">
        <color rgb="FF3F6797"/>
      </bottom>
    </border>
    <border>
      <left style="thin">
        <color rgb="FFC0C0C0"/>
      </left>
      <right style="medium">
        <color rgb="FF3F6797"/>
      </right>
      <top style="thin">
        <color rgb="FFC0C0C0"/>
      </top>
      <bottom style="medium">
        <color rgb="FF3F6797"/>
      </bottom>
    </border>
    <border>
      <left style="thin">
        <color rgb="FFC0C0C0"/>
      </left>
      <right style="thin">
        <color rgb="FFC0C0C0"/>
      </right>
      <top style="medium">
        <color rgb="FF3F6797"/>
      </top>
      <bottom style="thin">
        <color rgb="FFC0C0C0"/>
      </bottom>
    </border>
    <border>
      <left style="thin">
        <color rgb="FFC0C0C0"/>
      </left>
      <right style="thin">
        <color rgb="FFC0C0C0"/>
      </right>
      <top style="medium">
        <color rgb="FF3F6797"/>
      </top>
      <bottom style="thin">
        <color rgb="FFB3B3B3"/>
      </bottom>
    </border>
    <border>
      <left style="thin">
        <color rgb="FFC0C0C0"/>
      </left>
      <right/>
      <top/>
      <bottom/>
    </border>
    <border>
      <left style="thin">
        <color rgb="FFC0C0C0"/>
      </left>
      <right style="thin">
        <color rgb="FFC0C0C0"/>
      </right>
      <top style="thin">
        <color rgb="FFB3B3B3"/>
      </top>
      <bottom style="medium">
        <color rgb="FF3F6797"/>
      </bottom>
    </border>
    <border>
      <left style="medium">
        <color rgb="FF3F6797"/>
      </left>
      <top style="medium">
        <color rgb="FF3F6797"/>
      </top>
      <bottom style="thin">
        <color rgb="FFB3B3B3"/>
      </bottom>
    </border>
    <border>
      <top style="medium">
        <color rgb="FF3F6797"/>
      </top>
      <bottom style="thin">
        <color rgb="FFB3B3B3"/>
      </bottom>
    </border>
    <border>
      <right style="medium">
        <color rgb="FF3F6797"/>
      </right>
      <top style="medium">
        <color rgb="FF3F6797"/>
      </top>
      <bottom style="thin">
        <color rgb="FFB3B3B3"/>
      </bottom>
    </border>
    <border>
      <left style="medium">
        <color rgb="FF3F6797"/>
      </left>
      <right/>
      <top style="thin">
        <color rgb="FFC0C0C0"/>
      </top>
      <bottom/>
    </border>
    <border>
      <left/>
      <right/>
      <top style="thin">
        <color rgb="FFC0C0C0"/>
      </top>
      <bottom/>
    </border>
    <border>
      <left/>
      <right/>
      <top style="thin">
        <color rgb="FFB3B3B3"/>
      </top>
      <bottom/>
    </border>
    <border>
      <left/>
      <top style="thin">
        <color rgb="FFB3B3B3"/>
      </top>
      <bottom/>
    </border>
    <border>
      <left/>
      <right style="medium">
        <color rgb="FF3F6797"/>
      </right>
      <top style="thin">
        <color rgb="FFB3B3B3"/>
      </top>
      <bottom/>
    </border>
    <border>
      <left style="medium">
        <color rgb="FF3F6797"/>
      </left>
      <right/>
      <top/>
      <bottom style="thin">
        <color rgb="FFC0C0C0"/>
      </bottom>
    </border>
    <border>
      <left/>
      <right/>
      <top/>
      <bottom style="thin">
        <color rgb="FFC0C0C0"/>
      </bottom>
    </border>
    <border>
      <left/>
      <right/>
      <top/>
      <bottom style="thin">
        <color rgb="FFB3B3B3"/>
      </bottom>
    </border>
    <border>
      <left/>
      <top/>
      <bottom style="thin">
        <color rgb="FFB3B3B3"/>
      </bottom>
    </border>
    <border>
      <left/>
      <right style="medium">
        <color rgb="FF3F6797"/>
      </right>
      <top/>
      <bottom style="thin">
        <color rgb="FFB3B3B3"/>
      </bottom>
    </border>
    <border>
      <left style="thin">
        <color rgb="FFC0C0C0"/>
      </left>
      <top style="thin">
        <color rgb="FFB3B3B3"/>
      </top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B3B3B3"/>
      </bottom>
    </border>
    <border>
      <left style="thin">
        <color rgb="FFC0C0C0"/>
      </left>
      <bottom style="thin">
        <color rgb="FFB3B3B3"/>
      </bottom>
    </border>
    <border>
      <left style="thin">
        <color rgb="FFC0C0C0"/>
      </left>
      <top style="thin">
        <color rgb="FFB3B3B3"/>
      </top>
      <bottom style="medium">
        <color rgb="FF3F6797"/>
      </bottom>
    </border>
    <border>
      <left style="thin">
        <color rgb="FFC0C0C0"/>
      </left>
      <right style="medium">
        <color rgb="FF3F6797"/>
      </right>
      <top style="thin">
        <color rgb="FFB3B3B3"/>
      </top>
      <bottom style="medium">
        <color rgb="FF3F6797"/>
      </bottom>
    </border>
    <border>
      <left style="medium">
        <color rgb="FF3F6797"/>
      </left>
      <right/>
      <top/>
      <bottom style="thin">
        <color rgb="FFAAAAAA"/>
      </bottom>
    </border>
    <border>
      <left/>
      <right/>
      <top/>
      <bottom style="thin">
        <color rgb="FFAAAAAA"/>
      </bottom>
    </border>
    <border>
      <left/>
      <right style="thin">
        <color rgb="FFAAAAAA"/>
      </right>
      <top/>
      <bottom style="thin">
        <color rgb="FFAAAAAA"/>
      </bottom>
    </border>
  </borders>
  <cellStyleXfs count="1">
    <xf borderId="0" fillId="0" fontId="0" numFmtId="0" applyAlignment="1" applyFont="1"/>
  </cellStyleXfs>
  <cellXfs count="398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center" shrinkToFit="0" vertical="bottom" wrapText="0"/>
    </xf>
    <xf borderId="2" fillId="0" fontId="1" numFmtId="49" xfId="0" applyAlignment="1" applyBorder="1" applyFont="1" applyNumberFormat="1">
      <alignment horizontal="center" shrinkToFit="0" vertical="bottom" wrapText="0"/>
    </xf>
    <xf borderId="3" fillId="0" fontId="1" numFmtId="49" xfId="0" applyAlignment="1" applyBorder="1" applyFont="1" applyNumberForma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4" fillId="2" fontId="3" numFmtId="0" xfId="0" applyAlignment="1" applyBorder="1" applyFill="1" applyFont="1">
      <alignment shrinkToFit="0" vertical="center" wrapText="0"/>
    </xf>
    <xf borderId="5" fillId="2" fontId="2" numFmtId="0" xfId="0" applyAlignment="1" applyBorder="1" applyFont="1">
      <alignment shrinkToFit="0" vertical="bottom" wrapText="0"/>
    </xf>
    <xf borderId="6" fillId="2" fontId="2" numFmtId="0" xfId="0" applyAlignment="1" applyBorder="1" applyFont="1">
      <alignment shrinkToFit="0" vertical="bottom" wrapText="0"/>
    </xf>
    <xf borderId="0" fillId="0" fontId="1" numFmtId="49" xfId="0" applyAlignment="1" applyFont="1" applyNumberFormat="1">
      <alignment horizontal="center" shrinkToFit="0" vertical="bottom" wrapText="0"/>
    </xf>
    <xf borderId="7" fillId="2" fontId="2" numFmtId="0" xfId="0" applyAlignment="1" applyBorder="1" applyFont="1">
      <alignment shrinkToFit="0" vertical="bottom" wrapText="0"/>
    </xf>
    <xf borderId="8" fillId="2" fontId="4" numFmtId="49" xfId="0" applyAlignment="1" applyBorder="1" applyFont="1" applyNumberFormat="1">
      <alignment horizontal="center" shrinkToFit="0" vertical="center" wrapText="0"/>
    </xf>
    <xf borderId="9" fillId="0" fontId="5" numFmtId="0" xfId="0" applyBorder="1" applyFont="1"/>
    <xf borderId="10" fillId="0" fontId="5" numFmtId="0" xfId="0" applyBorder="1" applyFont="1"/>
    <xf borderId="11" fillId="2" fontId="2" numFmtId="0" xfId="0" applyAlignment="1" applyBorder="1" applyFont="1">
      <alignment shrinkToFit="0" vertical="bottom" wrapText="0"/>
    </xf>
    <xf borderId="12" fillId="2" fontId="2" numFmtId="0" xfId="0" applyAlignment="1" applyBorder="1" applyFont="1">
      <alignment shrinkToFit="0" vertical="bottom" wrapText="0"/>
    </xf>
    <xf borderId="13" fillId="2" fontId="2" numFmtId="49" xfId="0" applyAlignment="1" applyBorder="1" applyFont="1" applyNumberFormat="1">
      <alignment readingOrder="0" shrinkToFit="0" vertical="bottom" wrapText="0"/>
    </xf>
    <xf borderId="14" fillId="2" fontId="2" numFmtId="2" xfId="0" applyAlignment="1" applyBorder="1" applyFont="1" applyNumberFormat="1">
      <alignment readingOrder="0" shrinkToFit="0" vertical="bottom" wrapText="0"/>
    </xf>
    <xf borderId="14" fillId="2" fontId="2" numFmtId="49" xfId="0" applyAlignment="1" applyBorder="1" applyFont="1" applyNumberFormat="1">
      <alignment shrinkToFit="0" vertical="bottom" wrapText="0"/>
    </xf>
    <xf borderId="15" fillId="2" fontId="6" numFmtId="49" xfId="0" applyAlignment="1" applyBorder="1" applyFont="1" applyNumberFormat="1">
      <alignment horizontal="center" shrinkToFit="0" vertical="bottom" wrapText="0"/>
    </xf>
    <xf borderId="12" fillId="2" fontId="7" numFmtId="0" xfId="0" applyAlignment="1" applyBorder="1" applyFont="1">
      <alignment shrinkToFit="0" vertical="bottom" wrapText="0"/>
    </xf>
    <xf borderId="6" fillId="2" fontId="8" numFmtId="0" xfId="0" applyAlignment="1" applyBorder="1" applyFont="1">
      <alignment horizontal="right" readingOrder="0" shrinkToFit="0" vertical="bottom" wrapText="0"/>
    </xf>
    <xf borderId="16" fillId="2" fontId="2" numFmtId="49" xfId="0" applyAlignment="1" applyBorder="1" applyFont="1" applyNumberFormat="1">
      <alignment readingOrder="0" shrinkToFit="0" vertical="bottom" wrapText="0"/>
    </xf>
    <xf borderId="6" fillId="2" fontId="2" numFmtId="2" xfId="0" applyAlignment="1" applyBorder="1" applyFont="1" applyNumberFormat="1">
      <alignment readingOrder="0" shrinkToFit="0" vertical="bottom" wrapText="0"/>
    </xf>
    <xf borderId="6" fillId="2" fontId="2" numFmtId="49" xfId="0" applyAlignment="1" applyBorder="1" applyFont="1" applyNumberFormat="1">
      <alignment shrinkToFit="0" vertical="bottom" wrapText="0"/>
    </xf>
    <xf borderId="17" fillId="2" fontId="6" numFmtId="49" xfId="0" applyAlignment="1" applyBorder="1" applyFont="1" applyNumberFormat="1">
      <alignment horizontal="center" shrinkToFit="0" vertical="bottom" wrapText="0"/>
    </xf>
    <xf borderId="6" fillId="2" fontId="2" numFmtId="0" xfId="0" applyAlignment="1" applyBorder="1" applyFont="1">
      <alignment readingOrder="0" shrinkToFit="0" vertical="bottom" wrapText="0"/>
    </xf>
    <xf borderId="6" fillId="2" fontId="6" numFmtId="0" xfId="0" applyAlignment="1" applyBorder="1" applyFont="1">
      <alignment horizontal="center" shrinkToFit="0" vertical="bottom" wrapText="0"/>
    </xf>
    <xf borderId="0" fillId="2" fontId="9" numFmtId="0" xfId="0" applyAlignment="1" applyFont="1">
      <alignment horizontal="right" readingOrder="0"/>
    </xf>
    <xf borderId="18" fillId="2" fontId="2" numFmtId="49" xfId="0" applyAlignment="1" applyBorder="1" applyFont="1" applyNumberFormat="1">
      <alignment readingOrder="0" shrinkToFit="0" vertical="bottom" wrapText="0"/>
    </xf>
    <xf borderId="5" fillId="2" fontId="2" numFmtId="0" xfId="0" applyAlignment="1" applyBorder="1" applyFont="1">
      <alignment readingOrder="0" shrinkToFit="0" vertical="bottom" wrapText="0"/>
    </xf>
    <xf borderId="5" fillId="2" fontId="6" numFmtId="49" xfId="0" applyAlignment="1" applyBorder="1" applyFont="1" applyNumberFormat="1">
      <alignment horizontal="left" shrinkToFit="0" vertical="bottom" wrapText="0"/>
    </xf>
    <xf borderId="19" fillId="2" fontId="6" numFmtId="49" xfId="0" applyAlignment="1" applyBorder="1" applyFont="1" applyNumberFormat="1">
      <alignment horizontal="center" shrinkToFit="0" vertical="bottom" wrapText="0"/>
    </xf>
    <xf borderId="4" fillId="2" fontId="2" numFmtId="0" xfId="0" applyAlignment="1" applyBorder="1" applyFont="1">
      <alignment shrinkToFit="0" vertical="bottom" wrapText="0"/>
    </xf>
    <xf borderId="14" fillId="2" fontId="2" numFmtId="0" xfId="0" applyAlignment="1" applyBorder="1" applyFont="1">
      <alignment shrinkToFit="0" vertical="bottom" wrapText="0"/>
    </xf>
    <xf borderId="20" fillId="2" fontId="10" numFmtId="49" xfId="0" applyAlignment="1" applyBorder="1" applyFont="1" applyNumberFormat="1">
      <alignment horizontal="center" shrinkToFit="0" vertical="center" wrapText="0"/>
    </xf>
    <xf borderId="21" fillId="0" fontId="5" numFmtId="0" xfId="0" applyBorder="1" applyFont="1"/>
    <xf borderId="22" fillId="0" fontId="5" numFmtId="0" xfId="0" applyBorder="1" applyFont="1"/>
    <xf borderId="23" fillId="2" fontId="6" numFmtId="0" xfId="0" applyAlignment="1" applyBorder="1" applyFont="1">
      <alignment horizontal="center" shrinkToFit="0" vertical="bottom" wrapText="0"/>
    </xf>
    <xf borderId="23" fillId="2" fontId="2" numFmtId="0" xfId="0" applyAlignment="1" applyBorder="1" applyFont="1">
      <alignment shrinkToFit="0" vertical="bottom" wrapText="0"/>
    </xf>
    <xf borderId="24" fillId="2" fontId="2" numFmtId="0" xfId="0" applyAlignment="1" applyBorder="1" applyFont="1">
      <alignment shrinkToFit="0" vertical="bottom" wrapText="0"/>
    </xf>
    <xf borderId="25" fillId="0" fontId="5" numFmtId="0" xfId="0" applyBorder="1" applyFont="1"/>
    <xf borderId="26" fillId="0" fontId="5" numFmtId="0" xfId="0" applyBorder="1" applyFont="1"/>
    <xf borderId="27" fillId="2" fontId="2" numFmtId="0" xfId="0" applyAlignment="1" applyBorder="1" applyFont="1">
      <alignment shrinkToFit="0" vertical="bottom" wrapText="0"/>
    </xf>
    <xf borderId="28" fillId="2" fontId="2" numFmtId="49" xfId="0" applyAlignment="1" applyBorder="1" applyFont="1" applyNumberFormat="1">
      <alignment horizontal="right" shrinkToFit="0" vertical="center" wrapText="0"/>
    </xf>
    <xf borderId="29" fillId="2" fontId="2" numFmtId="0" xfId="0" applyAlignment="1" applyBorder="1" applyFont="1">
      <alignment shrinkToFit="0" vertical="center" wrapText="0"/>
    </xf>
    <xf borderId="30" fillId="2" fontId="2" numFmtId="0" xfId="0" applyAlignment="1" applyBorder="1" applyFont="1">
      <alignment shrinkToFit="0" vertical="bottom" wrapText="0"/>
    </xf>
    <xf borderId="31" fillId="0" fontId="5" numFmtId="0" xfId="0" applyBorder="1" applyFont="1"/>
    <xf borderId="32" fillId="0" fontId="5" numFmtId="0" xfId="0" applyBorder="1" applyFont="1"/>
    <xf borderId="33" fillId="2" fontId="2" numFmtId="0" xfId="0" applyAlignment="1" applyBorder="1" applyFont="1">
      <alignment shrinkToFit="0" vertical="bottom" wrapText="0"/>
    </xf>
    <xf borderId="30" fillId="2" fontId="3" numFmtId="0" xfId="0" applyAlignment="1" applyBorder="1" applyFont="1">
      <alignment shrinkToFit="0" vertical="bottom" wrapText="0"/>
    </xf>
    <xf borderId="6" fillId="2" fontId="3" numFmtId="49" xfId="0" applyAlignment="1" applyBorder="1" applyFont="1" applyNumberFormat="1">
      <alignment shrinkToFit="0" vertical="bottom" wrapText="0"/>
    </xf>
    <xf borderId="22" fillId="2" fontId="3" numFmtId="0" xfId="0" applyAlignment="1" applyBorder="1" applyFont="1">
      <alignment shrinkToFit="0" vertical="bottom" wrapText="0"/>
    </xf>
    <xf borderId="23" fillId="2" fontId="3" numFmtId="49" xfId="0" applyAlignment="1" applyBorder="1" applyFont="1" applyNumberFormat="1">
      <alignment shrinkToFit="0" vertical="bottom" wrapText="0"/>
    </xf>
    <xf borderId="34" fillId="2" fontId="2" numFmtId="0" xfId="0" applyAlignment="1" applyBorder="1" applyFont="1">
      <alignment shrinkToFit="0" vertical="bottom" wrapText="0"/>
    </xf>
    <xf borderId="35" fillId="0" fontId="5" numFmtId="0" xfId="0" applyBorder="1" applyFont="1"/>
    <xf borderId="36" fillId="0" fontId="5" numFmtId="0" xfId="0" applyBorder="1" applyFont="1"/>
    <xf borderId="37" fillId="0" fontId="5" numFmtId="0" xfId="0" applyBorder="1" applyFont="1"/>
    <xf borderId="0" fillId="2" fontId="2" numFmtId="0" xfId="0" applyAlignment="1" applyFont="1">
      <alignment shrinkToFit="0" vertical="bottom" wrapText="0"/>
    </xf>
    <xf borderId="38" fillId="2" fontId="2" numFmtId="0" xfId="0" applyAlignment="1" applyBorder="1" applyFont="1">
      <alignment shrinkToFit="0" vertical="bottom" wrapText="0"/>
    </xf>
    <xf borderId="39" fillId="2" fontId="4" numFmtId="49" xfId="0" applyAlignment="1" applyBorder="1" applyFont="1" applyNumberFormat="1">
      <alignment horizontal="center" shrinkToFit="0" vertical="center" wrapText="1"/>
    </xf>
    <xf borderId="39" fillId="2" fontId="4" numFmtId="49" xfId="0" applyAlignment="1" applyBorder="1" applyFont="1" applyNumberFormat="1">
      <alignment horizontal="center" readingOrder="0" shrinkToFit="0" vertical="center" wrapText="1"/>
    </xf>
    <xf borderId="39" fillId="2" fontId="4" numFmtId="49" xfId="0" applyAlignment="1" applyBorder="1" applyFont="1" applyNumberFormat="1">
      <alignment horizontal="center" shrinkToFit="0" vertical="center" wrapText="0"/>
    </xf>
    <xf borderId="40" fillId="2" fontId="6" numFmtId="0" xfId="0" applyAlignment="1" applyBorder="1" applyFont="1">
      <alignment horizontal="center" shrinkToFit="0" vertical="bottom" wrapText="0"/>
    </xf>
    <xf borderId="38" fillId="2" fontId="6" numFmtId="0" xfId="0" applyAlignment="1" applyBorder="1" applyFont="1">
      <alignment horizontal="center" shrinkToFit="0" vertical="bottom" wrapText="0"/>
    </xf>
    <xf borderId="41" fillId="2" fontId="11" numFmtId="164" xfId="0" applyAlignment="1" applyBorder="1" applyFont="1" applyNumberFormat="1">
      <alignment horizontal="center" shrinkToFit="0" vertical="bottom" wrapText="0"/>
    </xf>
    <xf borderId="42" fillId="2" fontId="11" numFmtId="1" xfId="0" applyAlignment="1" applyBorder="1" applyFont="1" applyNumberFormat="1">
      <alignment horizontal="center" shrinkToFit="0" vertical="bottom" wrapText="0"/>
    </xf>
    <xf borderId="42" fillId="2" fontId="11" numFmtId="165" xfId="0" applyAlignment="1" applyBorder="1" applyFont="1" applyNumberFormat="1">
      <alignment horizontal="center" shrinkToFit="0" vertical="bottom" wrapText="0"/>
    </xf>
    <xf borderId="43" fillId="2" fontId="11" numFmtId="165" xfId="0" applyAlignment="1" applyBorder="1" applyFont="1" applyNumberFormat="1">
      <alignment horizontal="center" shrinkToFit="0" vertical="bottom" wrapText="0"/>
    </xf>
    <xf borderId="42" fillId="0" fontId="12" numFmtId="0" xfId="0" applyAlignment="1" applyBorder="1" applyFont="1">
      <alignment horizontal="center"/>
    </xf>
    <xf borderId="27" fillId="2" fontId="13" numFmtId="49" xfId="0" applyAlignment="1" applyBorder="1" applyFont="1" applyNumberFormat="1">
      <alignment shrinkToFit="0" vertical="bottom" wrapText="0"/>
    </xf>
    <xf borderId="44" fillId="0" fontId="12" numFmtId="0" xfId="0" applyAlignment="1" applyBorder="1" applyFont="1">
      <alignment horizontal="center" readingOrder="0"/>
    </xf>
    <xf borderId="42" fillId="0" fontId="12" numFmtId="0" xfId="0" applyAlignment="1" applyBorder="1" applyFont="1">
      <alignment horizontal="center" readingOrder="0"/>
    </xf>
    <xf borderId="43" fillId="0" fontId="12" numFmtId="0" xfId="0" applyAlignment="1" applyBorder="1" applyFont="1">
      <alignment horizontal="center"/>
    </xf>
    <xf borderId="41" fillId="0" fontId="14" numFmtId="164" xfId="0" applyAlignment="1" applyBorder="1" applyFont="1" applyNumberFormat="1">
      <alignment horizontal="center" vertical="bottom"/>
    </xf>
    <xf borderId="44" fillId="0" fontId="14" numFmtId="165" xfId="0" applyAlignment="1" applyBorder="1" applyFont="1" applyNumberFormat="1">
      <alignment horizontal="center" vertical="bottom"/>
    </xf>
    <xf borderId="41" fillId="0" fontId="15" numFmtId="164" xfId="0" applyAlignment="1" applyBorder="1" applyFont="1" applyNumberFormat="1">
      <alignment horizontal="center" readingOrder="0" vertical="bottom"/>
    </xf>
    <xf borderId="42" fillId="0" fontId="15" numFmtId="1" xfId="0" applyAlignment="1" applyBorder="1" applyFont="1" applyNumberFormat="1">
      <alignment horizontal="center" readingOrder="0" vertical="bottom"/>
    </xf>
    <xf borderId="42" fillId="2" fontId="16" numFmtId="165" xfId="0" applyAlignment="1" applyBorder="1" applyFont="1" applyNumberFormat="1">
      <alignment horizontal="center" shrinkToFit="0" vertical="bottom" wrapText="0"/>
    </xf>
    <xf borderId="43" fillId="2" fontId="16" numFmtId="165" xfId="0" applyAlignment="1" applyBorder="1" applyFont="1" applyNumberFormat="1">
      <alignment horizontal="center" shrinkToFit="0" vertical="bottom" wrapText="0"/>
    </xf>
    <xf borderId="41" fillId="2" fontId="16" numFmtId="164" xfId="0" applyAlignment="1" applyBorder="1" applyFont="1" applyNumberFormat="1">
      <alignment horizontal="center" shrinkToFit="0" vertical="bottom" wrapText="0"/>
    </xf>
    <xf borderId="42" fillId="2" fontId="16" numFmtId="1" xfId="0" applyAlignment="1" applyBorder="1" applyFont="1" applyNumberFormat="1">
      <alignment horizontal="center" shrinkToFit="0" vertical="bottom" wrapText="0"/>
    </xf>
    <xf borderId="44" fillId="2" fontId="17" numFmtId="0" xfId="0" applyAlignment="1" applyBorder="1" applyFont="1">
      <alignment horizontal="center" shrinkToFit="0" vertical="bottom" wrapText="0"/>
    </xf>
    <xf borderId="42" fillId="2" fontId="17" numFmtId="0" xfId="0" applyAlignment="1" applyBorder="1" applyFont="1">
      <alignment horizontal="center" shrinkToFit="0" vertical="bottom" wrapText="0"/>
    </xf>
    <xf borderId="42" fillId="2" fontId="17" numFmtId="165" xfId="0" applyAlignment="1" applyBorder="1" applyFont="1" applyNumberFormat="1">
      <alignment horizontal="center" shrinkToFit="0" vertical="bottom" wrapText="0"/>
    </xf>
    <xf borderId="43" fillId="2" fontId="17" numFmtId="165" xfId="0" applyAlignment="1" applyBorder="1" applyFont="1" applyNumberFormat="1">
      <alignment horizontal="center" shrinkToFit="0" vertical="bottom" wrapText="0"/>
    </xf>
    <xf borderId="38" fillId="2" fontId="13" numFmtId="0" xfId="0" applyAlignment="1" applyBorder="1" applyFont="1">
      <alignment shrinkToFit="0" vertical="bottom" wrapText="0"/>
    </xf>
    <xf borderId="44" fillId="2" fontId="11" numFmtId="0" xfId="0" applyAlignment="1" applyBorder="1" applyFont="1">
      <alignment horizontal="center" shrinkToFit="0" vertical="bottom" wrapText="0"/>
    </xf>
    <xf borderId="42" fillId="2" fontId="11" numFmtId="0" xfId="0" applyAlignment="1" applyBorder="1" applyFont="1">
      <alignment horizontal="center" shrinkToFit="0" vertical="bottom" wrapText="0"/>
    </xf>
    <xf borderId="39" fillId="2" fontId="6" numFmtId="49" xfId="0" applyAlignment="1" applyBorder="1" applyFont="1" applyNumberFormat="1">
      <alignment horizontal="center" shrinkToFit="0" vertical="bottom" wrapText="1"/>
    </xf>
    <xf borderId="10" fillId="2" fontId="3" numFmtId="1" xfId="0" applyAlignment="1" applyBorder="1" applyFont="1" applyNumberFormat="1">
      <alignment horizontal="center" shrinkToFit="0" vertical="bottom" wrapText="0"/>
    </xf>
    <xf borderId="45" fillId="2" fontId="3" numFmtId="165" xfId="0" applyAlignment="1" applyBorder="1" applyFont="1" applyNumberFormat="1">
      <alignment horizontal="center" shrinkToFit="0" vertical="bottom" wrapText="0"/>
    </xf>
    <xf borderId="45" fillId="2" fontId="3" numFmtId="166" xfId="0" applyAlignment="1" applyBorder="1" applyFont="1" applyNumberFormat="1">
      <alignment horizontal="center" shrinkToFit="0" vertical="bottom" wrapText="0"/>
    </xf>
    <xf borderId="21" fillId="2" fontId="2" numFmtId="165" xfId="0" applyAlignment="1" applyBorder="1" applyFont="1" applyNumberFormat="1">
      <alignment shrinkToFit="0" vertical="bottom" wrapText="0"/>
    </xf>
    <xf borderId="46" fillId="2" fontId="2" numFmtId="0" xfId="0" applyAlignment="1" applyBorder="1" applyFont="1">
      <alignment shrinkToFit="0" vertical="bottom" wrapText="0"/>
    </xf>
    <xf borderId="47" fillId="0" fontId="1" numFmtId="49" xfId="0" applyAlignment="1" applyBorder="1" applyFont="1" applyNumberFormat="1">
      <alignment horizontal="center" shrinkToFit="0" vertical="bottom" wrapText="0"/>
    </xf>
    <xf borderId="20" fillId="2" fontId="18" numFmtId="49" xfId="0" applyAlignment="1" applyBorder="1" applyFont="1" applyNumberFormat="1">
      <alignment horizontal="left" shrinkToFit="0" vertical="center" wrapText="0"/>
    </xf>
    <xf borderId="22" fillId="2" fontId="18" numFmtId="49" xfId="0" applyAlignment="1" applyBorder="1" applyFont="1" applyNumberFormat="1">
      <alignment horizontal="left" shrinkToFit="0" vertical="center" wrapText="0"/>
    </xf>
    <xf borderId="0" fillId="0" fontId="18" numFmtId="0" xfId="0" applyAlignment="1" applyFont="1">
      <alignment horizontal="center" vertical="center"/>
    </xf>
    <xf borderId="48" fillId="2" fontId="7" numFmtId="49" xfId="0" applyAlignment="1" applyBorder="1" applyFont="1" applyNumberFormat="1">
      <alignment horizontal="center" shrinkToFit="0" vertical="center" wrapText="1"/>
    </xf>
    <xf borderId="49" fillId="2" fontId="7" numFmtId="49" xfId="0" applyAlignment="1" applyBorder="1" applyFont="1" applyNumberFormat="1">
      <alignment horizontal="center" readingOrder="0" shrinkToFit="0" vertical="center" wrapText="1"/>
    </xf>
    <xf borderId="49" fillId="2" fontId="7" numFmtId="49" xfId="0" applyAlignment="1" applyBorder="1" applyFont="1" applyNumberFormat="1">
      <alignment horizontal="center" shrinkToFit="0" vertical="center" wrapText="1"/>
    </xf>
    <xf borderId="50" fillId="2" fontId="7" numFmtId="49" xfId="0" applyAlignment="1" applyBorder="1" applyFont="1" applyNumberFormat="1">
      <alignment horizontal="center" shrinkToFit="0" vertical="center" wrapText="1"/>
    </xf>
    <xf borderId="0" fillId="2" fontId="6" numFmtId="49" xfId="0" applyAlignment="1" applyFont="1" applyNumberFormat="1">
      <alignment horizontal="center" shrinkToFit="0" vertical="center" wrapText="0"/>
    </xf>
    <xf borderId="51" fillId="2" fontId="7" numFmtId="49" xfId="0" applyAlignment="1" applyBorder="1" applyFont="1" applyNumberFormat="1">
      <alignment horizontal="center" readingOrder="0" shrinkToFit="0" vertical="center" wrapText="1"/>
    </xf>
    <xf borderId="52" fillId="2" fontId="7" numFmtId="49" xfId="0" applyAlignment="1" applyBorder="1" applyFont="1" applyNumberFormat="1">
      <alignment horizontal="center" readingOrder="0" shrinkToFit="0" vertical="center" wrapText="1"/>
    </xf>
    <xf borderId="52" fillId="2" fontId="7" numFmtId="49" xfId="0" applyAlignment="1" applyBorder="1" applyFont="1" applyNumberFormat="1">
      <alignment horizontal="center" shrinkToFit="0" vertical="center" wrapText="1"/>
    </xf>
    <xf borderId="53" fillId="2" fontId="7" numFmtId="49" xfId="0" applyAlignment="1" applyBorder="1" applyFont="1" applyNumberFormat="1">
      <alignment horizontal="center" shrinkToFit="0" vertical="center" wrapText="0"/>
    </xf>
    <xf borderId="52" fillId="2" fontId="7" numFmtId="0" xfId="0" applyAlignment="1" applyBorder="1" applyFont="1">
      <alignment horizontal="center" shrinkToFit="0" vertical="center" wrapText="1"/>
    </xf>
    <xf borderId="48" fillId="2" fontId="6" numFmtId="0" xfId="0" applyAlignment="1" applyBorder="1" applyFont="1">
      <alignment horizontal="center" shrinkToFit="0" vertical="bottom" wrapText="0"/>
    </xf>
    <xf borderId="49" fillId="2" fontId="6" numFmtId="0" xfId="0" applyAlignment="1" applyBorder="1" applyFont="1">
      <alignment horizontal="center" shrinkToFit="0" vertical="bottom" wrapText="0"/>
    </xf>
    <xf borderId="49" fillId="2" fontId="6" numFmtId="165" xfId="0" applyAlignment="1" applyBorder="1" applyFont="1" applyNumberFormat="1">
      <alignment horizontal="center" shrinkToFit="0" vertical="bottom" wrapText="0"/>
    </xf>
    <xf borderId="50" fillId="2" fontId="6" numFmtId="0" xfId="0" applyAlignment="1" applyBorder="1" applyFont="1">
      <alignment horizontal="center" shrinkToFit="0" vertical="bottom" wrapText="0"/>
    </xf>
    <xf borderId="0" fillId="2" fontId="6" numFmtId="0" xfId="0" applyAlignment="1" applyFont="1">
      <alignment horizontal="center" shrinkToFit="0" vertical="bottom" wrapText="0"/>
    </xf>
    <xf borderId="54" fillId="2" fontId="2" numFmtId="0" xfId="0" applyAlignment="1" applyBorder="1" applyFont="1">
      <alignment horizontal="center" shrinkToFit="0" vertical="bottom" wrapText="0"/>
    </xf>
    <xf borderId="55" fillId="2" fontId="2" numFmtId="1" xfId="0" applyAlignment="1" applyBorder="1" applyFont="1" applyNumberFormat="1">
      <alignment horizontal="center" shrinkToFit="0" vertical="bottom" wrapText="0"/>
    </xf>
    <xf borderId="55" fillId="2" fontId="2" numFmtId="0" xfId="0" applyAlignment="1" applyBorder="1" applyFont="1">
      <alignment horizontal="center" shrinkToFit="0" vertical="bottom" wrapText="0"/>
    </xf>
    <xf borderId="41" fillId="2" fontId="6" numFmtId="0" xfId="0" applyAlignment="1" applyBorder="1" applyFont="1">
      <alignment horizontal="center" shrinkToFit="0" vertical="bottom" wrapText="0"/>
    </xf>
    <xf borderId="42" fillId="2" fontId="6" numFmtId="0" xfId="0" applyAlignment="1" applyBorder="1" applyFont="1">
      <alignment horizontal="center" shrinkToFit="0" vertical="bottom" wrapText="0"/>
    </xf>
    <xf borderId="42" fillId="2" fontId="6" numFmtId="165" xfId="0" applyAlignment="1" applyBorder="1" applyFont="1" applyNumberFormat="1">
      <alignment horizontal="center" shrinkToFit="0" vertical="bottom" wrapText="0"/>
    </xf>
    <xf borderId="43" fillId="2" fontId="6" numFmtId="167" xfId="0" applyAlignment="1" applyBorder="1" applyFont="1" applyNumberFormat="1">
      <alignment horizontal="center" shrinkToFit="0" vertical="bottom" wrapText="0"/>
    </xf>
    <xf borderId="0" fillId="2" fontId="6" numFmtId="167" xfId="0" applyAlignment="1" applyFont="1" applyNumberFormat="1">
      <alignment horizontal="center" shrinkToFit="0" vertical="bottom" wrapText="0"/>
    </xf>
    <xf borderId="56" fillId="2" fontId="2" numFmtId="0" xfId="0" applyAlignment="1" applyBorder="1" applyFont="1">
      <alignment horizontal="center" shrinkToFit="0" vertical="bottom" wrapText="0"/>
    </xf>
    <xf borderId="57" fillId="2" fontId="2" numFmtId="1" xfId="0" applyAlignment="1" applyBorder="1" applyFont="1" applyNumberFormat="1">
      <alignment horizontal="center" shrinkToFit="0" vertical="bottom" wrapText="0"/>
    </xf>
    <xf borderId="57" fillId="2" fontId="2" numFmtId="0" xfId="0" applyAlignment="1" applyBorder="1" applyFont="1">
      <alignment horizontal="center" shrinkToFit="0" vertical="bottom" wrapText="0"/>
    </xf>
    <xf borderId="42" fillId="0" fontId="14" numFmtId="165" xfId="0" applyAlignment="1" applyBorder="1" applyFont="1" applyNumberFormat="1">
      <alignment horizontal="center" vertical="bottom"/>
    </xf>
    <xf borderId="42" fillId="0" fontId="14" numFmtId="1" xfId="0" applyAlignment="1" applyBorder="1" applyFont="1" applyNumberFormat="1">
      <alignment horizontal="center" vertical="bottom"/>
    </xf>
    <xf borderId="42" fillId="0" fontId="12" numFmtId="165" xfId="0" applyAlignment="1" applyBorder="1" applyFont="1" applyNumberFormat="1">
      <alignment horizontal="center"/>
    </xf>
    <xf borderId="43" fillId="0" fontId="12" numFmtId="167" xfId="0" applyAlignment="1" applyBorder="1" applyFont="1" applyNumberFormat="1">
      <alignment horizontal="center"/>
    </xf>
    <xf borderId="58" fillId="2" fontId="6" numFmtId="167" xfId="0" applyAlignment="1" applyBorder="1" applyFont="1" applyNumberFormat="1">
      <alignment horizontal="center" shrinkToFit="0" vertical="bottom" wrapText="0"/>
    </xf>
    <xf borderId="59" fillId="2" fontId="2" numFmtId="1" xfId="0" applyAlignment="1" applyBorder="1" applyFont="1" applyNumberFormat="1">
      <alignment horizontal="center" shrinkToFit="0" vertical="bottom" wrapText="0"/>
    </xf>
    <xf borderId="42" fillId="0" fontId="14" numFmtId="165" xfId="0" applyAlignment="1" applyBorder="1" applyFont="1" applyNumberFormat="1">
      <alignment horizontal="center"/>
    </xf>
    <xf borderId="43" fillId="0" fontId="14" numFmtId="167" xfId="0" applyAlignment="1" applyBorder="1" applyFont="1" applyNumberFormat="1">
      <alignment horizontal="center"/>
    </xf>
    <xf borderId="58" fillId="2" fontId="2" numFmtId="167" xfId="0" applyAlignment="1" applyBorder="1" applyFont="1" applyNumberFormat="1">
      <alignment horizontal="center" shrinkToFit="0" vertical="bottom" wrapText="0"/>
    </xf>
    <xf borderId="0" fillId="2" fontId="2" numFmtId="1" xfId="0" applyAlignment="1" applyFont="1" applyNumberFormat="1">
      <alignment horizontal="center"/>
    </xf>
    <xf borderId="57" fillId="2" fontId="2" numFmtId="165" xfId="0" applyAlignment="1" applyBorder="1" applyFont="1" applyNumberFormat="1">
      <alignment horizontal="center" shrinkToFit="0" vertical="bottom" wrapText="0"/>
    </xf>
    <xf borderId="60" fillId="2" fontId="2" numFmtId="168" xfId="0" applyAlignment="1" applyBorder="1" applyFont="1" applyNumberFormat="1">
      <alignment horizontal="center" shrinkToFit="0" vertical="bottom" wrapText="0"/>
    </xf>
    <xf borderId="61" fillId="2" fontId="2" numFmtId="0" xfId="0" applyAlignment="1" applyBorder="1" applyFont="1">
      <alignment shrinkToFit="0" vertical="bottom" wrapText="0"/>
    </xf>
    <xf borderId="58" fillId="2" fontId="2" numFmtId="165" xfId="0" applyAlignment="1" applyBorder="1" applyFont="1" applyNumberFormat="1">
      <alignment horizontal="center" shrinkToFit="0" vertical="bottom" wrapText="0"/>
    </xf>
    <xf borderId="59" fillId="2" fontId="2" numFmtId="49" xfId="0" applyAlignment="1" applyBorder="1" applyFont="1" applyNumberFormat="1">
      <alignment horizontal="center" shrinkToFit="0" vertical="bottom" wrapText="0"/>
    </xf>
    <xf borderId="62" fillId="2" fontId="2" numFmtId="0" xfId="0" applyAlignment="1" applyBorder="1" applyFont="1">
      <alignment shrinkToFit="0" vertical="bottom" wrapText="0"/>
    </xf>
    <xf borderId="60" fillId="2" fontId="2" numFmtId="0" xfId="0" applyAlignment="1" applyBorder="1" applyFont="1">
      <alignment horizontal="center" shrinkToFit="0" vertical="bottom" wrapText="0"/>
    </xf>
    <xf borderId="63" fillId="2" fontId="2" numFmtId="0" xfId="0" applyAlignment="1" applyBorder="1" applyFont="1">
      <alignment shrinkToFit="0" vertical="bottom" wrapText="0"/>
    </xf>
    <xf borderId="43" fillId="2" fontId="6" numFmtId="0" xfId="0" applyAlignment="1" applyBorder="1" applyFont="1">
      <alignment horizontal="center" shrinkToFit="0" vertical="bottom" wrapText="0"/>
    </xf>
    <xf borderId="64" fillId="2" fontId="2" numFmtId="0" xfId="0" applyAlignment="1" applyBorder="1" applyFont="1">
      <alignment horizontal="center" shrinkToFit="0" vertical="bottom" wrapText="0"/>
    </xf>
    <xf borderId="65" fillId="0" fontId="14" numFmtId="164" xfId="0" applyAlignment="1" applyBorder="1" applyFont="1" applyNumberFormat="1">
      <alignment horizontal="center" vertical="bottom"/>
    </xf>
    <xf borderId="66" fillId="2" fontId="3" numFmtId="0" xfId="0" applyAlignment="1" applyBorder="1" applyFont="1">
      <alignment horizontal="center" shrinkToFit="0" vertical="bottom" wrapText="0"/>
    </xf>
    <xf borderId="66" fillId="2" fontId="3" numFmtId="165" xfId="0" applyAlignment="1" applyBorder="1" applyFont="1" applyNumberFormat="1">
      <alignment horizontal="center" shrinkToFit="0" vertical="bottom" wrapText="0"/>
    </xf>
    <xf borderId="66" fillId="2" fontId="6" numFmtId="0" xfId="0" applyAlignment="1" applyBorder="1" applyFont="1">
      <alignment horizontal="center" shrinkToFit="0" vertical="bottom" wrapText="0"/>
    </xf>
    <xf borderId="67" fillId="2" fontId="6" numFmtId="0" xfId="0" applyAlignment="1" applyBorder="1" applyFont="1">
      <alignment horizontal="center" shrinkToFit="0" vertical="bottom" wrapText="0"/>
    </xf>
    <xf borderId="68" fillId="2" fontId="2" numFmtId="0" xfId="0" applyAlignment="1" applyBorder="1" applyFont="1">
      <alignment horizontal="center" shrinkToFit="0" vertical="bottom" wrapText="0"/>
    </xf>
    <xf borderId="69" fillId="2" fontId="2" numFmtId="1" xfId="0" applyAlignment="1" applyBorder="1" applyFont="1" applyNumberFormat="1">
      <alignment horizontal="center" shrinkToFit="0" vertical="bottom" wrapText="0"/>
    </xf>
    <xf borderId="69" fillId="2" fontId="2" numFmtId="0" xfId="0" applyAlignment="1" applyBorder="1" applyFont="1">
      <alignment horizontal="center" shrinkToFit="0" vertical="bottom" wrapText="0"/>
    </xf>
    <xf borderId="70" fillId="2" fontId="2" numFmtId="0" xfId="0" applyAlignment="1" applyBorder="1" applyFont="1">
      <alignment horizontal="center" shrinkToFit="0" vertical="bottom" wrapText="0"/>
    </xf>
    <xf borderId="71" fillId="2" fontId="2" numFmtId="0" xfId="0" applyAlignment="1" applyBorder="1" applyFont="1">
      <alignment shrinkToFit="0" vertical="bottom" wrapText="0"/>
    </xf>
    <xf borderId="72" fillId="2" fontId="19" numFmtId="49" xfId="0" applyAlignment="1" applyBorder="1" applyFont="1" applyNumberFormat="1">
      <alignment horizontal="center" shrinkToFit="0" vertical="bottom" wrapText="0"/>
    </xf>
    <xf borderId="73" fillId="2" fontId="6" numFmtId="2" xfId="0" applyAlignment="1" applyBorder="1" applyFont="1" applyNumberFormat="1">
      <alignment horizontal="center" readingOrder="0" shrinkToFit="0" vertical="bottom" wrapText="0"/>
    </xf>
    <xf borderId="74" fillId="2" fontId="19" numFmtId="49" xfId="0" applyAlignment="1" applyBorder="1" applyFont="1" applyNumberFormat="1">
      <alignment horizontal="center" shrinkToFit="0" vertical="bottom" wrapText="0"/>
    </xf>
    <xf borderId="75" fillId="2" fontId="6" numFmtId="0" xfId="0" applyAlignment="1" applyBorder="1" applyFont="1">
      <alignment horizontal="center" readingOrder="0" shrinkToFit="0" vertical="bottom" wrapText="0"/>
    </xf>
    <xf borderId="0" fillId="2" fontId="2" numFmtId="0" xfId="0" applyAlignment="1" applyFont="1">
      <alignment readingOrder="0" shrinkToFit="0" vertical="bottom" wrapText="0"/>
    </xf>
    <xf borderId="76" fillId="2" fontId="19" numFmtId="49" xfId="0" applyAlignment="1" applyBorder="1" applyFont="1" applyNumberFormat="1">
      <alignment horizontal="center" shrinkToFit="0" vertical="bottom" wrapText="0"/>
    </xf>
    <xf borderId="77" fillId="2" fontId="6" numFmtId="2" xfId="0" applyAlignment="1" applyBorder="1" applyFont="1" applyNumberFormat="1">
      <alignment horizontal="center" readingOrder="0" shrinkToFit="0" vertical="bottom" wrapText="0"/>
    </xf>
    <xf borderId="78" fillId="2" fontId="2" numFmtId="0" xfId="0" applyAlignment="1" applyBorder="1" applyFont="1">
      <alignment shrinkToFit="0" vertical="bottom" wrapText="0"/>
    </xf>
    <xf borderId="79" fillId="2" fontId="2" numFmtId="0" xfId="0" applyAlignment="1" applyBorder="1" applyFont="1">
      <alignment shrinkToFit="0" vertical="bottom" wrapText="0"/>
    </xf>
    <xf borderId="0" fillId="2" fontId="2" numFmtId="49" xfId="0" applyAlignment="1" applyFont="1" applyNumberFormat="1">
      <alignment readingOrder="0" shrinkToFit="0" vertical="center" wrapText="0"/>
    </xf>
    <xf borderId="0" fillId="2" fontId="20" numFmtId="0" xfId="0" applyAlignment="1" applyFont="1">
      <alignment shrinkToFit="0" vertical="bottom" wrapText="0"/>
    </xf>
    <xf borderId="0" fillId="2" fontId="20" numFmtId="1" xfId="0" applyAlignment="1" applyFont="1" applyNumberFormat="1">
      <alignment shrinkToFit="0" vertical="bottom" wrapText="0"/>
    </xf>
    <xf borderId="0" fillId="2" fontId="2" numFmtId="1" xfId="0" applyAlignment="1" applyFont="1" applyNumberFormat="1">
      <alignment shrinkToFit="0" vertical="bottom" wrapText="0"/>
    </xf>
    <xf borderId="79" fillId="2" fontId="20" numFmtId="1" xfId="0" applyAlignment="1" applyBorder="1" applyFont="1" applyNumberFormat="1">
      <alignment shrinkToFit="0" vertical="bottom" wrapText="0"/>
    </xf>
    <xf borderId="71" fillId="2" fontId="20" numFmtId="1" xfId="0" applyAlignment="1" applyBorder="1" applyFont="1" applyNumberFormat="1">
      <alignment shrinkToFit="0" vertical="bottom" wrapText="0"/>
    </xf>
    <xf borderId="0" fillId="2" fontId="11" numFmtId="1" xfId="0" applyAlignment="1" applyFont="1" applyNumberFormat="1">
      <alignment shrinkToFit="0" vertical="bottom" wrapText="0"/>
    </xf>
    <xf borderId="1" fillId="3" fontId="1" numFmtId="49" xfId="0" applyAlignment="1" applyBorder="1" applyFill="1" applyFont="1" applyNumberFormat="1">
      <alignment horizontal="center" shrinkToFit="0" vertical="bottom" wrapText="0"/>
    </xf>
    <xf borderId="2" fillId="0" fontId="5" numFmtId="0" xfId="0" applyBorder="1" applyFont="1"/>
    <xf borderId="80" fillId="0" fontId="5" numFmtId="0" xfId="0" applyBorder="1" applyFont="1"/>
    <xf borderId="81" fillId="2" fontId="2" numFmtId="0" xfId="0" applyAlignment="1" applyBorder="1" applyFont="1">
      <alignment shrinkToFit="0" vertical="bottom" wrapText="0"/>
    </xf>
    <xf borderId="82" fillId="2" fontId="2" numFmtId="0" xfId="0" applyAlignment="1" applyBorder="1" applyFont="1">
      <alignment shrinkToFit="0" vertical="bottom" wrapText="0"/>
    </xf>
    <xf borderId="83" fillId="2" fontId="2" numFmtId="0" xfId="0" applyAlignment="1" applyBorder="1" applyFont="1">
      <alignment shrinkToFit="0" vertical="bottom" wrapText="0"/>
    </xf>
    <xf borderId="84" fillId="2" fontId="2" numFmtId="0" xfId="0" applyAlignment="1" applyBorder="1" applyFont="1">
      <alignment shrinkToFit="0" vertical="bottom" wrapText="0"/>
    </xf>
    <xf borderId="85" fillId="2" fontId="2" numFmtId="0" xfId="0" applyAlignment="1" applyBorder="1" applyFont="1">
      <alignment shrinkToFit="0" vertical="bottom" wrapText="0"/>
    </xf>
    <xf borderId="86" fillId="2" fontId="2" numFmtId="0" xfId="0" applyAlignment="1" applyBorder="1" applyFont="1">
      <alignment shrinkToFit="0" vertical="bottom" wrapText="0"/>
    </xf>
    <xf borderId="87" fillId="2" fontId="2" numFmtId="0" xfId="0" applyAlignment="1" applyBorder="1" applyFont="1">
      <alignment shrinkToFit="0" vertical="bottom" wrapText="0"/>
    </xf>
    <xf borderId="8" fillId="2" fontId="4" numFmtId="49" xfId="0" applyAlignment="1" applyBorder="1" applyFont="1" applyNumberFormat="1">
      <alignment horizontal="center" shrinkToFit="0" vertical="bottom" wrapText="0"/>
    </xf>
    <xf borderId="14" fillId="2" fontId="2" numFmtId="2" xfId="0" applyAlignment="1" applyBorder="1" applyFont="1" applyNumberFormat="1">
      <alignment shrinkToFit="0" vertical="bottom" wrapText="0"/>
    </xf>
    <xf borderId="6" fillId="2" fontId="2" numFmtId="0" xfId="0" applyAlignment="1" applyBorder="1" applyFont="1">
      <alignment horizontal="right" shrinkToFit="0" vertical="bottom" wrapText="0"/>
    </xf>
    <xf borderId="4" fillId="2" fontId="10" numFmtId="49" xfId="0" applyAlignment="1" applyBorder="1" applyFont="1" applyNumberFormat="1">
      <alignment shrinkToFit="0" vertical="bottom" wrapText="0"/>
    </xf>
    <xf borderId="20" fillId="2" fontId="2" numFmtId="0" xfId="0" applyAlignment="1" applyBorder="1" applyFont="1">
      <alignment shrinkToFit="0" vertical="bottom" wrapText="0"/>
    </xf>
    <xf borderId="6" fillId="2" fontId="2" numFmtId="49" xfId="0" applyAlignment="1" applyBorder="1" applyFont="1" applyNumberFormat="1">
      <alignment horizontal="right" shrinkToFit="0" vertical="bottom" wrapText="0"/>
    </xf>
    <xf borderId="61" fillId="0" fontId="5" numFmtId="0" xfId="0" applyBorder="1" applyFont="1"/>
    <xf borderId="71" fillId="0" fontId="5" numFmtId="0" xfId="0" applyBorder="1" applyFont="1"/>
    <xf borderId="6" fillId="2" fontId="3" numFmtId="0" xfId="0" applyAlignment="1" applyBorder="1" applyFont="1">
      <alignment shrinkToFit="0" vertical="bottom" wrapText="0"/>
    </xf>
    <xf borderId="88" fillId="2" fontId="2" numFmtId="0" xfId="0" applyAlignment="1" applyBorder="1" applyFont="1">
      <alignment shrinkToFit="0" vertical="bottom" wrapText="0"/>
    </xf>
    <xf borderId="89" fillId="2" fontId="2" numFmtId="0" xfId="0" applyAlignment="1" applyBorder="1" applyFont="1">
      <alignment shrinkToFit="0" vertical="bottom" wrapText="0"/>
    </xf>
    <xf borderId="90" fillId="0" fontId="5" numFmtId="0" xfId="0" applyBorder="1" applyFont="1"/>
    <xf borderId="47" fillId="0" fontId="5" numFmtId="0" xfId="0" applyBorder="1" applyFont="1"/>
    <xf borderId="91" fillId="0" fontId="5" numFmtId="0" xfId="0" applyBorder="1" applyFont="1"/>
    <xf borderId="92" fillId="2" fontId="2" numFmtId="0" xfId="0" applyAlignment="1" applyBorder="1" applyFont="1">
      <alignment shrinkToFit="0" vertical="bottom" wrapText="0"/>
    </xf>
    <xf borderId="51" fillId="2" fontId="6" numFmtId="49" xfId="0" applyAlignment="1" applyBorder="1" applyFont="1" applyNumberFormat="1">
      <alignment horizontal="center" shrinkToFit="0" vertical="center" wrapText="1"/>
    </xf>
    <xf borderId="52" fillId="2" fontId="6" numFmtId="49" xfId="0" applyAlignment="1" applyBorder="1" applyFont="1" applyNumberFormat="1">
      <alignment horizontal="center" shrinkToFit="0" vertical="center" wrapText="1"/>
    </xf>
    <xf borderId="52" fillId="2" fontId="6" numFmtId="49" xfId="0" applyAlignment="1" applyBorder="1" applyFont="1" applyNumberFormat="1">
      <alignment horizontal="center" shrinkToFit="0" vertical="center" wrapText="0"/>
    </xf>
    <xf borderId="93" fillId="2" fontId="6" numFmtId="49" xfId="0" applyAlignment="1" applyBorder="1" applyFont="1" applyNumberFormat="1">
      <alignment horizontal="center" shrinkToFit="0" vertical="center" wrapText="1"/>
    </xf>
    <xf borderId="89" fillId="2" fontId="6" numFmtId="0" xfId="0" applyAlignment="1" applyBorder="1" applyFont="1">
      <alignment horizontal="center" shrinkToFit="0" vertical="bottom" wrapText="0"/>
    </xf>
    <xf borderId="84" fillId="2" fontId="6" numFmtId="0" xfId="0" applyAlignment="1" applyBorder="1" applyFont="1">
      <alignment horizontal="center" shrinkToFit="0" vertical="bottom" wrapText="0"/>
    </xf>
    <xf borderId="44" fillId="0" fontId="12" numFmtId="0" xfId="0" applyBorder="1" applyFont="1"/>
    <xf borderId="42" fillId="0" fontId="12" numFmtId="0" xfId="0" applyBorder="1" applyFont="1"/>
    <xf borderId="43" fillId="0" fontId="12" numFmtId="0" xfId="0" applyBorder="1" applyFont="1"/>
    <xf borderId="89" fillId="2" fontId="13" numFmtId="0" xfId="0" applyAlignment="1" applyBorder="1" applyFont="1">
      <alignment shrinkToFit="0" vertical="bottom" wrapText="0"/>
    </xf>
    <xf borderId="84" fillId="2" fontId="13" numFmtId="0" xfId="0" applyAlignment="1" applyBorder="1" applyFont="1">
      <alignment shrinkToFit="0" vertical="bottom" wrapText="0"/>
    </xf>
    <xf borderId="51" fillId="2" fontId="6" numFmtId="49" xfId="0" applyAlignment="1" applyBorder="1" applyFont="1" applyNumberFormat="1">
      <alignment horizontal="center" shrinkToFit="0" vertical="bottom" wrapText="1"/>
    </xf>
    <xf borderId="52" fillId="2" fontId="3" numFmtId="1" xfId="0" applyAlignment="1" applyBorder="1" applyFont="1" applyNumberFormat="1">
      <alignment horizontal="center" shrinkToFit="0" vertical="bottom" wrapText="0"/>
    </xf>
    <xf borderId="52" fillId="2" fontId="3" numFmtId="165" xfId="0" applyAlignment="1" applyBorder="1" applyFont="1" applyNumberFormat="1">
      <alignment horizontal="center" shrinkToFit="0" vertical="bottom" wrapText="0"/>
    </xf>
    <xf borderId="93" fillId="2" fontId="3" numFmtId="166" xfId="0" applyAlignment="1" applyBorder="1" applyFont="1" applyNumberFormat="1">
      <alignment horizontal="center" shrinkToFit="0" vertical="bottom" wrapText="0"/>
    </xf>
    <xf borderId="40" fillId="2" fontId="2" numFmtId="165" xfId="0" applyAlignment="1" applyBorder="1" applyFont="1" applyNumberFormat="1">
      <alignment shrinkToFit="0" vertical="bottom" wrapText="0"/>
    </xf>
    <xf borderId="94" fillId="2" fontId="2" numFmtId="0" xfId="0" applyAlignment="1" applyBorder="1" applyFont="1">
      <alignment shrinkToFit="0" vertical="bottom" wrapText="0"/>
    </xf>
    <xf borderId="95" fillId="2" fontId="2" numFmtId="0" xfId="0" applyAlignment="1" applyBorder="1" applyFont="1">
      <alignment shrinkToFit="0" vertical="bottom" wrapText="0"/>
    </xf>
    <xf borderId="96" fillId="2" fontId="2" numFmtId="0" xfId="0" applyAlignment="1" applyBorder="1" applyFont="1">
      <alignment shrinkToFit="0" vertical="bottom" wrapText="0"/>
    </xf>
    <xf borderId="97" fillId="2" fontId="2" numFmtId="0" xfId="0" applyAlignment="1" applyBorder="1" applyFont="1">
      <alignment shrinkToFit="0" vertical="bottom" wrapText="0"/>
    </xf>
    <xf borderId="98" fillId="2" fontId="2" numFmtId="0" xfId="0" applyAlignment="1" applyBorder="1" applyFont="1">
      <alignment shrinkToFit="0" vertical="bottom" wrapText="0"/>
    </xf>
    <xf borderId="99" fillId="2" fontId="2" numFmtId="0" xfId="0" applyAlignment="1" applyBorder="1" applyFont="1">
      <alignment shrinkToFit="0" vertical="bottom" wrapText="0"/>
    </xf>
    <xf borderId="100" fillId="2" fontId="2" numFmtId="0" xfId="0" applyAlignment="1" applyBorder="1" applyFont="1">
      <alignment shrinkToFit="0" vertical="bottom" wrapText="0"/>
    </xf>
    <xf borderId="101" fillId="2" fontId="3" numFmtId="49" xfId="0" applyAlignment="1" applyBorder="1" applyFont="1" applyNumberFormat="1">
      <alignment horizontal="left" shrinkToFit="0" vertical="bottom" wrapText="0"/>
    </xf>
    <xf borderId="102" fillId="2" fontId="2" numFmtId="0" xfId="0" applyAlignment="1" applyBorder="1" applyFont="1">
      <alignment shrinkToFit="0" vertical="bottom" wrapText="0"/>
    </xf>
    <xf borderId="103" fillId="2" fontId="2" numFmtId="0" xfId="0" applyAlignment="1" applyBorder="1" applyFont="1">
      <alignment shrinkToFit="0" vertical="bottom" wrapText="0"/>
    </xf>
    <xf borderId="104" fillId="2" fontId="2" numFmtId="0" xfId="0" applyAlignment="1" applyBorder="1" applyFont="1">
      <alignment shrinkToFit="0" vertical="bottom" wrapText="0"/>
    </xf>
    <xf borderId="105" fillId="2" fontId="2" numFmtId="0" xfId="0" applyAlignment="1" applyBorder="1" applyFont="1">
      <alignment shrinkToFit="0" vertical="bottom" wrapText="0"/>
    </xf>
    <xf borderId="106" fillId="2" fontId="2" numFmtId="0" xfId="0" applyAlignment="1" applyBorder="1" applyFont="1">
      <alignment shrinkToFit="0" vertical="bottom" wrapText="0"/>
    </xf>
    <xf borderId="107" fillId="2" fontId="2" numFmtId="0" xfId="0" applyAlignment="1" applyBorder="1" applyFont="1">
      <alignment shrinkToFit="0" vertical="bottom" wrapText="0"/>
    </xf>
    <xf borderId="108" fillId="2" fontId="2" numFmtId="0" xfId="0" applyAlignment="1" applyBorder="1" applyFont="1">
      <alignment shrinkToFit="0" vertical="bottom" wrapText="0"/>
    </xf>
    <xf borderId="109" fillId="2" fontId="2" numFmtId="0" xfId="0" applyAlignment="1" applyBorder="1" applyFont="1">
      <alignment shrinkToFit="0" vertical="bottom" wrapText="0"/>
    </xf>
    <xf borderId="110" fillId="2" fontId="6" numFmtId="49" xfId="0" applyAlignment="1" applyBorder="1" applyFont="1" applyNumberFormat="1">
      <alignment horizontal="left" readingOrder="0" shrinkToFit="0" vertical="bottom" wrapText="0"/>
    </xf>
    <xf borderId="111" fillId="0" fontId="5" numFmtId="0" xfId="0" applyBorder="1" applyFont="1"/>
    <xf borderId="86" fillId="2" fontId="6" numFmtId="0" xfId="0" applyAlignment="1" applyBorder="1" applyFont="1">
      <alignment horizontal="left" shrinkToFit="0" vertical="bottom" wrapText="0"/>
    </xf>
    <xf borderId="86" fillId="2" fontId="2" numFmtId="49" xfId="0" applyAlignment="1" applyBorder="1" applyFont="1" applyNumberFormat="1">
      <alignment shrinkToFit="0" vertical="bottom" wrapText="0"/>
    </xf>
    <xf borderId="86" fillId="2" fontId="21" numFmtId="0" xfId="0" applyAlignment="1" applyBorder="1" applyFont="1">
      <alignment shrinkToFit="0" vertical="bottom" wrapText="0"/>
    </xf>
    <xf borderId="112" fillId="2" fontId="2" numFmtId="0" xfId="0" applyAlignment="1" applyBorder="1" applyFont="1">
      <alignment shrinkToFit="0" vertical="bottom" wrapText="0"/>
    </xf>
    <xf borderId="113" fillId="2" fontId="2" numFmtId="0" xfId="0" applyAlignment="1" applyBorder="1" applyFont="1">
      <alignment shrinkToFit="0" vertical="bottom" wrapText="0"/>
    </xf>
    <xf borderId="85" fillId="2" fontId="3" numFmtId="49" xfId="0" applyAlignment="1" applyBorder="1" applyFont="1" applyNumberFormat="1">
      <alignment shrinkToFit="0" vertical="bottom" wrapText="0"/>
    </xf>
    <xf borderId="86" fillId="2" fontId="16" numFmtId="0" xfId="0" applyAlignment="1" applyBorder="1" applyFont="1">
      <alignment shrinkToFit="0" vertical="bottom" wrapText="0"/>
    </xf>
    <xf borderId="85" fillId="2" fontId="6" numFmtId="49" xfId="0" applyAlignment="1" applyBorder="1" applyFont="1" applyNumberFormat="1">
      <alignment shrinkToFit="0" vertical="bottom" wrapText="0"/>
    </xf>
    <xf borderId="86" fillId="2" fontId="6" numFmtId="0" xfId="0" applyAlignment="1" applyBorder="1" applyFont="1">
      <alignment shrinkToFit="0" vertical="bottom" wrapText="0"/>
    </xf>
    <xf borderId="108" fillId="2" fontId="6" numFmtId="0" xfId="0" applyAlignment="1" applyBorder="1" applyFont="1">
      <alignment shrinkToFit="0" vertical="bottom" wrapText="0"/>
    </xf>
    <xf borderId="109" fillId="2" fontId="6" numFmtId="0" xfId="0" applyAlignment="1" applyBorder="1" applyFont="1">
      <alignment shrinkToFit="0" vertical="bottom" wrapText="0"/>
    </xf>
    <xf borderId="85" fillId="2" fontId="6" numFmtId="0" xfId="0" applyAlignment="1" applyBorder="1" applyFont="1">
      <alignment shrinkToFit="0" vertical="bottom" wrapText="0"/>
    </xf>
    <xf borderId="114" fillId="2" fontId="20" numFmtId="49" xfId="0" applyAlignment="1" applyBorder="1" applyFont="1" applyNumberFormat="1">
      <alignment shrinkToFit="0" vertical="bottom" wrapText="0"/>
    </xf>
    <xf borderId="115" fillId="2" fontId="2" numFmtId="0" xfId="0" applyAlignment="1" applyBorder="1" applyFont="1">
      <alignment shrinkToFit="0" vertical="bottom" wrapText="0"/>
    </xf>
    <xf borderId="116" fillId="2" fontId="2" numFmtId="0" xfId="0" applyAlignment="1" applyBorder="1" applyFont="1">
      <alignment shrinkToFit="0" vertical="bottom" wrapText="0"/>
    </xf>
    <xf borderId="117" fillId="2" fontId="2" numFmtId="0" xfId="0" applyAlignment="1" applyBorder="1" applyFont="1">
      <alignment shrinkToFit="0" vertical="bottom" wrapText="0"/>
    </xf>
    <xf borderId="118" fillId="2" fontId="20" numFmtId="0" xfId="0" applyAlignment="1" applyBorder="1" applyFont="1">
      <alignment shrinkToFit="0" vertical="bottom" wrapText="0"/>
    </xf>
    <xf borderId="119" fillId="2" fontId="2" numFmtId="0" xfId="0" applyAlignment="1" applyBorder="1" applyFont="1">
      <alignment shrinkToFit="0" vertical="bottom" wrapText="0"/>
    </xf>
    <xf borderId="120" fillId="2" fontId="2" numFmtId="0" xfId="0" applyAlignment="1" applyBorder="1" applyFont="1">
      <alignment shrinkToFit="0" vertical="bottom" wrapText="0"/>
    </xf>
    <xf borderId="121" fillId="2" fontId="2" numFmtId="0" xfId="0" applyAlignment="1" applyBorder="1" applyFont="1">
      <alignment shrinkToFit="0" vertical="bottom" wrapText="0"/>
    </xf>
    <xf borderId="4" fillId="2" fontId="3" numFmtId="0" xfId="0" applyAlignment="1" applyBorder="1" applyFont="1">
      <alignment shrinkToFit="0" vertical="bottom" wrapText="0"/>
    </xf>
    <xf borderId="122" fillId="2" fontId="2" numFmtId="0" xfId="0" applyAlignment="1" applyBorder="1" applyFont="1">
      <alignment shrinkToFit="0" vertical="bottom" wrapText="0"/>
    </xf>
    <xf borderId="4" fillId="2" fontId="2" numFmtId="49" xfId="0" applyAlignment="1" applyBorder="1" applyFont="1" applyNumberFormat="1">
      <alignment shrinkToFit="0" vertical="bottom" wrapText="0"/>
    </xf>
    <xf borderId="4" fillId="2" fontId="2" numFmtId="49" xfId="0" applyAlignment="1" applyBorder="1" applyFont="1" applyNumberFormat="1">
      <alignment horizontal="left" shrinkToFit="0" vertical="bottom" wrapText="0"/>
    </xf>
    <xf borderId="4" fillId="2" fontId="6" numFmtId="0" xfId="0" applyAlignment="1" applyBorder="1" applyFont="1">
      <alignment horizontal="left" shrinkToFit="0" vertical="bottom" wrapText="0"/>
    </xf>
    <xf borderId="20" fillId="2" fontId="18" numFmtId="49" xfId="0" applyAlignment="1" applyBorder="1" applyFont="1" applyNumberFormat="1">
      <alignment horizontal="left" shrinkToFit="0" vertical="bottom" wrapText="0"/>
    </xf>
    <xf borderId="0" fillId="0" fontId="18" numFmtId="0" xfId="0" applyAlignment="1" applyFont="1">
      <alignment horizontal="left"/>
    </xf>
    <xf borderId="21" fillId="2" fontId="2" numFmtId="0" xfId="0" applyAlignment="1" applyBorder="1" applyFont="1">
      <alignment shrinkToFit="0" vertical="bottom" wrapText="0"/>
    </xf>
    <xf borderId="123" fillId="2" fontId="2" numFmtId="0" xfId="0" applyAlignment="1" applyBorder="1" applyFont="1">
      <alignment shrinkToFit="0" vertical="bottom" wrapText="0"/>
    </xf>
    <xf borderId="48" fillId="2" fontId="2" numFmtId="49" xfId="0" applyAlignment="1" applyBorder="1" applyFont="1" applyNumberFormat="1">
      <alignment horizontal="center" shrinkToFit="0" vertical="center" wrapText="1"/>
    </xf>
    <xf borderId="49" fillId="2" fontId="2" numFmtId="49" xfId="0" applyAlignment="1" applyBorder="1" applyFont="1" applyNumberFormat="1">
      <alignment horizontal="center" shrinkToFit="0" vertical="center" wrapText="1"/>
    </xf>
    <xf borderId="50" fillId="2" fontId="2" numFmtId="49" xfId="0" applyAlignment="1" applyBorder="1" applyFont="1" applyNumberFormat="1">
      <alignment horizontal="center" shrinkToFit="0" vertical="center" wrapText="1"/>
    </xf>
    <xf borderId="51" fillId="2" fontId="2" numFmtId="49" xfId="0" applyAlignment="1" applyBorder="1" applyFont="1" applyNumberFormat="1">
      <alignment horizontal="center" shrinkToFit="0" vertical="center" wrapText="1"/>
    </xf>
    <xf borderId="52" fillId="2" fontId="2" numFmtId="49" xfId="0" applyAlignment="1" applyBorder="1" applyFont="1" applyNumberFormat="1">
      <alignment horizontal="center" shrinkToFit="0" vertical="center" wrapText="1"/>
    </xf>
    <xf borderId="53" fillId="2" fontId="2" numFmtId="49" xfId="0" applyAlignment="1" applyBorder="1" applyFont="1" applyNumberFormat="1">
      <alignment horizontal="center" shrinkToFit="0" vertical="center" wrapText="0"/>
    </xf>
    <xf borderId="93" fillId="2" fontId="2" numFmtId="0" xfId="0" applyAlignment="1" applyBorder="1" applyFont="1">
      <alignment horizontal="center" shrinkToFit="0" vertical="center" wrapText="1"/>
    </xf>
    <xf borderId="124" fillId="2" fontId="2" numFmtId="0" xfId="0" applyAlignment="1" applyBorder="1" applyFont="1">
      <alignment shrinkToFit="0" vertical="bottom" wrapText="0"/>
    </xf>
    <xf borderId="48" fillId="2" fontId="22" numFmtId="0" xfId="0" applyAlignment="1" applyBorder="1" applyFont="1">
      <alignment horizontal="center" shrinkToFit="0" vertical="bottom" wrapText="0"/>
    </xf>
    <xf borderId="49" fillId="2" fontId="22" numFmtId="0" xfId="0" applyAlignment="1" applyBorder="1" applyFont="1">
      <alignment horizontal="center" shrinkToFit="0" vertical="bottom" wrapText="0"/>
    </xf>
    <xf borderId="49" fillId="2" fontId="22" numFmtId="165" xfId="0" applyAlignment="1" applyBorder="1" applyFont="1" applyNumberFormat="1">
      <alignment horizontal="center" shrinkToFit="0" vertical="bottom" wrapText="0"/>
    </xf>
    <xf borderId="50" fillId="2" fontId="22" numFmtId="0" xfId="0" applyAlignment="1" applyBorder="1" applyFont="1">
      <alignment horizontal="center" shrinkToFit="0" vertical="bottom" wrapText="0"/>
    </xf>
    <xf borderId="54" fillId="2" fontId="22" numFmtId="0" xfId="0" applyAlignment="1" applyBorder="1" applyFont="1">
      <alignment shrinkToFit="0" vertical="bottom" wrapText="0"/>
    </xf>
    <xf borderId="55" fillId="2" fontId="22" numFmtId="0" xfId="0" applyAlignment="1" applyBorder="1" applyFont="1">
      <alignment shrinkToFit="0" vertical="bottom" wrapText="0"/>
    </xf>
    <xf borderId="125" fillId="2" fontId="22" numFmtId="0" xfId="0" applyAlignment="1" applyBorder="1" applyFont="1">
      <alignment shrinkToFit="0" vertical="bottom" wrapText="0"/>
    </xf>
    <xf borderId="41" fillId="2" fontId="22" numFmtId="0" xfId="0" applyAlignment="1" applyBorder="1" applyFont="1">
      <alignment horizontal="center" shrinkToFit="0" vertical="bottom" wrapText="0"/>
    </xf>
    <xf borderId="42" fillId="2" fontId="22" numFmtId="0" xfId="0" applyAlignment="1" applyBorder="1" applyFont="1">
      <alignment horizontal="center" shrinkToFit="0" vertical="bottom" wrapText="0"/>
    </xf>
    <xf borderId="42" fillId="2" fontId="22" numFmtId="165" xfId="0" applyAlignment="1" applyBorder="1" applyFont="1" applyNumberFormat="1">
      <alignment horizontal="center" shrinkToFit="0" vertical="bottom" wrapText="0"/>
    </xf>
    <xf borderId="43" fillId="2" fontId="22" numFmtId="167" xfId="0" applyAlignment="1" applyBorder="1" applyFont="1" applyNumberFormat="1">
      <alignment horizontal="center" shrinkToFit="0" vertical="bottom" wrapText="0"/>
    </xf>
    <xf borderId="56" fillId="2" fontId="22" numFmtId="0" xfId="0" applyAlignment="1" applyBorder="1" applyFont="1">
      <alignment shrinkToFit="0" vertical="bottom" wrapText="0"/>
    </xf>
    <xf borderId="57" fillId="2" fontId="22" numFmtId="0" xfId="0" applyAlignment="1" applyBorder="1" applyFont="1">
      <alignment shrinkToFit="0" vertical="bottom" wrapText="0"/>
    </xf>
    <xf borderId="126" fillId="2" fontId="22" numFmtId="0" xfId="0" applyAlignment="1" applyBorder="1" applyFont="1">
      <alignment shrinkToFit="0" vertical="bottom" wrapText="0"/>
    </xf>
    <xf borderId="41" fillId="2" fontId="22" numFmtId="164" xfId="0" applyAlignment="1" applyBorder="1" applyFont="1" applyNumberFormat="1">
      <alignment horizontal="center" shrinkToFit="0" vertical="bottom" wrapText="0"/>
    </xf>
    <xf borderId="42" fillId="0" fontId="23" numFmtId="1" xfId="0" applyAlignment="1" applyBorder="1" applyFont="1" applyNumberFormat="1">
      <alignment horizontal="center"/>
    </xf>
    <xf borderId="42" fillId="0" fontId="23" numFmtId="165" xfId="0" applyAlignment="1" applyBorder="1" applyFont="1" applyNumberFormat="1">
      <alignment horizontal="center"/>
    </xf>
    <xf borderId="43" fillId="0" fontId="23" numFmtId="165" xfId="0" applyAlignment="1" applyBorder="1" applyFont="1" applyNumberFormat="1">
      <alignment horizontal="center"/>
    </xf>
    <xf borderId="41" fillId="0" fontId="23" numFmtId="0" xfId="0" applyBorder="1" applyFont="1"/>
    <xf borderId="42" fillId="0" fontId="23" numFmtId="0" xfId="0" applyBorder="1" applyFont="1"/>
    <xf borderId="43" fillId="0" fontId="23" numFmtId="0" xfId="0" applyBorder="1" applyFont="1"/>
    <xf borderId="58" fillId="2" fontId="22" numFmtId="167" xfId="0" applyAlignment="1" applyBorder="1" applyFont="1" applyNumberFormat="1">
      <alignment horizontal="center" shrinkToFit="0" vertical="bottom" wrapText="0"/>
    </xf>
    <xf borderId="59" fillId="2" fontId="22" numFmtId="167" xfId="0" applyAlignment="1" applyBorder="1" applyFont="1" applyNumberFormat="1">
      <alignment shrinkToFit="0" vertical="bottom" wrapText="0"/>
    </xf>
    <xf borderId="58" fillId="2" fontId="22" numFmtId="165" xfId="0" applyAlignment="1" applyBorder="1" applyFont="1" applyNumberFormat="1">
      <alignment horizontal="center" shrinkToFit="0" vertical="bottom" wrapText="0"/>
    </xf>
    <xf borderId="58" fillId="2" fontId="22" numFmtId="1" xfId="0" applyAlignment="1" applyBorder="1" applyFont="1" applyNumberFormat="1">
      <alignment horizontal="center" shrinkToFit="0" vertical="bottom" wrapText="0"/>
    </xf>
    <xf borderId="57" fillId="2" fontId="22" numFmtId="165" xfId="0" applyAlignment="1" applyBorder="1" applyFont="1" applyNumberFormat="1">
      <alignment horizontal="center" shrinkToFit="0" vertical="bottom" wrapText="0"/>
    </xf>
    <xf borderId="126" fillId="2" fontId="22" numFmtId="165" xfId="0" applyAlignment="1" applyBorder="1" applyFont="1" applyNumberFormat="1">
      <alignment horizontal="center" shrinkToFit="0" vertical="bottom" wrapText="0"/>
    </xf>
    <xf borderId="42" fillId="2" fontId="24" numFmtId="1" xfId="0" applyAlignment="1" applyBorder="1" applyFont="1" applyNumberFormat="1">
      <alignment horizontal="center" shrinkToFit="0" vertical="bottom" wrapText="0"/>
    </xf>
    <xf borderId="42" fillId="0" fontId="23" numFmtId="0" xfId="0" applyAlignment="1" applyBorder="1" applyFont="1">
      <alignment horizontal="center"/>
    </xf>
    <xf borderId="43" fillId="2" fontId="22" numFmtId="0" xfId="0" applyAlignment="1" applyBorder="1" applyFont="1">
      <alignment horizontal="center" shrinkToFit="0" vertical="bottom" wrapText="0"/>
    </xf>
    <xf borderId="64" fillId="2" fontId="22" numFmtId="0" xfId="0" applyAlignment="1" applyBorder="1" applyFont="1">
      <alignment shrinkToFit="0" vertical="bottom" wrapText="0"/>
    </xf>
    <xf borderId="65" fillId="2" fontId="25" numFmtId="0" xfId="0" applyAlignment="1" applyBorder="1" applyFont="1">
      <alignment horizontal="center" shrinkToFit="0" vertical="bottom" wrapText="0"/>
    </xf>
    <xf borderId="66" fillId="2" fontId="25" numFmtId="0" xfId="0" applyAlignment="1" applyBorder="1" applyFont="1">
      <alignment horizontal="center" shrinkToFit="0" vertical="bottom" wrapText="0"/>
    </xf>
    <xf borderId="66" fillId="2" fontId="25" numFmtId="165" xfId="0" applyAlignment="1" applyBorder="1" applyFont="1" applyNumberFormat="1">
      <alignment horizontal="center" shrinkToFit="0" vertical="bottom" wrapText="0"/>
    </xf>
    <xf borderId="66" fillId="2" fontId="22" numFmtId="0" xfId="0" applyAlignment="1" applyBorder="1" applyFont="1">
      <alignment horizontal="center" shrinkToFit="0" vertical="bottom" wrapText="0"/>
    </xf>
    <xf borderId="67" fillId="2" fontId="22" numFmtId="0" xfId="0" applyAlignment="1" applyBorder="1" applyFont="1">
      <alignment horizontal="center" shrinkToFit="0" vertical="bottom" wrapText="0"/>
    </xf>
    <xf borderId="68" fillId="2" fontId="22" numFmtId="0" xfId="0" applyAlignment="1" applyBorder="1" applyFont="1">
      <alignment shrinkToFit="0" vertical="bottom" wrapText="0"/>
    </xf>
    <xf borderId="69" fillId="2" fontId="22" numFmtId="0" xfId="0" applyAlignment="1" applyBorder="1" applyFont="1">
      <alignment shrinkToFit="0" vertical="bottom" wrapText="0"/>
    </xf>
    <xf borderId="127" fillId="2" fontId="22" numFmtId="0" xfId="0" applyAlignment="1" applyBorder="1" applyFont="1">
      <alignment shrinkToFit="0" vertical="bottom" wrapText="0"/>
    </xf>
    <xf borderId="128" fillId="2" fontId="2" numFmtId="0" xfId="0" applyAlignment="1" applyBorder="1" applyFont="1">
      <alignment shrinkToFit="0" vertical="bottom" wrapText="0"/>
    </xf>
    <xf borderId="129" fillId="2" fontId="2" numFmtId="0" xfId="0" applyAlignment="1" applyBorder="1" applyFont="1">
      <alignment shrinkToFit="0" vertical="bottom" wrapText="0"/>
    </xf>
    <xf borderId="130" fillId="2" fontId="2" numFmtId="0" xfId="0" applyAlignment="1" applyBorder="1" applyFont="1">
      <alignment shrinkToFit="0" vertical="bottom" wrapText="0"/>
    </xf>
    <xf borderId="131" fillId="2" fontId="2" numFmtId="0" xfId="0" applyAlignment="1" applyBorder="1" applyFont="1">
      <alignment shrinkToFit="0" vertical="bottom" wrapText="0"/>
    </xf>
    <xf borderId="132" fillId="2" fontId="2" numFmtId="0" xfId="0" applyAlignment="1" applyBorder="1" applyFont="1">
      <alignment shrinkToFit="0" vertical="bottom" wrapText="0"/>
    </xf>
    <xf borderId="133" fillId="2" fontId="2" numFmtId="0" xfId="0" applyAlignment="1" applyBorder="1" applyFont="1">
      <alignment shrinkToFit="0" vertical="bottom" wrapText="0"/>
    </xf>
    <xf borderId="134" fillId="2" fontId="2" numFmtId="0" xfId="0" applyAlignment="1" applyBorder="1" applyFont="1">
      <alignment shrinkToFit="0" vertical="bottom" wrapText="0"/>
    </xf>
    <xf borderId="135" fillId="2" fontId="2" numFmtId="0" xfId="0" applyAlignment="1" applyBorder="1" applyFont="1">
      <alignment shrinkToFit="0" vertical="bottom" wrapText="0"/>
    </xf>
    <xf borderId="136" fillId="2" fontId="2" numFmtId="0" xfId="0" applyAlignment="1" applyBorder="1" applyFont="1">
      <alignment shrinkToFit="0" vertical="bottom" wrapText="0"/>
    </xf>
    <xf borderId="137" fillId="2" fontId="2" numFmtId="0" xfId="0" applyAlignment="1" applyBorder="1" applyFont="1">
      <alignment shrinkToFit="0" vertical="bottom" wrapText="0"/>
    </xf>
    <xf borderId="138" fillId="2" fontId="2" numFmtId="0" xfId="0" applyAlignment="1" applyBorder="1" applyFont="1">
      <alignment shrinkToFit="0" vertical="bottom" wrapText="0"/>
    </xf>
    <xf borderId="139" fillId="2" fontId="2" numFmtId="0" xfId="0" applyAlignment="1" applyBorder="1" applyFont="1">
      <alignment shrinkToFit="0" vertical="bottom" wrapText="0"/>
    </xf>
    <xf borderId="140" fillId="2" fontId="26" numFmtId="49" xfId="0" applyAlignment="1" applyBorder="1" applyFont="1" applyNumberFormat="1">
      <alignment horizontal="center" shrinkToFit="0" vertical="bottom" wrapText="0"/>
    </xf>
    <xf borderId="141" fillId="2" fontId="2" numFmtId="164" xfId="0" applyAlignment="1" applyBorder="1" applyFont="1" applyNumberFormat="1">
      <alignment horizontal="center" shrinkToFit="0" vertical="bottom" wrapText="0"/>
    </xf>
    <xf borderId="142" fillId="2" fontId="2" numFmtId="0" xfId="0" applyAlignment="1" applyBorder="1" applyFont="1">
      <alignment shrinkToFit="0" vertical="bottom" wrapText="0"/>
    </xf>
    <xf borderId="143" fillId="2" fontId="2" numFmtId="0" xfId="0" applyAlignment="1" applyBorder="1" applyFont="1">
      <alignment shrinkToFit="0" vertical="bottom" wrapText="0"/>
    </xf>
    <xf borderId="144" fillId="2" fontId="2" numFmtId="0" xfId="0" applyAlignment="1" applyBorder="1" applyFont="1">
      <alignment shrinkToFit="0" vertical="bottom" wrapText="0"/>
    </xf>
    <xf borderId="145" fillId="2" fontId="2" numFmtId="0" xfId="0" applyAlignment="1" applyBorder="1" applyFont="1">
      <alignment shrinkToFit="0" vertical="bottom" wrapText="0"/>
    </xf>
    <xf borderId="146" fillId="2" fontId="2" numFmtId="49" xfId="0" applyAlignment="1" applyBorder="1" applyFont="1" applyNumberFormat="1">
      <alignment horizontal="right" shrinkToFit="0" vertical="bottom" wrapText="0"/>
    </xf>
    <xf borderId="147" fillId="2" fontId="26" numFmtId="49" xfId="0" applyAlignment="1" applyBorder="1" applyFont="1" applyNumberFormat="1">
      <alignment horizontal="center" shrinkToFit="0" vertical="bottom" wrapText="0"/>
    </xf>
    <xf borderId="148" fillId="2" fontId="2" numFmtId="0" xfId="0" applyAlignment="1" applyBorder="1" applyFont="1">
      <alignment horizontal="center" shrinkToFit="0" vertical="bottom" wrapText="0"/>
    </xf>
    <xf borderId="146" fillId="2" fontId="2" numFmtId="0" xfId="0" applyAlignment="1" applyBorder="1" applyFont="1">
      <alignment shrinkToFit="0" vertical="bottom" wrapText="0"/>
    </xf>
    <xf borderId="149" fillId="2" fontId="26" numFmtId="49" xfId="0" applyAlignment="1" applyBorder="1" applyFont="1" applyNumberFormat="1">
      <alignment horizontal="center" shrinkToFit="0" vertical="bottom" wrapText="0"/>
    </xf>
    <xf borderId="0" fillId="0" fontId="27" numFmtId="0" xfId="0" applyAlignment="1" applyFont="1">
      <alignment horizontal="center"/>
    </xf>
    <xf borderId="150" fillId="2" fontId="2" numFmtId="0" xfId="0" applyAlignment="1" applyBorder="1" applyFont="1">
      <alignment shrinkToFit="0" vertical="bottom" wrapText="0"/>
    </xf>
    <xf borderId="151" fillId="2" fontId="2" numFmtId="0" xfId="0" applyAlignment="1" applyBorder="1" applyFont="1">
      <alignment shrinkToFit="0" vertical="bottom" wrapText="0"/>
    </xf>
    <xf borderId="152" fillId="2" fontId="2" numFmtId="0" xfId="0" applyAlignment="1" applyBorder="1" applyFont="1">
      <alignment shrinkToFit="0" vertical="bottom" wrapText="0"/>
    </xf>
    <xf borderId="153" fillId="2" fontId="2" numFmtId="0" xfId="0" applyAlignment="1" applyBorder="1" applyFont="1">
      <alignment shrinkToFit="0" vertical="bottom" wrapText="0"/>
    </xf>
    <xf borderId="154" fillId="2" fontId="2" numFmtId="0" xfId="0" applyAlignment="1" applyBorder="1" applyFont="1">
      <alignment shrinkToFit="0" vertical="bottom" wrapText="0"/>
    </xf>
    <xf borderId="20" fillId="2" fontId="2" numFmtId="49" xfId="0" applyAlignment="1" applyBorder="1" applyFont="1" applyNumberFormat="1">
      <alignment shrinkToFit="0" vertical="center" wrapText="0"/>
    </xf>
    <xf borderId="123" fillId="0" fontId="5" numFmtId="0" xfId="0" applyBorder="1" applyFont="1"/>
    <xf borderId="155" fillId="0" fontId="5" numFmtId="0" xfId="0" applyBorder="1" applyFont="1"/>
    <xf borderId="156" fillId="0" fontId="5" numFmtId="0" xfId="0" applyBorder="1" applyFont="1"/>
    <xf borderId="157" fillId="0" fontId="5" numFmtId="0" xfId="0" applyBorder="1" applyFont="1"/>
    <xf borderId="158" fillId="4" fontId="2" numFmtId="49" xfId="0" applyAlignment="1" applyBorder="1" applyFill="1" applyFont="1" applyNumberFormat="1">
      <alignment shrinkToFit="0" vertical="top" wrapText="0"/>
    </xf>
    <xf borderId="159" fillId="5" fontId="2" numFmtId="1" xfId="0" applyAlignment="1" applyBorder="1" applyFill="1" applyFont="1" applyNumberFormat="1">
      <alignment shrinkToFit="0" vertical="bottom" wrapText="0"/>
    </xf>
    <xf borderId="6" fillId="5" fontId="2" numFmtId="1" xfId="0" applyAlignment="1" applyBorder="1" applyFont="1" applyNumberFormat="1">
      <alignment shrinkToFit="0" vertical="bottom" wrapText="0"/>
    </xf>
    <xf borderId="6" fillId="2" fontId="2" numFmtId="1" xfId="0" applyAlignment="1" applyBorder="1" applyFont="1" applyNumberFormat="1">
      <alignment shrinkToFit="0" vertical="bottom" wrapText="0"/>
    </xf>
    <xf borderId="160" fillId="2" fontId="2" numFmtId="1" xfId="0" applyAlignment="1" applyBorder="1" applyFont="1" applyNumberFormat="1">
      <alignment shrinkToFit="0" vertical="bottom" wrapText="0"/>
    </xf>
    <xf borderId="161" fillId="2" fontId="2" numFmtId="1" xfId="0" applyAlignment="1" applyBorder="1" applyFont="1" applyNumberFormat="1">
      <alignment shrinkToFit="0" vertical="bottom" wrapText="0"/>
    </xf>
    <xf borderId="162" fillId="2" fontId="2" numFmtId="1" xfId="0" applyAlignment="1" applyBorder="1" applyFont="1" applyNumberFormat="1">
      <alignment shrinkToFit="0" vertical="bottom" wrapText="0"/>
    </xf>
    <xf borderId="163" fillId="2" fontId="20" numFmtId="1" xfId="0" applyAlignment="1" applyBorder="1" applyFont="1" applyNumberFormat="1">
      <alignment shrinkToFit="0" vertical="bottom" wrapText="0"/>
    </xf>
    <xf borderId="159" fillId="2" fontId="2" numFmtId="1" xfId="0" applyAlignment="1" applyBorder="1" applyFont="1" applyNumberFormat="1">
      <alignment shrinkToFit="0" vertical="bottom" wrapText="0"/>
    </xf>
    <xf borderId="163" fillId="2" fontId="2" numFmtId="49" xfId="0" applyAlignment="1" applyBorder="1" applyFont="1" applyNumberFormat="1">
      <alignment shrinkToFit="0" vertical="bottom" wrapText="0"/>
    </xf>
    <xf borderId="164" fillId="2" fontId="2" numFmtId="1" xfId="0" applyAlignment="1" applyBorder="1" applyFont="1" applyNumberFormat="1">
      <alignment shrinkToFit="0" vertical="bottom" wrapText="0"/>
    </xf>
    <xf borderId="165" fillId="2" fontId="2" numFmtId="1" xfId="0" applyAlignment="1" applyBorder="1" applyFont="1" applyNumberFormat="1">
      <alignment shrinkToFit="0" vertical="bottom" wrapText="0"/>
    </xf>
    <xf borderId="166" fillId="2" fontId="2" numFmtId="1" xfId="0" applyAlignment="1" applyBorder="1" applyFont="1" applyNumberFormat="1">
      <alignment shrinkToFit="0" vertical="bottom" wrapText="0"/>
    </xf>
    <xf borderId="167" fillId="2" fontId="20" numFmtId="0" xfId="0" applyAlignment="1" applyBorder="1" applyFont="1">
      <alignment shrinkToFit="0" vertical="bottom" wrapText="0"/>
    </xf>
    <xf borderId="168" fillId="2" fontId="2" numFmtId="0" xfId="0" applyAlignment="1" applyBorder="1" applyFont="1">
      <alignment shrinkToFit="0" vertical="bottom" wrapText="0"/>
    </xf>
    <xf borderId="169" fillId="2" fontId="2" numFmtId="0" xfId="0" applyAlignment="1" applyBorder="1" applyFont="1">
      <alignment shrinkToFit="0" vertical="bottom" wrapText="0"/>
    </xf>
    <xf borderId="170" fillId="2" fontId="2" numFmtId="0" xfId="0" applyAlignment="1" applyBorder="1" applyFont="1">
      <alignment shrinkToFit="0" vertical="bottom" wrapText="0"/>
    </xf>
    <xf borderId="171" fillId="2" fontId="20" numFmtId="1" xfId="0" applyAlignment="1" applyBorder="1" applyFont="1" applyNumberFormat="1">
      <alignment shrinkToFit="0" vertical="bottom" wrapText="0"/>
    </xf>
    <xf borderId="171" fillId="2" fontId="2" numFmtId="1" xfId="0" applyAlignment="1" applyBorder="1" applyFont="1" applyNumberFormat="1">
      <alignment shrinkToFit="0" vertical="bottom" wrapText="0"/>
    </xf>
    <xf borderId="172" fillId="2" fontId="2" numFmtId="1" xfId="0" applyAlignment="1" applyBorder="1" applyFont="1" applyNumberFormat="1">
      <alignment shrinkToFit="0" vertical="bottom" wrapText="0"/>
    </xf>
    <xf borderId="173" fillId="2" fontId="2" numFmtId="0" xfId="0" applyAlignment="1" applyBorder="1" applyFont="1">
      <alignment shrinkToFit="0" vertical="bottom" wrapText="0"/>
    </xf>
    <xf borderId="168" fillId="2" fontId="20" numFmtId="1" xfId="0" applyAlignment="1" applyBorder="1" applyFont="1" applyNumberFormat="1">
      <alignment shrinkToFit="0" vertical="bottom" wrapText="0"/>
    </xf>
    <xf borderId="168" fillId="2" fontId="2" numFmtId="1" xfId="0" applyAlignment="1" applyBorder="1" applyFont="1" applyNumberFormat="1">
      <alignment shrinkToFit="0" vertical="bottom" wrapText="0"/>
    </xf>
    <xf borderId="174" fillId="2" fontId="2" numFmtId="1" xfId="0" applyAlignment="1" applyBorder="1" applyFont="1" applyNumberFormat="1">
      <alignment shrinkToFit="0" vertical="bottom" wrapText="0"/>
    </xf>
    <xf borderId="175" fillId="3" fontId="1" numFmtId="49" xfId="0" applyAlignment="1" applyBorder="1" applyFont="1" applyNumberFormat="1">
      <alignment horizontal="center" shrinkToFit="0" vertical="bottom" wrapText="0"/>
    </xf>
    <xf borderId="176" fillId="0" fontId="5" numFmtId="0" xfId="0" applyBorder="1" applyFont="1"/>
    <xf borderId="177" fillId="0" fontId="5" numFmtId="0" xfId="0" applyBorder="1" applyFont="1"/>
    <xf borderId="4" fillId="2" fontId="20" numFmtId="1" xfId="0" applyAlignment="1" applyBorder="1" applyFont="1" applyNumberFormat="1">
      <alignment shrinkToFit="0" vertical="bottom" wrapText="0"/>
    </xf>
    <xf borderId="178" fillId="2" fontId="2" numFmtId="49" xfId="0" applyAlignment="1" applyBorder="1" applyFont="1" applyNumberFormat="1">
      <alignment readingOrder="0" shrinkToFit="0" vertical="bottom" wrapText="0"/>
    </xf>
    <xf borderId="179" fillId="2" fontId="2" numFmtId="1" xfId="0" applyAlignment="1" applyBorder="1" applyFont="1" applyNumberFormat="1">
      <alignment shrinkToFit="0" vertical="bottom" wrapText="0"/>
    </xf>
    <xf borderId="179" fillId="2" fontId="2" numFmtId="1" xfId="0" applyAlignment="1" applyBorder="1" applyFont="1" applyNumberFormat="1">
      <alignment shrinkToFit="0" vertical="top" wrapText="0"/>
    </xf>
    <xf borderId="180" fillId="2" fontId="2" numFmtId="1" xfId="0" applyAlignment="1" applyBorder="1" applyFont="1" applyNumberFormat="1">
      <alignment shrinkToFit="0" vertical="bottom" wrapText="0"/>
    </xf>
    <xf borderId="181" fillId="2" fontId="2" numFmtId="1" xfId="0" applyAlignment="1" applyBorder="1" applyFont="1" applyNumberFormat="1">
      <alignment shrinkToFit="0" vertical="bottom" wrapText="0"/>
    </xf>
    <xf borderId="182" fillId="2" fontId="2" numFmtId="1" xfId="0" applyAlignment="1" applyBorder="1" applyFont="1" applyNumberFormat="1">
      <alignment shrinkToFit="0" vertical="bottom" wrapText="0"/>
    </xf>
    <xf borderId="183" fillId="2" fontId="2" numFmtId="49" xfId="0" applyAlignment="1" applyBorder="1" applyFont="1" applyNumberFormat="1">
      <alignment shrinkToFit="0" vertical="top" wrapText="0"/>
    </xf>
    <xf borderId="184" fillId="2" fontId="2" numFmtId="1" xfId="0" applyAlignment="1" applyBorder="1" applyFont="1" applyNumberFormat="1">
      <alignment shrinkToFit="0" vertical="bottom" wrapText="0"/>
    </xf>
    <xf borderId="185" fillId="2" fontId="2" numFmtId="1" xfId="0" applyAlignment="1" applyBorder="1" applyFont="1" applyNumberFormat="1">
      <alignment shrinkToFit="0" vertical="bottom" wrapText="0"/>
    </xf>
    <xf borderId="186" fillId="2" fontId="2" numFmtId="1" xfId="0" applyAlignment="1" applyBorder="1" applyFont="1" applyNumberFormat="1">
      <alignment shrinkToFit="0" vertical="bottom" wrapText="0"/>
    </xf>
    <xf borderId="187" fillId="2" fontId="2" numFmtId="1" xfId="0" applyAlignment="1" applyBorder="1" applyFont="1" applyNumberFormat="1">
      <alignment shrinkToFit="0" vertical="bottom" wrapText="0"/>
    </xf>
    <xf borderId="6" fillId="2" fontId="6" numFmtId="49" xfId="0" applyAlignment="1" applyBorder="1" applyFont="1" applyNumberFormat="1">
      <alignment horizontal="center" shrinkToFit="0" vertical="bottom" wrapText="0"/>
    </xf>
    <xf borderId="6" fillId="2" fontId="2" numFmtId="2" xfId="0" applyAlignment="1" applyBorder="1" applyFont="1" applyNumberFormat="1">
      <alignment horizontal="left" shrinkToFit="0" vertical="bottom" wrapText="0"/>
    </xf>
    <xf borderId="6" fillId="2" fontId="2" numFmtId="166" xfId="0" applyAlignment="1" applyBorder="1" applyFont="1" applyNumberFormat="1">
      <alignment shrinkToFit="0" vertical="bottom" wrapText="0"/>
    </xf>
    <xf borderId="6" fillId="2" fontId="2" numFmtId="164" xfId="0" applyAlignment="1" applyBorder="1" applyFont="1" applyNumberFormat="1">
      <alignment horizontal="left" shrinkToFit="0" vertical="bottom" wrapText="0"/>
    </xf>
    <xf borderId="188" fillId="2" fontId="2" numFmtId="1" xfId="0" applyAlignment="1" applyBorder="1" applyFont="1" applyNumberFormat="1">
      <alignment shrinkToFit="0" vertical="bottom" wrapText="0"/>
    </xf>
    <xf borderId="0" fillId="0" fontId="14" numFmtId="0" xfId="0" applyFont="1"/>
    <xf borderId="0" fillId="0" fontId="12" numFmtId="0" xfId="0" applyAlignment="1" applyFont="1">
      <alignment horizontal="center"/>
    </xf>
    <xf borderId="0" fillId="0" fontId="12" numFmtId="0" xfId="0" applyAlignment="1" applyFont="1">
      <alignment horizontal="left"/>
    </xf>
    <xf borderId="79" fillId="2" fontId="2" numFmtId="1" xfId="0" applyAlignment="1" applyBorder="1" applyFont="1" applyNumberFormat="1">
      <alignment shrinkToFit="0" vertical="bottom" wrapText="0"/>
    </xf>
    <xf borderId="6" fillId="2" fontId="6" numFmtId="1" xfId="0" applyAlignment="1" applyBorder="1" applyFont="1" applyNumberFormat="1">
      <alignment horizontal="right" shrinkToFit="0" vertical="bottom" wrapText="0"/>
    </xf>
    <xf borderId="189" fillId="2" fontId="2" numFmtId="49" xfId="0" applyAlignment="1" applyBorder="1" applyFont="1" applyNumberFormat="1">
      <alignment shrinkToFit="0" vertical="bottom" wrapText="0"/>
    </xf>
    <xf borderId="190" fillId="2" fontId="2" numFmtId="1" xfId="0" applyAlignment="1" applyBorder="1" applyFont="1" applyNumberFormat="1">
      <alignment shrinkToFit="0" vertical="bottom" wrapText="0"/>
    </xf>
    <xf borderId="160" fillId="2" fontId="2" numFmtId="49" xfId="0" applyAlignment="1" applyBorder="1" applyFont="1" applyNumberFormat="1">
      <alignment shrinkToFit="0" vertical="bottom" wrapText="0"/>
    </xf>
    <xf borderId="167" fillId="2" fontId="2" numFmtId="1" xfId="0" applyAlignment="1" applyBorder="1" applyFont="1" applyNumberFormat="1">
      <alignment shrinkToFit="0" vertical="bottom" wrapText="0"/>
    </xf>
    <xf borderId="191" fillId="2" fontId="2" numFmtId="1" xfId="0" applyAlignment="1" applyBorder="1" applyFont="1" applyNumberFormat="1">
      <alignment shrinkToFit="0" vertical="bottom" wrapText="0"/>
    </xf>
    <xf borderId="192" fillId="2" fontId="2" numFmtId="1" xfId="0" applyAlignment="1" applyBorder="1" applyFont="1" applyNumberFormat="1">
      <alignment shrinkToFit="0" vertical="bottom" wrapText="0"/>
    </xf>
    <xf borderId="193" fillId="2" fontId="2" numFmtId="0" xfId="0" applyAlignment="1" applyBorder="1" applyFont="1">
      <alignment shrinkToFit="0" vertical="bottom" wrapText="0"/>
    </xf>
    <xf borderId="194" fillId="2" fontId="2" numFmtId="0" xfId="0" applyAlignment="1" applyBorder="1" applyFont="1">
      <alignment shrinkToFit="0" vertical="bottom" wrapText="0"/>
    </xf>
    <xf borderId="195" fillId="2" fontId="2" numFmtId="0" xfId="0" applyAlignment="1" applyBorder="1" applyFont="1">
      <alignment shrinkToFit="0" vertical="bottom" wrapText="0"/>
    </xf>
    <xf borderId="0" fillId="0" fontId="12" numFmtId="16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306772207592244"/>
          <c:y val="0.10843881856540102"/>
          <c:w val="0.81796845848362"/>
          <c:h val="0.753652684702573"/>
        </c:manualLayout>
      </c:layout>
      <c:bar3DChart>
        <c:barDir val="col"/>
        <c:grouping val="clustered"/>
        <c:ser>
          <c:idx val="0"/>
          <c:order val="0"/>
          <c:tx>
            <c:v>Frequenza assoluta osservata</c:v>
          </c:tx>
          <c:spPr>
            <a:solidFill>
              <a:srgbClr val="C27BA0"/>
            </a:solidFill>
            <a:ln cmpd="sng">
              <a:solidFill>
                <a:srgbClr val="000000"/>
              </a:solidFill>
            </a:ln>
          </c:spPr>
          <c:cat>
            <c:strRef>
              <c:f>Dati_Studente!$A$18:$A$38</c:f>
            </c:strRef>
          </c:cat>
          <c:val>
            <c:numRef>
              <c:f>Dati_Studente!$B$18:$B$38</c:f>
              <c:numCache/>
            </c:numRef>
          </c:val>
        </c:ser>
        <c:ser>
          <c:idx val="1"/>
          <c:order val="1"/>
          <c:tx>
            <c:v>Frequenza assoluta attesa</c:v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dPt>
            <c:idx val="6"/>
          </c:dPt>
          <c:cat>
            <c:strRef>
              <c:f>Dati_Studente!$A$18:$A$38</c:f>
            </c:strRef>
          </c:cat>
          <c:val>
            <c:numRef>
              <c:f>Dati_Studente!$G$18:$G$38</c:f>
              <c:numCache/>
            </c:numRef>
          </c:val>
        </c:ser>
        <c:axId val="358563756"/>
        <c:axId val="411680271"/>
      </c:bar3DChart>
      <c:catAx>
        <c:axId val="3585637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2000">
                    <a:solidFill>
                      <a:srgbClr val="000000"/>
                    </a:solidFill>
                    <a:latin typeface="Arial"/>
                  </a:defRPr>
                </a:pPr>
                <a:r>
                  <a:rPr b="1" i="0" sz="2000">
                    <a:solidFill>
                      <a:srgbClr val="000000"/>
                    </a:solidFill>
                    <a:latin typeface="Arial"/>
                  </a:rPr>
                  <a:t>Tempo (s)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1" i="0" sz="1600">
                <a:solidFill>
                  <a:srgbClr val="000000"/>
                </a:solidFill>
                <a:latin typeface="Arial"/>
              </a:defRPr>
            </a:pPr>
          </a:p>
        </c:txPr>
        <c:crossAx val="411680271"/>
      </c:catAx>
      <c:valAx>
        <c:axId val="4116802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2000">
                    <a:solidFill>
                      <a:srgbClr val="000000"/>
                    </a:solidFill>
                    <a:latin typeface="Arial"/>
                  </a:rPr>
                  <a:t>Frequenza assoluta</a:t>
                </a:r>
              </a:p>
            </c:rich>
          </c:tx>
          <c:layout>
            <c:manualLayout>
              <c:xMode val="edge"/>
              <c:yMode val="edge"/>
              <c:x val="0.03110372413328878"/>
              <c:y val="0.0941391941391943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rgbClr val="000000"/>
                </a:solidFill>
                <a:latin typeface="+mn-lt"/>
              </a:defRPr>
            </a:pPr>
          </a:p>
        </c:txPr>
        <c:crossAx val="358563756"/>
      </c:valAx>
      <c:spPr>
        <a:solidFill>
          <a:srgbClr val="FFFFFF"/>
        </a:solidFill>
      </c:spPr>
    </c:plotArea>
    <c:legend>
      <c:legendPos val="t"/>
      <c:legendEntry>
        <c:idx val="0"/>
        <c:txPr>
          <a:bodyPr/>
          <a:lstStyle/>
          <a:p>
            <a:pPr lvl="0">
              <a:defRPr b="1" sz="1600">
                <a:latin typeface="Arial"/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 b="1" sz="1600">
                <a:latin typeface="Arial"/>
              </a:defRPr>
            </a:pPr>
          </a:p>
        </c:txPr>
      </c:legendEntry>
      <c:overlay val="0"/>
      <c:txPr>
        <a:bodyPr/>
        <a:lstStyle/>
        <a:p>
          <a:pPr lvl="0">
            <a:defRPr b="0" i="0" sz="14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2239956808408627"/>
          <c:y val="0.08832565284178194"/>
          <c:w val="0.8251710955180461"/>
          <c:h val="0.7750919163519605"/>
        </c:manualLayout>
      </c:layout>
      <c:bar3DChart>
        <c:barDir val="col"/>
        <c:grouping val="clustered"/>
        <c:ser>
          <c:idx val="0"/>
          <c:order val="0"/>
          <c:tx>
            <c:v>Densità di frequenza</c:v>
          </c:tx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dPt>
            <c:idx val="5"/>
          </c:dPt>
          <c:dPt>
            <c:idx val="6"/>
          </c:dPt>
          <c:cat>
            <c:strRef>
              <c:f>Dati_Studente!$A$18:$A$38</c:f>
            </c:strRef>
          </c:cat>
          <c:val>
            <c:numRef>
              <c:f>Dati_Studente!$C$18:$C$38</c:f>
              <c:numCache/>
            </c:numRef>
          </c:val>
        </c:ser>
        <c:ser>
          <c:idx val="1"/>
          <c:order val="1"/>
          <c:tx>
            <c:v>Densità di probabilità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Pt>
            <c:idx val="5"/>
          </c:dPt>
          <c:cat>
            <c:strRef>
              <c:f>Dati_Studente!$A$18:$A$38</c:f>
            </c:strRef>
          </c:cat>
          <c:val>
            <c:numRef>
              <c:f>Dati_Studente!$E$18:$E$38</c:f>
              <c:numCache/>
            </c:numRef>
          </c:val>
        </c:ser>
        <c:axId val="580329004"/>
        <c:axId val="939141809"/>
      </c:bar3DChart>
      <c:catAx>
        <c:axId val="5803290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2000">
                    <a:solidFill>
                      <a:srgbClr val="000000"/>
                    </a:solidFill>
                    <a:latin typeface="Arial"/>
                  </a:defRPr>
                </a:pPr>
                <a:r>
                  <a:rPr b="1" i="0" sz="2000">
                    <a:solidFill>
                      <a:srgbClr val="000000"/>
                    </a:solidFill>
                    <a:latin typeface="Arial"/>
                  </a:rPr>
                  <a:t>Tempo (s)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1" i="0" sz="1600">
                <a:solidFill>
                  <a:srgbClr val="000000"/>
                </a:solidFill>
                <a:latin typeface="Arial"/>
              </a:defRPr>
            </a:pPr>
          </a:p>
        </c:txPr>
        <c:crossAx val="939141809"/>
      </c:catAx>
      <c:valAx>
        <c:axId val="93914180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2000">
                    <a:solidFill>
                      <a:srgbClr val="000000"/>
                    </a:solidFill>
                    <a:latin typeface="Arial"/>
                  </a:rPr>
                  <a:t>Densità di Prob. e Freq. (s^-1)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580329004"/>
      </c:valAx>
      <c:spPr>
        <a:solidFill>
          <a:srgbClr val="FFFFFF"/>
        </a:solidFill>
      </c:spPr>
    </c:plotArea>
    <c:legend>
      <c:legendPos val="t"/>
      <c:legendEntry>
        <c:idx val="0"/>
        <c:txPr>
          <a:bodyPr/>
          <a:lstStyle/>
          <a:p>
            <a:pPr lvl="0">
              <a:defRPr b="1" sz="1600">
                <a:latin typeface="Arial"/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 b="1" sz="1600">
                <a:latin typeface="Arial"/>
              </a:defRPr>
            </a:pPr>
          </a:p>
        </c:txPr>
      </c:legendEntry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3076923076923078"/>
          <c:y val="0.10843881856540105"/>
          <c:w val="0.8692307692307693"/>
          <c:h val="0.7347988863526317"/>
        </c:manualLayout>
      </c:layout>
      <c:barChart>
        <c:barDir val="col"/>
        <c:ser>
          <c:idx val="0"/>
          <c:order val="0"/>
          <c:tx>
            <c:v>Frequenza assoluta osservata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Esempio!$A$17:$A$37</c:f>
            </c:strRef>
          </c:cat>
          <c:val>
            <c:numRef>
              <c:f>Esempio!$B$17:$B$37</c:f>
              <c:numCache/>
            </c:numRef>
          </c:val>
        </c:ser>
        <c:ser>
          <c:idx val="1"/>
          <c:order val="1"/>
          <c:tx>
            <c:v>Frequenza assoluta attesa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Esempio!$A$17:$A$37</c:f>
            </c:strRef>
          </c:cat>
          <c:val>
            <c:numRef>
              <c:f>Esempio!$G$17:$G$37</c:f>
              <c:numCache/>
            </c:numRef>
          </c:val>
        </c:ser>
        <c:axId val="1573527315"/>
        <c:axId val="1621533046"/>
      </c:barChart>
      <c:catAx>
        <c:axId val="15735273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2000">
                    <a:solidFill>
                      <a:srgbClr val="000000"/>
                    </a:solidFill>
                    <a:latin typeface="Arial"/>
                  </a:defRPr>
                </a:pPr>
                <a:r>
                  <a:rPr b="1" i="0" sz="2000">
                    <a:solidFill>
                      <a:srgbClr val="000000"/>
                    </a:solidFill>
                    <a:latin typeface="Arial"/>
                  </a:rPr>
                  <a:t>Tempo (s)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1" i="0" sz="1400">
                <a:solidFill>
                  <a:srgbClr val="000000"/>
                </a:solidFill>
                <a:latin typeface="Arial"/>
              </a:defRPr>
            </a:pPr>
          </a:p>
        </c:txPr>
        <c:crossAx val="1621533046"/>
      </c:catAx>
      <c:valAx>
        <c:axId val="162153304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 sz="2000">
                    <a:solidFill>
                      <a:srgbClr val="000000"/>
                    </a:solidFill>
                    <a:latin typeface="Arial"/>
                  </a:defRPr>
                </a:pPr>
                <a:r>
                  <a:rPr b="1" i="0" sz="2000">
                    <a:solidFill>
                      <a:srgbClr val="000000"/>
                    </a:solidFill>
                    <a:latin typeface="Arial"/>
                  </a:rPr>
                  <a:t>Frequenza assoluta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 i="0" sz="1400">
                <a:solidFill>
                  <a:srgbClr val="000000"/>
                </a:solidFill>
                <a:latin typeface="Arial"/>
              </a:defRPr>
            </a:pPr>
          </a:p>
        </c:txPr>
        <c:crossAx val="1573527315"/>
      </c:valAx>
      <c:spPr>
        <a:solidFill>
          <a:srgbClr val="FFFFFF"/>
        </a:solidFill>
      </c:spPr>
    </c:plotArea>
    <c:legend>
      <c:legendPos val="t"/>
      <c:legendEntry>
        <c:idx val="0"/>
        <c:txPr>
          <a:bodyPr/>
          <a:lstStyle/>
          <a:p>
            <a:pPr lvl="0">
              <a:defRPr b="1" i="0" sz="1800"/>
            </a:pPr>
          </a:p>
        </c:txPr>
      </c:legendEntry>
      <c:legendEntry>
        <c:idx val="1"/>
        <c:txPr>
          <a:bodyPr/>
          <a:lstStyle/>
          <a:p>
            <a:pPr lvl="0">
              <a:defRPr b="1" i="0" sz="1800"/>
            </a:pPr>
          </a:p>
        </c:txPr>
      </c:legendEntry>
      <c:overlay val="0"/>
      <c:txPr>
        <a:bodyPr/>
        <a:lstStyle/>
        <a:p>
          <a:pPr lvl="0">
            <a:defRPr b="0" i="0" sz="14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2248520710059171"/>
          <c:y val="0.08832565284178187"/>
          <c:w val="0.8644005977568532"/>
          <c:h val="0.7262613418858104"/>
        </c:manualLayout>
      </c:layout>
      <c:barChart>
        <c:barDir val="col"/>
        <c:ser>
          <c:idx val="0"/>
          <c:order val="0"/>
          <c:tx>
            <c:v>Densità di Frequenza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Esempio!$A$17:$A$36</c:f>
            </c:strRef>
          </c:cat>
          <c:val>
            <c:numRef>
              <c:f>Esempio!$C$17:$C$36</c:f>
              <c:numCache/>
            </c:numRef>
          </c:val>
        </c:ser>
        <c:ser>
          <c:idx val="1"/>
          <c:order val="1"/>
          <c:tx>
            <c:v>Densità di Probabilità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Esempio!$A$17:$A$36</c:f>
            </c:strRef>
          </c:cat>
          <c:val>
            <c:numRef>
              <c:f>Esempio!$E$17:$E$36</c:f>
              <c:numCache/>
            </c:numRef>
          </c:val>
        </c:ser>
        <c:axId val="192050209"/>
        <c:axId val="1940384919"/>
      </c:barChart>
      <c:catAx>
        <c:axId val="1920502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2000">
                    <a:solidFill>
                      <a:srgbClr val="000000"/>
                    </a:solidFill>
                    <a:latin typeface="Arial"/>
                  </a:defRPr>
                </a:pPr>
                <a:r>
                  <a:rPr b="1" i="0" sz="2000">
                    <a:solidFill>
                      <a:srgbClr val="000000"/>
                    </a:solidFill>
                    <a:latin typeface="Arial"/>
                  </a:rPr>
                  <a:t>Tempo (s)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1" i="0" sz="1600">
                <a:solidFill>
                  <a:srgbClr val="000000"/>
                </a:solidFill>
                <a:latin typeface="Arial"/>
              </a:defRPr>
            </a:pPr>
          </a:p>
        </c:txPr>
        <c:crossAx val="1940384919"/>
      </c:catAx>
      <c:valAx>
        <c:axId val="19403849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 sz="2000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z="2000">
                    <a:solidFill>
                      <a:srgbClr val="000000"/>
                    </a:solidFill>
                    <a:latin typeface="Calibri"/>
                  </a:rPr>
                  <a:t>Densità di Prob. e Freq. (s^-1)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 sz="1600">
                <a:solidFill>
                  <a:srgbClr val="000000"/>
                </a:solidFill>
                <a:latin typeface="Calibri"/>
              </a:defRPr>
            </a:pPr>
          </a:p>
        </c:txPr>
        <c:crossAx val="192050209"/>
      </c:valAx>
      <c:spPr>
        <a:solidFill>
          <a:srgbClr val="FFFFFF"/>
        </a:solidFill>
      </c:spPr>
    </c:plotArea>
    <c:legend>
      <c:legendPos val="t"/>
      <c:legendEntry>
        <c:idx val="0"/>
        <c:txPr>
          <a:bodyPr/>
          <a:lstStyle/>
          <a:p>
            <a:pPr lvl="0">
              <a:defRPr b="1" i="0" sz="1800"/>
            </a:pPr>
          </a:p>
        </c:txPr>
      </c:legendEntry>
      <c:legendEntry>
        <c:idx val="1"/>
        <c:txPr>
          <a:bodyPr/>
          <a:lstStyle/>
          <a:p>
            <a:pPr lvl="0">
              <a:defRPr b="1" i="0" sz="1800"/>
            </a:pPr>
          </a:p>
        </c:txPr>
      </c:legendEntry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762000</xdr:colOff>
      <xdr:row>11</xdr:row>
      <xdr:rowOff>9525</xdr:rowOff>
    </xdr:from>
    <xdr:ext cx="9020175" cy="4857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762000</xdr:colOff>
      <xdr:row>39</xdr:row>
      <xdr:rowOff>9525</xdr:rowOff>
    </xdr:from>
    <xdr:ext cx="9077325" cy="52768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323850</xdr:colOff>
      <xdr:row>10</xdr:row>
      <xdr:rowOff>28575</xdr:rowOff>
    </xdr:from>
    <xdr:ext cx="4286250" cy="714375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66675</xdr:colOff>
      <xdr:row>0</xdr:row>
      <xdr:rowOff>0</xdr:rowOff>
    </xdr:from>
    <xdr:ext cx="8048625" cy="46482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66675</xdr:colOff>
      <xdr:row>27</xdr:row>
      <xdr:rowOff>76200</xdr:rowOff>
    </xdr:from>
    <xdr:ext cx="8048625" cy="58007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10</xdr:row>
      <xdr:rowOff>9525</xdr:rowOff>
    </xdr:from>
    <xdr:ext cx="4286250" cy="714375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14.38"/>
    <col customWidth="1" min="3" max="3" width="13.88"/>
    <col customWidth="1" min="4" max="4" width="10.88"/>
    <col customWidth="1" min="5" max="5" width="17.63"/>
    <col customWidth="1" min="6" max="6" width="12.25"/>
    <col customWidth="1" min="7" max="8" width="12.0"/>
    <col customWidth="1" min="9" max="9" width="10.38"/>
    <col customWidth="1" min="10" max="10" width="16.88"/>
    <col customWidth="1" min="11" max="11" width="18.0"/>
    <col customWidth="1" min="12" max="16" width="10.38"/>
    <col customWidth="1" min="17" max="17" width="20.75"/>
    <col customWidth="1" min="18" max="27" width="11.0"/>
  </cols>
  <sheetData>
    <row r="1" ht="18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ht="19.5" customHeight="1">
      <c r="A2" s="5"/>
      <c r="B2" s="6"/>
      <c r="C2" s="6"/>
      <c r="D2" s="6"/>
      <c r="E2" s="6"/>
      <c r="F2" s="7"/>
      <c r="G2" s="7"/>
      <c r="H2" s="7"/>
      <c r="I2" s="7"/>
      <c r="J2" s="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4"/>
    </row>
    <row r="3">
      <c r="A3" s="9"/>
      <c r="B3" s="10" t="s">
        <v>0</v>
      </c>
      <c r="C3" s="11"/>
      <c r="D3" s="11"/>
      <c r="E3" s="12"/>
      <c r="F3" s="13"/>
      <c r="G3" s="14"/>
      <c r="H3" s="7"/>
      <c r="I3" s="7"/>
      <c r="J3" s="7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4"/>
    </row>
    <row r="4">
      <c r="A4" s="9"/>
      <c r="B4" s="15" t="s">
        <v>1</v>
      </c>
      <c r="C4" s="16">
        <v>1.9494949</v>
      </c>
      <c r="D4" s="17" t="s">
        <v>2</v>
      </c>
      <c r="E4" s="18" t="s">
        <v>3</v>
      </c>
      <c r="F4" s="13"/>
      <c r="G4" s="19" t="s">
        <v>4</v>
      </c>
      <c r="H4" s="20" t="s">
        <v>5</v>
      </c>
      <c r="I4" s="7"/>
      <c r="J4" s="7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4"/>
    </row>
    <row r="5">
      <c r="A5" s="9"/>
      <c r="B5" s="21" t="s">
        <v>6</v>
      </c>
      <c r="C5" s="22">
        <v>0.0822</v>
      </c>
      <c r="D5" s="23" t="s">
        <v>2</v>
      </c>
      <c r="E5" s="24" t="s">
        <v>7</v>
      </c>
      <c r="F5" s="13"/>
      <c r="G5" s="19" t="s">
        <v>8</v>
      </c>
      <c r="H5" s="20" t="s">
        <v>9</v>
      </c>
      <c r="I5" s="7"/>
      <c r="J5" s="7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4"/>
    </row>
    <row r="6">
      <c r="A6" s="9"/>
      <c r="B6" s="21" t="s">
        <v>10</v>
      </c>
      <c r="C6" s="25">
        <v>99.0</v>
      </c>
      <c r="D6" s="26"/>
      <c r="E6" s="24" t="s">
        <v>11</v>
      </c>
      <c r="F6" s="13"/>
      <c r="G6" s="19" t="s">
        <v>12</v>
      </c>
      <c r="H6" s="27">
        <v>1098162.0</v>
      </c>
      <c r="I6" s="7"/>
      <c r="J6" s="7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4"/>
    </row>
    <row r="7">
      <c r="A7" s="9"/>
      <c r="B7" s="28" t="s">
        <v>13</v>
      </c>
      <c r="C7" s="29">
        <v>0.05</v>
      </c>
      <c r="D7" s="30" t="s">
        <v>2</v>
      </c>
      <c r="E7" s="31" t="s">
        <v>14</v>
      </c>
      <c r="F7" s="13"/>
      <c r="G7" s="14"/>
      <c r="H7" s="7"/>
      <c r="I7" s="7"/>
      <c r="J7" s="7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4"/>
    </row>
    <row r="8" ht="12.75" customHeight="1">
      <c r="A8" s="32"/>
      <c r="B8" s="33"/>
      <c r="C8" s="33"/>
      <c r="D8" s="33"/>
      <c r="E8" s="33"/>
      <c r="F8" s="7"/>
      <c r="G8" s="7"/>
      <c r="H8" s="7"/>
      <c r="I8" s="7"/>
      <c r="J8" s="7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4"/>
    </row>
    <row r="9" ht="10.5" customHeight="1">
      <c r="A9" s="32"/>
      <c r="B9" s="7"/>
      <c r="C9" s="7"/>
      <c r="D9" s="7"/>
      <c r="E9" s="7"/>
      <c r="F9" s="7"/>
      <c r="G9" s="7"/>
      <c r="H9" s="7"/>
      <c r="I9" s="7"/>
      <c r="J9" s="7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4"/>
      <c r="AA9" s="4"/>
    </row>
    <row r="10" ht="18.0" customHeight="1">
      <c r="A10" s="34" t="s">
        <v>15</v>
      </c>
      <c r="B10" s="35"/>
      <c r="C10" s="35"/>
      <c r="D10" s="35"/>
      <c r="E10" s="36"/>
      <c r="F10" s="26"/>
      <c r="G10" s="37"/>
      <c r="H10" s="38"/>
      <c r="I10" s="7"/>
      <c r="J10" s="7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4"/>
      <c r="AA10" s="4"/>
    </row>
    <row r="11">
      <c r="A11" s="39"/>
      <c r="B11" s="40"/>
      <c r="C11" s="40"/>
      <c r="D11" s="40"/>
      <c r="E11" s="41"/>
      <c r="F11" s="42"/>
      <c r="G11" s="43" t="s">
        <v>16</v>
      </c>
      <c r="H11" s="44">
        <f>1/($C$5*SQRTPI(2))</f>
        <v>4.853312414</v>
      </c>
      <c r="I11" s="45"/>
      <c r="J11" s="7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4"/>
      <c r="AA11" s="4"/>
    </row>
    <row r="12" ht="12.75" customHeight="1">
      <c r="A12" s="46"/>
      <c r="E12" s="47"/>
      <c r="F12" s="45"/>
      <c r="G12" s="48"/>
      <c r="H12" s="48"/>
      <c r="I12" s="7"/>
      <c r="J12" s="7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4"/>
      <c r="AA12" s="4"/>
    </row>
    <row r="13" ht="12.75" customHeight="1">
      <c r="A13" s="46"/>
      <c r="E13" s="47"/>
      <c r="F13" s="49"/>
      <c r="G13" s="50"/>
      <c r="H13" s="7"/>
      <c r="I13" s="7"/>
      <c r="J13" s="7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4"/>
      <c r="AA13" s="4"/>
    </row>
    <row r="14" ht="12.75" customHeight="1">
      <c r="A14" s="46"/>
      <c r="E14" s="47"/>
      <c r="F14" s="51"/>
      <c r="G14" s="52"/>
      <c r="H14" s="53"/>
      <c r="I14" s="38"/>
      <c r="J14" s="3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4"/>
      <c r="AA14" s="4"/>
    </row>
    <row r="15" ht="12.75" customHeight="1">
      <c r="A15" s="54"/>
      <c r="B15" s="55"/>
      <c r="C15" s="55"/>
      <c r="D15" s="55"/>
      <c r="E15" s="56"/>
      <c r="F15" s="57"/>
      <c r="G15" s="57"/>
      <c r="H15" s="42"/>
      <c r="I15" s="58"/>
      <c r="J15" s="5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4"/>
      <c r="AA15" s="4"/>
    </row>
    <row r="16" ht="12.75" customHeight="1">
      <c r="I16" s="58"/>
      <c r="J16" s="5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4"/>
      <c r="AA16" s="4"/>
    </row>
    <row r="17" ht="42.0" customHeight="1">
      <c r="A17" s="59" t="s">
        <v>17</v>
      </c>
      <c r="B17" s="60" t="s">
        <v>18</v>
      </c>
      <c r="C17" s="59" t="s">
        <v>19</v>
      </c>
      <c r="D17" s="59" t="s">
        <v>20</v>
      </c>
      <c r="E17" s="59" t="s">
        <v>21</v>
      </c>
      <c r="F17" s="61" t="s">
        <v>22</v>
      </c>
      <c r="G17" s="60" t="s">
        <v>23</v>
      </c>
      <c r="H17" s="62"/>
      <c r="I17" s="63"/>
      <c r="J17" s="63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4"/>
      <c r="AA17" s="4"/>
    </row>
    <row r="18" ht="12.75" customHeight="1">
      <c r="A18" s="64"/>
      <c r="B18" s="65"/>
      <c r="C18" s="66"/>
      <c r="D18" s="66"/>
      <c r="E18" s="66"/>
      <c r="F18" s="66"/>
      <c r="G18" s="67"/>
      <c r="H18" s="42"/>
      <c r="I18" s="58"/>
      <c r="J18" s="5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4"/>
      <c r="AA18" s="4"/>
    </row>
    <row r="19" ht="12.75" customHeight="1">
      <c r="A19" s="64"/>
      <c r="B19" s="65"/>
      <c r="C19" s="66"/>
      <c r="D19" s="66"/>
      <c r="E19" s="66"/>
      <c r="F19" s="66"/>
      <c r="G19" s="67"/>
      <c r="H19" s="42"/>
      <c r="I19" s="58"/>
      <c r="J19" s="5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4"/>
      <c r="AA19" s="4"/>
    </row>
    <row r="20" ht="12.75" customHeight="1">
      <c r="A20" s="64"/>
      <c r="B20" s="65"/>
      <c r="C20" s="66"/>
      <c r="D20" s="66"/>
      <c r="E20" s="66"/>
      <c r="F20" s="66"/>
      <c r="G20" s="67"/>
      <c r="H20" s="42"/>
      <c r="I20" s="58"/>
      <c r="J20" s="5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4"/>
      <c r="AA20" s="4"/>
    </row>
    <row r="21" ht="12.75" customHeight="1">
      <c r="A21" s="68"/>
      <c r="B21" s="65"/>
      <c r="C21" s="66"/>
      <c r="D21" s="66"/>
      <c r="E21" s="66"/>
      <c r="F21" s="66"/>
      <c r="G21" s="67"/>
      <c r="H21" s="69"/>
      <c r="I21" s="58"/>
      <c r="J21" s="5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4"/>
      <c r="AA21" s="4"/>
    </row>
    <row r="22" ht="12.75" customHeight="1">
      <c r="A22" s="70"/>
      <c r="B22" s="71"/>
      <c r="D22" s="68"/>
      <c r="E22" s="68"/>
      <c r="F22" s="68"/>
      <c r="G22" s="72"/>
      <c r="H22" s="42"/>
      <c r="I22" s="58"/>
      <c r="J22" s="5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4"/>
      <c r="AA22" s="4"/>
    </row>
    <row r="23" ht="12.75" customHeight="1">
      <c r="A23" s="73">
        <v>1.7</v>
      </c>
      <c r="B23" s="74">
        <v>2.0</v>
      </c>
      <c r="C23" s="66">
        <f t="shared" ref="C23:C32" si="1">B23/C$6/(C$7)</f>
        <v>0.404040404</v>
      </c>
      <c r="D23" s="66">
        <f t="shared" ref="D23:D32" si="2">((A23-C$4)^2)/(2*C$5^2)</f>
        <v>4.60627343</v>
      </c>
      <c r="E23" s="66">
        <f t="shared" ref="E23:E32" si="3">H$11*exp(-D23)</f>
        <v>0.04847960978</v>
      </c>
      <c r="F23" s="66">
        <f t="shared" ref="F23:F32" si="4">E23*C$7</f>
        <v>0.002423980489</v>
      </c>
      <c r="G23" s="67">
        <f t="shared" ref="G23:G32" si="5">F23*C$6</f>
        <v>0.2399740684</v>
      </c>
      <c r="H23" s="42"/>
      <c r="I23" s="58"/>
      <c r="J23" s="5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4"/>
      <c r="AA23" s="4"/>
    </row>
    <row r="24" ht="12.75" customHeight="1">
      <c r="A24" s="73">
        <v>1.75</v>
      </c>
      <c r="B24" s="74">
        <v>1.0</v>
      </c>
      <c r="C24" s="66">
        <f t="shared" si="1"/>
        <v>0.202020202</v>
      </c>
      <c r="D24" s="66">
        <f t="shared" si="2"/>
        <v>2.945031637</v>
      </c>
      <c r="E24" s="66">
        <f t="shared" si="3"/>
        <v>0.2552861534</v>
      </c>
      <c r="F24" s="66">
        <f t="shared" si="4"/>
        <v>0.01276430767</v>
      </c>
      <c r="G24" s="67">
        <f t="shared" si="5"/>
        <v>1.263666459</v>
      </c>
      <c r="H24" s="42"/>
      <c r="I24" s="58"/>
      <c r="J24" s="5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4"/>
      <c r="AA24" s="4"/>
    </row>
    <row r="25" ht="12.75" customHeight="1">
      <c r="A25" s="73">
        <v>1.8</v>
      </c>
      <c r="B25" s="74">
        <v>3.0</v>
      </c>
      <c r="C25" s="66">
        <f t="shared" si="1"/>
        <v>0.6060606061</v>
      </c>
      <c r="D25" s="66">
        <f t="shared" si="2"/>
        <v>1.653785285</v>
      </c>
      <c r="E25" s="66">
        <f t="shared" si="3"/>
        <v>0.9285566934</v>
      </c>
      <c r="F25" s="66">
        <f t="shared" si="4"/>
        <v>0.04642783467</v>
      </c>
      <c r="G25" s="67">
        <f t="shared" si="5"/>
        <v>4.596355632</v>
      </c>
      <c r="H25" s="42"/>
      <c r="I25" s="58"/>
      <c r="J25" s="5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4"/>
      <c r="AA25" s="4"/>
    </row>
    <row r="26" ht="12.75" customHeight="1">
      <c r="A26" s="73">
        <v>1.85</v>
      </c>
      <c r="B26" s="74">
        <v>8.0</v>
      </c>
      <c r="C26" s="66">
        <f t="shared" si="1"/>
        <v>1.616161616</v>
      </c>
      <c r="D26" s="66">
        <f t="shared" si="2"/>
        <v>0.7325343745</v>
      </c>
      <c r="E26" s="66">
        <f t="shared" si="3"/>
        <v>2.332934855</v>
      </c>
      <c r="F26" s="66">
        <f t="shared" si="4"/>
        <v>0.1166467427</v>
      </c>
      <c r="G26" s="67">
        <f t="shared" si="5"/>
        <v>11.54802753</v>
      </c>
      <c r="H26" s="42"/>
      <c r="I26" s="58"/>
      <c r="J26" s="5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4"/>
      <c r="AA26" s="4"/>
    </row>
    <row r="27" ht="12.75" customHeight="1">
      <c r="A27" s="73">
        <v>1.9000000000000001</v>
      </c>
      <c r="B27" s="74">
        <v>22.0</v>
      </c>
      <c r="C27" s="66">
        <f t="shared" si="1"/>
        <v>4.444444444</v>
      </c>
      <c r="D27" s="66">
        <f t="shared" si="2"/>
        <v>0.181278906</v>
      </c>
      <c r="E27" s="66">
        <f t="shared" si="3"/>
        <v>4.048646136</v>
      </c>
      <c r="F27" s="66">
        <f t="shared" si="4"/>
        <v>0.2024323068</v>
      </c>
      <c r="G27" s="67">
        <f t="shared" si="5"/>
        <v>20.04079837</v>
      </c>
      <c r="H27" s="42"/>
      <c r="I27" s="58"/>
      <c r="J27" s="5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4"/>
      <c r="AA27" s="4"/>
    </row>
    <row r="28" ht="12.75" customHeight="1">
      <c r="A28" s="73">
        <v>1.9500000000000002</v>
      </c>
      <c r="B28" s="74">
        <v>26.0</v>
      </c>
      <c r="C28" s="66">
        <f t="shared" si="1"/>
        <v>5.252525253</v>
      </c>
      <c r="D28" s="66">
        <f t="shared" si="2"/>
        <v>0.00001887909215</v>
      </c>
      <c r="E28" s="66">
        <f t="shared" si="3"/>
        <v>4.853220788</v>
      </c>
      <c r="F28" s="66">
        <f t="shared" si="4"/>
        <v>0.2426610394</v>
      </c>
      <c r="G28" s="67">
        <f t="shared" si="5"/>
        <v>24.0234429</v>
      </c>
      <c r="H28" s="42"/>
      <c r="I28" s="58"/>
      <c r="J28" s="5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4"/>
      <c r="AA28" s="4"/>
    </row>
    <row r="29" ht="12.75" customHeight="1">
      <c r="A29" s="73">
        <v>2.0000000000000004</v>
      </c>
      <c r="B29" s="74">
        <v>20.0</v>
      </c>
      <c r="C29" s="66">
        <f t="shared" si="1"/>
        <v>4.04040404</v>
      </c>
      <c r="D29" s="66">
        <f t="shared" si="2"/>
        <v>0.1887542939</v>
      </c>
      <c r="E29" s="66">
        <f t="shared" si="3"/>
        <v>4.018493776</v>
      </c>
      <c r="F29" s="66">
        <f t="shared" si="4"/>
        <v>0.2009246888</v>
      </c>
      <c r="G29" s="67">
        <f t="shared" si="5"/>
        <v>19.89154419</v>
      </c>
      <c r="H29" s="42"/>
      <c r="I29" s="58"/>
      <c r="J29" s="5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4"/>
      <c r="AA29" s="4"/>
    </row>
    <row r="30" ht="12.75" customHeight="1">
      <c r="A30" s="73">
        <v>2.0500000000000003</v>
      </c>
      <c r="B30" s="74">
        <v>11.0</v>
      </c>
      <c r="C30" s="66">
        <f t="shared" si="1"/>
        <v>2.222222222</v>
      </c>
      <c r="D30" s="66">
        <f t="shared" si="2"/>
        <v>0.7474851503</v>
      </c>
      <c r="E30" s="66">
        <f t="shared" si="3"/>
        <v>2.29831511</v>
      </c>
      <c r="F30" s="66">
        <f t="shared" si="4"/>
        <v>0.1149157555</v>
      </c>
      <c r="G30" s="67">
        <f t="shared" si="5"/>
        <v>11.37665979</v>
      </c>
      <c r="H30" s="42"/>
      <c r="I30" s="58"/>
      <c r="J30" s="5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4"/>
      <c r="AA30" s="4"/>
    </row>
    <row r="31" ht="12.75" customHeight="1">
      <c r="A31" s="73">
        <v>2.1</v>
      </c>
      <c r="B31" s="74">
        <v>6.0</v>
      </c>
      <c r="C31" s="66">
        <f t="shared" si="1"/>
        <v>1.212121212</v>
      </c>
      <c r="D31" s="66">
        <f t="shared" si="2"/>
        <v>1.676211448</v>
      </c>
      <c r="E31" s="66">
        <f t="shared" si="3"/>
        <v>0.907964494</v>
      </c>
      <c r="F31" s="66">
        <f t="shared" si="4"/>
        <v>0.0453982247</v>
      </c>
      <c r="G31" s="67">
        <f t="shared" si="5"/>
        <v>4.494424245</v>
      </c>
      <c r="H31" s="42"/>
      <c r="I31" s="58"/>
      <c r="J31" s="5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4"/>
      <c r="AA31" s="4"/>
    </row>
    <row r="32" ht="12.75" customHeight="1">
      <c r="A32" s="75">
        <v>2.15</v>
      </c>
      <c r="B32" s="76">
        <v>0.0</v>
      </c>
      <c r="C32" s="77">
        <f t="shared" si="1"/>
        <v>0</v>
      </c>
      <c r="D32" s="77">
        <f t="shared" si="2"/>
        <v>2.974933188</v>
      </c>
      <c r="E32" s="77">
        <f t="shared" si="3"/>
        <v>0.2477656983</v>
      </c>
      <c r="F32" s="77">
        <f t="shared" si="4"/>
        <v>0.01238828491</v>
      </c>
      <c r="G32" s="78">
        <f t="shared" si="5"/>
        <v>1.226440206</v>
      </c>
      <c r="H32" s="69" t="s">
        <v>24</v>
      </c>
      <c r="I32" s="58"/>
      <c r="J32" s="5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4"/>
      <c r="AA32" s="4"/>
    </row>
    <row r="33" ht="12.75" customHeight="1">
      <c r="A33" s="64"/>
      <c r="B33" s="65"/>
      <c r="C33" s="66"/>
      <c r="D33" s="66"/>
      <c r="E33" s="66"/>
      <c r="F33" s="66"/>
      <c r="G33" s="67"/>
      <c r="H33" s="69"/>
      <c r="I33" s="58"/>
      <c r="J33" s="5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4"/>
      <c r="AA33" s="4"/>
    </row>
    <row r="34" ht="12.75" customHeight="1">
      <c r="A34" s="79"/>
      <c r="B34" s="80"/>
      <c r="C34" s="77"/>
      <c r="D34" s="77"/>
      <c r="E34" s="77"/>
      <c r="F34" s="77"/>
      <c r="G34" s="78"/>
      <c r="H34" s="69"/>
      <c r="I34" s="58"/>
      <c r="J34" s="5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4"/>
      <c r="AA34" s="4"/>
    </row>
    <row r="35" ht="12.75" customHeight="1">
      <c r="A35" s="79"/>
      <c r="B35" s="80"/>
      <c r="C35" s="77"/>
      <c r="D35" s="77"/>
      <c r="E35" s="77"/>
      <c r="F35" s="77"/>
      <c r="G35" s="78"/>
      <c r="H35" s="69"/>
      <c r="I35" s="58"/>
      <c r="J35" s="5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4"/>
      <c r="AA35" s="4"/>
    </row>
    <row r="36" ht="12.75" customHeight="1">
      <c r="A36" s="64"/>
      <c r="B36" s="65"/>
      <c r="C36" s="66"/>
      <c r="D36" s="66"/>
      <c r="E36" s="66"/>
      <c r="F36" s="66"/>
      <c r="G36" s="67"/>
      <c r="I36" s="58"/>
      <c r="J36" s="5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4"/>
      <c r="AA36" s="4"/>
    </row>
    <row r="37" ht="20.25" customHeight="1">
      <c r="A37" s="81"/>
      <c r="B37" s="82"/>
      <c r="C37" s="83"/>
      <c r="D37" s="83"/>
      <c r="E37" s="83"/>
      <c r="F37" s="83"/>
      <c r="G37" s="84"/>
      <c r="I37" s="85"/>
      <c r="J37" s="85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4"/>
      <c r="AA37" s="4"/>
    </row>
    <row r="38" ht="18.75" customHeight="1">
      <c r="A38" s="86"/>
      <c r="B38" s="87"/>
      <c r="C38" s="66"/>
      <c r="D38" s="66"/>
      <c r="E38" s="66"/>
      <c r="F38" s="66"/>
      <c r="G38" s="67"/>
      <c r="H38" s="42"/>
      <c r="I38" s="58"/>
      <c r="J38" s="5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4"/>
      <c r="AA38" s="4"/>
    </row>
    <row r="39" ht="27.0" customHeight="1">
      <c r="A39" s="88" t="s">
        <v>25</v>
      </c>
      <c r="B39" s="89">
        <f t="shared" ref="B39:C39" si="6">SUM(B18:B38)</f>
        <v>99</v>
      </c>
      <c r="C39" s="90">
        <f t="shared" si="6"/>
        <v>20</v>
      </c>
      <c r="D39" s="90"/>
      <c r="E39" s="90">
        <f t="shared" ref="E39:G39" si="7">SUM(E18:E38)</f>
        <v>19.93966331</v>
      </c>
      <c r="F39" s="90">
        <f t="shared" si="7"/>
        <v>0.9969831657</v>
      </c>
      <c r="G39" s="91">
        <f t="shared" si="7"/>
        <v>98.7013334</v>
      </c>
      <c r="H39" s="92">
        <f>B39-G39</f>
        <v>0.2986666004</v>
      </c>
      <c r="I39" s="93"/>
      <c r="J39" s="93"/>
      <c r="K39" s="94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4"/>
      <c r="AA39" s="4"/>
    </row>
    <row r="40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4"/>
      <c r="AA40" s="4"/>
    </row>
    <row r="41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4"/>
      <c r="AA41" s="4"/>
    </row>
    <row r="42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4"/>
      <c r="AA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4"/>
      <c r="AA43" s="4"/>
    </row>
    <row r="44" ht="19.5" customHeight="1">
      <c r="A44" s="95" t="s">
        <v>26</v>
      </c>
      <c r="B44" s="35"/>
      <c r="C44" s="35"/>
      <c r="D44" s="35"/>
      <c r="E44" s="35"/>
      <c r="F44" s="96"/>
      <c r="G44" s="97" t="s">
        <v>27</v>
      </c>
      <c r="L44" s="4"/>
      <c r="M44" s="4"/>
      <c r="N44" s="4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4"/>
      <c r="AA44" s="4"/>
    </row>
    <row r="45" ht="61.5" customHeight="1">
      <c r="A45" s="98" t="s">
        <v>28</v>
      </c>
      <c r="B45" s="99" t="s">
        <v>23</v>
      </c>
      <c r="C45" s="99" t="s">
        <v>29</v>
      </c>
      <c r="D45" s="100" t="s">
        <v>30</v>
      </c>
      <c r="E45" s="101" t="s">
        <v>31</v>
      </c>
      <c r="F45" s="102"/>
      <c r="G45" s="103" t="s">
        <v>23</v>
      </c>
      <c r="H45" s="104" t="s">
        <v>29</v>
      </c>
      <c r="I45" s="105" t="s">
        <v>30</v>
      </c>
      <c r="J45" s="106" t="s">
        <v>31</v>
      </c>
      <c r="K45" s="107" t="s">
        <v>32</v>
      </c>
      <c r="L45" s="4"/>
      <c r="M45" s="4"/>
      <c r="N45" s="4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4"/>
      <c r="AA45" s="4"/>
    </row>
    <row r="46" ht="14.25" customHeight="1">
      <c r="A46" s="108"/>
      <c r="B46" s="109"/>
      <c r="C46" s="110"/>
      <c r="D46" s="109"/>
      <c r="E46" s="111"/>
      <c r="F46" s="112"/>
      <c r="G46" s="113"/>
      <c r="H46" s="114"/>
      <c r="I46" s="115"/>
      <c r="J46" s="115"/>
      <c r="K46" s="115"/>
      <c r="L46" s="4"/>
      <c r="M46" s="4"/>
      <c r="N46" s="4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4"/>
      <c r="AA46" s="4"/>
    </row>
    <row r="47" ht="14.25" customHeight="1">
      <c r="A47" s="116"/>
      <c r="B47" s="117"/>
      <c r="C47" s="118"/>
      <c r="D47" s="117"/>
      <c r="E47" s="119"/>
      <c r="F47" s="120"/>
      <c r="G47" s="121"/>
      <c r="H47" s="122"/>
      <c r="I47" s="123"/>
      <c r="J47" s="123"/>
      <c r="K47" s="123"/>
      <c r="L47" s="4"/>
      <c r="M47" s="4"/>
      <c r="N47" s="4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4"/>
      <c r="AA47" s="4"/>
    </row>
    <row r="48" ht="14.25" customHeight="1">
      <c r="A48" s="73"/>
      <c r="B48" s="124"/>
      <c r="C48" s="125"/>
      <c r="D48" s="126"/>
      <c r="E48" s="127"/>
      <c r="F48" s="120"/>
      <c r="G48" s="128"/>
      <c r="H48" s="129"/>
      <c r="I48" s="123"/>
      <c r="J48" s="123"/>
      <c r="K48" s="123"/>
      <c r="L48" s="4"/>
      <c r="M48" s="4"/>
      <c r="N48" s="4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4"/>
      <c r="AA48" s="4"/>
    </row>
    <row r="49" ht="12.75" customHeight="1">
      <c r="A49" s="73">
        <f t="shared" ref="A49:A61" si="8">A23</f>
        <v>1.7</v>
      </c>
      <c r="B49" s="74">
        <f t="shared" ref="B49:B59" si="9">G23</f>
        <v>0.2399740684</v>
      </c>
      <c r="C49" s="125">
        <f t="shared" ref="C49:C58" si="10">B23</f>
        <v>2</v>
      </c>
      <c r="D49" s="130">
        <f t="shared" ref="D49:D58" si="11">F23</f>
        <v>0.002423980489</v>
      </c>
      <c r="E49" s="131">
        <f t="shared" ref="E49:E58" si="12">SQRT(B49*(1-D49))</f>
        <v>0.4892774018</v>
      </c>
      <c r="F49" s="120"/>
      <c r="G49" s="128"/>
      <c r="H49" s="129"/>
      <c r="I49" s="123"/>
      <c r="J49" s="123"/>
      <c r="K49" s="123"/>
      <c r="L49" s="4"/>
      <c r="M49" s="4"/>
      <c r="N49" s="4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4"/>
      <c r="AA49" s="4"/>
    </row>
    <row r="50" ht="12.75" customHeight="1">
      <c r="A50" s="73">
        <f t="shared" si="8"/>
        <v>1.75</v>
      </c>
      <c r="B50" s="74">
        <f t="shared" si="9"/>
        <v>1.263666459</v>
      </c>
      <c r="C50" s="125">
        <f t="shared" si="10"/>
        <v>1</v>
      </c>
      <c r="D50" s="130">
        <f t="shared" si="11"/>
        <v>0.01276430767</v>
      </c>
      <c r="E50" s="131">
        <f t="shared" si="12"/>
        <v>1.116931794</v>
      </c>
      <c r="F50" s="120"/>
      <c r="G50" s="132">
        <f t="shared" ref="G50:H50" si="13">SUM(B49+B50+B51)</f>
        <v>6.09999616</v>
      </c>
      <c r="H50" s="133">
        <f t="shared" si="13"/>
        <v>6</v>
      </c>
      <c r="I50" s="134">
        <f>SUM(D49:D51)</f>
        <v>0.06161612283</v>
      </c>
      <c r="J50" s="134">
        <f t="shared" ref="J50:J56" si="14">SQRT(G50*(1-I50))</f>
        <v>2.392517094</v>
      </c>
      <c r="K50" s="135">
        <f t="shared" ref="K50:K56" si="15">((G50-H50)/J50)^2</f>
        <v>0.001746853744</v>
      </c>
      <c r="L50" s="136"/>
      <c r="M50" s="57"/>
      <c r="N50" s="57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4"/>
      <c r="AA50" s="4"/>
    </row>
    <row r="51" ht="12.75" customHeight="1">
      <c r="A51" s="73">
        <f t="shared" si="8"/>
        <v>1.8</v>
      </c>
      <c r="B51" s="74">
        <f t="shared" si="9"/>
        <v>4.596355632</v>
      </c>
      <c r="C51" s="125">
        <f t="shared" si="10"/>
        <v>3</v>
      </c>
      <c r="D51" s="130">
        <f t="shared" si="11"/>
        <v>0.04642783467</v>
      </c>
      <c r="E51" s="131">
        <f t="shared" si="12"/>
        <v>2.09355124</v>
      </c>
      <c r="F51" s="120"/>
      <c r="G51" s="137">
        <v>11.54802753039549</v>
      </c>
      <c r="H51" s="138" t="s">
        <v>33</v>
      </c>
      <c r="I51" s="134">
        <v>0.11664674273126759</v>
      </c>
      <c r="J51" s="134">
        <f t="shared" si="14"/>
        <v>3.193898517</v>
      </c>
      <c r="K51" s="135">
        <f t="shared" si="15"/>
        <v>1.234047103</v>
      </c>
      <c r="L51" s="136"/>
      <c r="M51" s="57"/>
      <c r="N51" s="57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4"/>
      <c r="AA51" s="4"/>
    </row>
    <row r="52" ht="12.75" customHeight="1">
      <c r="A52" s="73">
        <f t="shared" si="8"/>
        <v>1.85</v>
      </c>
      <c r="B52" s="74">
        <f t="shared" si="9"/>
        <v>11.54802753</v>
      </c>
      <c r="C52" s="125">
        <f t="shared" si="10"/>
        <v>8</v>
      </c>
      <c r="D52" s="130">
        <f t="shared" si="11"/>
        <v>0.1166467427</v>
      </c>
      <c r="E52" s="131">
        <f t="shared" si="12"/>
        <v>3.193898517</v>
      </c>
      <c r="F52" s="120"/>
      <c r="G52" s="137">
        <v>20.040798371640097</v>
      </c>
      <c r="H52" s="138" t="s">
        <v>34</v>
      </c>
      <c r="I52" s="134">
        <v>0.2024323067842434</v>
      </c>
      <c r="J52" s="134">
        <f t="shared" si="14"/>
        <v>3.997986159</v>
      </c>
      <c r="K52" s="135">
        <f t="shared" si="15"/>
        <v>0.240146186</v>
      </c>
      <c r="L52" s="136"/>
      <c r="M52" s="57"/>
      <c r="N52" s="57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4"/>
      <c r="AA52" s="4"/>
    </row>
    <row r="53" ht="14.25" customHeight="1">
      <c r="A53" s="73">
        <f t="shared" si="8"/>
        <v>1.9</v>
      </c>
      <c r="B53" s="74">
        <f t="shared" si="9"/>
        <v>20.04079837</v>
      </c>
      <c r="C53" s="125">
        <f t="shared" si="10"/>
        <v>22</v>
      </c>
      <c r="D53" s="130">
        <f t="shared" si="11"/>
        <v>0.2024323068</v>
      </c>
      <c r="E53" s="131">
        <f t="shared" si="12"/>
        <v>3.997986159</v>
      </c>
      <c r="F53" s="120"/>
      <c r="G53" s="137">
        <v>24.02344290245798</v>
      </c>
      <c r="H53" s="138" t="s">
        <v>35</v>
      </c>
      <c r="I53" s="134">
        <v>0.2426610394187675</v>
      </c>
      <c r="J53" s="134">
        <f t="shared" si="14"/>
        <v>4.265429554</v>
      </c>
      <c r="K53" s="135">
        <f t="shared" si="15"/>
        <v>0.2147302262</v>
      </c>
      <c r="L53" s="136"/>
      <c r="M53" s="57"/>
      <c r="N53" s="57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4"/>
      <c r="AA53" s="4"/>
    </row>
    <row r="54" ht="12.75" customHeight="1">
      <c r="A54" s="73">
        <f t="shared" si="8"/>
        <v>1.95</v>
      </c>
      <c r="B54" s="74">
        <f t="shared" si="9"/>
        <v>24.0234429</v>
      </c>
      <c r="C54" s="125">
        <f t="shared" si="10"/>
        <v>26</v>
      </c>
      <c r="D54" s="130">
        <f t="shared" si="11"/>
        <v>0.2426610394</v>
      </c>
      <c r="E54" s="131">
        <f t="shared" si="12"/>
        <v>4.265429554</v>
      </c>
      <c r="F54" s="120"/>
      <c r="G54" s="137">
        <v>19.89154419141246</v>
      </c>
      <c r="H54" s="138" t="s">
        <v>36</v>
      </c>
      <c r="I54" s="134">
        <v>0.20092468880214606</v>
      </c>
      <c r="J54" s="134">
        <f t="shared" si="14"/>
        <v>3.986833564</v>
      </c>
      <c r="K54" s="135">
        <f t="shared" si="15"/>
        <v>0.000740030163</v>
      </c>
      <c r="L54" s="136"/>
      <c r="M54" s="57"/>
      <c r="N54" s="57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4"/>
      <c r="AA54" s="4"/>
    </row>
    <row r="55" ht="12.75" customHeight="1">
      <c r="A55" s="73">
        <f t="shared" si="8"/>
        <v>2</v>
      </c>
      <c r="B55" s="74">
        <f t="shared" si="9"/>
        <v>19.89154419</v>
      </c>
      <c r="C55" s="125">
        <f t="shared" si="10"/>
        <v>20</v>
      </c>
      <c r="D55" s="130">
        <f t="shared" si="11"/>
        <v>0.2009246888</v>
      </c>
      <c r="E55" s="131">
        <f t="shared" si="12"/>
        <v>3.986833564</v>
      </c>
      <c r="F55" s="120"/>
      <c r="G55" s="137">
        <v>11.376659792178316</v>
      </c>
      <c r="H55" s="138" t="s">
        <v>37</v>
      </c>
      <c r="I55" s="134">
        <v>0.11491575547654864</v>
      </c>
      <c r="J55" s="134">
        <f t="shared" si="14"/>
        <v>3.173216403</v>
      </c>
      <c r="K55" s="135">
        <f t="shared" si="15"/>
        <v>0.01408961558</v>
      </c>
      <c r="L55" s="136"/>
      <c r="M55" s="57"/>
      <c r="N55" s="57"/>
      <c r="O55" s="57"/>
      <c r="P55" s="57"/>
      <c r="Q55" s="57"/>
      <c r="R55" s="57"/>
      <c r="S55" s="139"/>
      <c r="T55" s="4"/>
      <c r="U55" s="4"/>
      <c r="V55" s="4"/>
      <c r="W55" s="4"/>
      <c r="X55" s="4"/>
      <c r="Y55" s="4"/>
      <c r="Z55" s="4"/>
      <c r="AA55" s="4"/>
    </row>
    <row r="56">
      <c r="A56" s="73">
        <f t="shared" si="8"/>
        <v>2.05</v>
      </c>
      <c r="B56" s="74">
        <f t="shared" si="9"/>
        <v>11.37665979</v>
      </c>
      <c r="C56" s="125">
        <f t="shared" si="10"/>
        <v>11</v>
      </c>
      <c r="D56" s="130">
        <f t="shared" si="11"/>
        <v>0.1149157555</v>
      </c>
      <c r="E56" s="131">
        <f t="shared" si="12"/>
        <v>3.173216403</v>
      </c>
      <c r="F56" s="120"/>
      <c r="G56" s="132">
        <f t="shared" ref="G56:I56" si="16">SUM(B57:B58)</f>
        <v>5.720864452</v>
      </c>
      <c r="H56" s="138">
        <f t="shared" si="16"/>
        <v>6</v>
      </c>
      <c r="I56" s="134">
        <f t="shared" si="16"/>
        <v>0.05778650961</v>
      </c>
      <c r="J56" s="134">
        <f t="shared" si="14"/>
        <v>2.321696721</v>
      </c>
      <c r="K56" s="135">
        <f t="shared" si="15"/>
        <v>0.01445504075</v>
      </c>
      <c r="L56" s="136"/>
      <c r="M56" s="57"/>
      <c r="N56" s="57"/>
      <c r="O56" s="57"/>
      <c r="P56" s="57"/>
      <c r="Q56" s="57"/>
      <c r="R56" s="57"/>
      <c r="S56" s="139"/>
      <c r="T56" s="4"/>
      <c r="U56" s="4"/>
      <c r="V56" s="4"/>
      <c r="W56" s="4"/>
      <c r="X56" s="4"/>
      <c r="Y56" s="4"/>
      <c r="Z56" s="4"/>
      <c r="AA56" s="4"/>
    </row>
    <row r="57" ht="14.25" customHeight="1">
      <c r="A57" s="73">
        <f t="shared" si="8"/>
        <v>2.1</v>
      </c>
      <c r="B57" s="74">
        <f t="shared" si="9"/>
        <v>4.494424245</v>
      </c>
      <c r="C57" s="125">
        <f t="shared" si="10"/>
        <v>6</v>
      </c>
      <c r="D57" s="130">
        <f t="shared" si="11"/>
        <v>0.0453982247</v>
      </c>
      <c r="E57" s="131">
        <f t="shared" si="12"/>
        <v>2.071324543</v>
      </c>
      <c r="F57" s="120"/>
      <c r="G57" s="128"/>
      <c r="H57" s="129"/>
      <c r="I57" s="123"/>
      <c r="J57" s="123"/>
      <c r="K57" s="140"/>
      <c r="L57" s="136"/>
      <c r="M57" s="57"/>
      <c r="N57" s="57"/>
      <c r="O57" s="57"/>
      <c r="P57" s="57"/>
      <c r="Q57" s="57"/>
      <c r="R57" s="57"/>
      <c r="S57" s="139"/>
      <c r="T57" s="141"/>
      <c r="U57" s="141"/>
      <c r="V57" s="4"/>
      <c r="W57" s="4"/>
      <c r="X57" s="4"/>
      <c r="Y57" s="4"/>
      <c r="Z57" s="4"/>
      <c r="AA57" s="4"/>
    </row>
    <row r="58" ht="12.75" customHeight="1">
      <c r="A58" s="73">
        <f t="shared" si="8"/>
        <v>2.15</v>
      </c>
      <c r="B58" s="74">
        <f t="shared" si="9"/>
        <v>1.226440206</v>
      </c>
      <c r="C58" s="125">
        <f t="shared" si="10"/>
        <v>0</v>
      </c>
      <c r="D58" s="130">
        <f t="shared" si="11"/>
        <v>0.01238828491</v>
      </c>
      <c r="E58" s="131">
        <f t="shared" si="12"/>
        <v>1.100566543</v>
      </c>
      <c r="F58" s="120"/>
      <c r="G58" s="128"/>
      <c r="H58" s="129"/>
      <c r="I58" s="123"/>
      <c r="J58" s="123"/>
      <c r="K58" s="140"/>
      <c r="L58" s="136"/>
      <c r="M58" s="57"/>
      <c r="N58" s="57"/>
      <c r="O58" s="57"/>
      <c r="P58" s="57"/>
      <c r="Q58" s="57"/>
      <c r="R58" s="57"/>
      <c r="S58" s="139"/>
      <c r="T58" s="57"/>
      <c r="U58" s="57"/>
      <c r="V58" s="4"/>
      <c r="W58" s="4"/>
      <c r="X58" s="4"/>
      <c r="Y58" s="4"/>
      <c r="Z58" s="4"/>
      <c r="AA58" s="4"/>
    </row>
    <row r="59" ht="12.75" customHeight="1">
      <c r="A59" s="73" t="str">
        <f t="shared" si="8"/>
        <v/>
      </c>
      <c r="B59" s="74" t="str">
        <f t="shared" si="9"/>
        <v/>
      </c>
      <c r="C59" s="118"/>
      <c r="D59" s="68"/>
      <c r="E59" s="142"/>
      <c r="F59" s="120"/>
      <c r="G59" s="128"/>
      <c r="H59" s="129"/>
      <c r="I59" s="123"/>
      <c r="J59" s="123"/>
      <c r="K59" s="140"/>
      <c r="L59" s="136"/>
      <c r="M59" s="57"/>
      <c r="N59" s="57"/>
      <c r="O59" s="57"/>
      <c r="P59" s="57"/>
      <c r="Q59" s="57"/>
      <c r="R59" s="57"/>
      <c r="S59" s="139"/>
      <c r="T59" s="57"/>
      <c r="U59" s="57"/>
      <c r="V59" s="4"/>
      <c r="W59" s="4"/>
      <c r="X59" s="4"/>
      <c r="Y59" s="4"/>
      <c r="Z59" s="4"/>
      <c r="AA59" s="4"/>
    </row>
    <row r="60" ht="12.75" customHeight="1">
      <c r="A60" s="73" t="str">
        <f t="shared" si="8"/>
        <v/>
      </c>
      <c r="B60" s="117"/>
      <c r="C60" s="118"/>
      <c r="D60" s="117"/>
      <c r="E60" s="119"/>
      <c r="F60" s="120"/>
      <c r="G60" s="143"/>
      <c r="H60" s="122"/>
      <c r="I60" s="123"/>
      <c r="J60" s="123"/>
      <c r="K60" s="140"/>
      <c r="L60" s="136"/>
      <c r="M60" s="57"/>
      <c r="N60" s="57"/>
      <c r="O60" s="57"/>
      <c r="P60" s="57"/>
      <c r="Q60" s="57"/>
      <c r="R60" s="57"/>
      <c r="S60" s="139"/>
      <c r="T60" s="57"/>
      <c r="U60" s="57"/>
      <c r="V60" s="4"/>
      <c r="W60" s="4"/>
      <c r="X60" s="4"/>
      <c r="Y60" s="4"/>
      <c r="Z60" s="4"/>
      <c r="AA60" s="4"/>
    </row>
    <row r="61" ht="12.75" customHeight="1">
      <c r="A61" s="144" t="str">
        <f t="shared" si="8"/>
        <v/>
      </c>
      <c r="B61" s="145"/>
      <c r="C61" s="146"/>
      <c r="D61" s="147"/>
      <c r="E61" s="148"/>
      <c r="F61" s="112"/>
      <c r="G61" s="149"/>
      <c r="H61" s="150"/>
      <c r="I61" s="151"/>
      <c r="J61" s="151"/>
      <c r="K61" s="152"/>
      <c r="L61" s="136"/>
      <c r="M61" s="57"/>
      <c r="N61" s="57"/>
      <c r="O61" s="57"/>
      <c r="P61" s="57"/>
      <c r="Q61" s="57"/>
      <c r="R61" s="57"/>
      <c r="S61" s="57"/>
      <c r="T61" s="57"/>
      <c r="U61" s="57"/>
      <c r="V61" s="4"/>
      <c r="W61" s="4"/>
      <c r="X61" s="4"/>
      <c r="Y61" s="4"/>
      <c r="Z61" s="4"/>
      <c r="AA61" s="4"/>
    </row>
    <row r="62" ht="12.75" customHeight="1">
      <c r="A62" s="136"/>
      <c r="B62" s="57"/>
      <c r="C62" s="57"/>
      <c r="D62" s="57"/>
      <c r="E62" s="57"/>
      <c r="F62" s="153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4"/>
      <c r="W62" s="4"/>
      <c r="X62" s="4"/>
      <c r="Y62" s="4"/>
      <c r="Z62" s="4"/>
      <c r="AA62" s="4"/>
    </row>
    <row r="63" ht="12.75" customHeight="1">
      <c r="A63" s="136"/>
      <c r="B63" s="57"/>
      <c r="C63" s="57"/>
      <c r="D63" s="57"/>
      <c r="E63" s="57"/>
      <c r="F63" s="153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4"/>
      <c r="W63" s="4"/>
      <c r="X63" s="4"/>
      <c r="Y63" s="4"/>
      <c r="Z63" s="4"/>
      <c r="AA63" s="4"/>
    </row>
    <row r="64" ht="12.75" customHeight="1">
      <c r="A64" s="136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4"/>
      <c r="W64" s="4"/>
      <c r="X64" s="4"/>
      <c r="Y64" s="4"/>
      <c r="Z64" s="4"/>
      <c r="AA64" s="4"/>
    </row>
    <row r="65" ht="12.75" customHeight="1">
      <c r="A65" s="136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4"/>
      <c r="W65" s="4"/>
      <c r="X65" s="4"/>
      <c r="Y65" s="4"/>
      <c r="Z65" s="4"/>
      <c r="AA65" s="4"/>
    </row>
    <row r="66" ht="12.75" customHeight="1">
      <c r="A66" s="136"/>
      <c r="B66" s="154" t="s">
        <v>38</v>
      </c>
      <c r="C66" s="155">
        <f>SUM(K50:K56)</f>
        <v>1.719955055</v>
      </c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4"/>
      <c r="W66" s="4"/>
      <c r="X66" s="4"/>
      <c r="Y66" s="4"/>
      <c r="Z66" s="4"/>
      <c r="AA66" s="4"/>
    </row>
    <row r="67" ht="12.75" customHeight="1">
      <c r="A67" s="136"/>
      <c r="B67" s="156" t="s">
        <v>39</v>
      </c>
      <c r="C67" s="157">
        <v>4.0</v>
      </c>
      <c r="D67" s="158" t="s">
        <v>40</v>
      </c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4"/>
      <c r="W67" s="4"/>
      <c r="X67" s="4"/>
      <c r="Y67" s="4"/>
      <c r="Z67" s="4"/>
      <c r="AA67" s="4"/>
    </row>
    <row r="68" ht="12.75" customHeight="1">
      <c r="A68" s="136"/>
      <c r="B68" s="156" t="s">
        <v>41</v>
      </c>
      <c r="C68" s="157">
        <v>0.05</v>
      </c>
      <c r="D68" s="158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4"/>
      <c r="W68" s="4"/>
      <c r="X68" s="4"/>
      <c r="Y68" s="4"/>
      <c r="Z68" s="4"/>
      <c r="AA68" s="4"/>
    </row>
    <row r="69" ht="12.75" customHeight="1">
      <c r="A69" s="136"/>
      <c r="B69" s="159" t="s">
        <v>42</v>
      </c>
      <c r="C69" s="160">
        <v>9.488</v>
      </c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4"/>
      <c r="W69" s="4"/>
      <c r="X69" s="4"/>
      <c r="Y69" s="4"/>
      <c r="Z69" s="4"/>
      <c r="AA69" s="4"/>
    </row>
    <row r="70" ht="12.75" customHeight="1">
      <c r="A70" s="136"/>
      <c r="B70" s="161"/>
      <c r="C70" s="162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4"/>
      <c r="W70" s="4"/>
      <c r="X70" s="4"/>
      <c r="Y70" s="4"/>
      <c r="Z70" s="4"/>
      <c r="AA70" s="4"/>
    </row>
    <row r="71" ht="12.75" customHeight="1">
      <c r="A71" s="136"/>
      <c r="C71" s="162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4"/>
      <c r="W71" s="4"/>
      <c r="X71" s="4"/>
      <c r="Y71" s="4"/>
      <c r="Z71" s="4"/>
      <c r="AA71" s="4"/>
    </row>
    <row r="72" ht="12.75" customHeight="1">
      <c r="E72" s="57"/>
      <c r="F72" s="57"/>
      <c r="G72" s="57"/>
      <c r="H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4"/>
      <c r="W72" s="4"/>
      <c r="X72" s="4"/>
      <c r="Y72" s="4"/>
      <c r="Z72" s="4"/>
      <c r="AA72" s="4"/>
    </row>
    <row r="73" ht="12.75" customHeight="1">
      <c r="E73" s="57"/>
      <c r="F73" s="57"/>
      <c r="G73" s="57"/>
      <c r="H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4"/>
      <c r="W73" s="4"/>
      <c r="X73" s="4"/>
      <c r="Y73" s="4"/>
      <c r="Z73" s="4"/>
      <c r="AA73" s="4"/>
    </row>
    <row r="74" ht="13.5" customHeight="1">
      <c r="E74" s="57"/>
      <c r="F74" s="57"/>
      <c r="G74" s="57"/>
      <c r="H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4"/>
      <c r="W74" s="4"/>
      <c r="X74" s="4"/>
      <c r="Y74" s="4"/>
      <c r="Z74" s="4"/>
      <c r="AA74" s="4"/>
    </row>
    <row r="75" ht="12.75" customHeight="1">
      <c r="E75" s="57"/>
      <c r="F75" s="57"/>
      <c r="G75" s="57"/>
      <c r="H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4"/>
      <c r="W75" s="4"/>
      <c r="X75" s="4"/>
      <c r="Y75" s="4"/>
      <c r="Z75" s="4"/>
      <c r="AA75" s="4"/>
    </row>
    <row r="76" ht="13.5" customHeight="1">
      <c r="E76" s="57"/>
      <c r="F76" s="57"/>
      <c r="G76" s="57"/>
      <c r="H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4"/>
      <c r="W76" s="4"/>
      <c r="X76" s="4"/>
      <c r="Y76" s="4"/>
      <c r="Z76" s="4"/>
      <c r="AA76" s="4"/>
    </row>
    <row r="77" ht="12.75" customHeight="1"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4"/>
      <c r="W77" s="4"/>
      <c r="X77" s="4"/>
      <c r="Y77" s="4"/>
      <c r="Z77" s="4"/>
      <c r="AA77" s="4"/>
    </row>
    <row r="78" ht="12.75" customHeight="1"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4"/>
      <c r="W78" s="4"/>
      <c r="X78" s="4"/>
      <c r="Y78" s="4"/>
      <c r="Z78" s="4"/>
      <c r="AA78" s="4"/>
    </row>
    <row r="79" ht="13.5" customHeight="1"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4"/>
      <c r="W79" s="4"/>
      <c r="X79" s="4"/>
      <c r="Y79" s="4"/>
      <c r="Z79" s="4"/>
      <c r="AA79" s="4"/>
    </row>
    <row r="80" ht="12.75" customHeight="1"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4"/>
      <c r="W80" s="4"/>
      <c r="X80" s="4"/>
      <c r="Y80" s="4"/>
      <c r="Z80" s="4"/>
      <c r="AA80" s="4"/>
    </row>
    <row r="81" ht="12.75" customHeight="1"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4"/>
      <c r="W81" s="4"/>
      <c r="X81" s="4"/>
      <c r="Y81" s="4"/>
      <c r="Z81" s="4"/>
      <c r="AA81" s="4"/>
    </row>
    <row r="82" ht="12.75" customHeight="1">
      <c r="A82" s="163"/>
      <c r="B82" s="163"/>
      <c r="C82" s="163"/>
      <c r="D82" s="163"/>
      <c r="E82" s="163"/>
      <c r="F82" s="163"/>
      <c r="G82" s="163"/>
      <c r="H82" s="163"/>
      <c r="I82" s="163"/>
      <c r="J82" s="163"/>
      <c r="K82" s="163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4"/>
      <c r="W82" s="4"/>
      <c r="X82" s="4"/>
      <c r="Y82" s="4"/>
      <c r="Z82" s="4"/>
      <c r="AA82" s="4"/>
    </row>
    <row r="83" ht="12.75" customHeight="1">
      <c r="A83" s="163"/>
      <c r="B83" s="163"/>
      <c r="C83" s="163"/>
      <c r="D83" s="163"/>
      <c r="E83" s="163"/>
      <c r="F83" s="163"/>
      <c r="G83" s="163"/>
      <c r="H83" s="163"/>
      <c r="I83" s="163"/>
      <c r="J83" s="163"/>
      <c r="K83" s="163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4"/>
      <c r="W83" s="4"/>
      <c r="X83" s="4"/>
      <c r="Y83" s="4"/>
      <c r="Z83" s="4"/>
      <c r="AA83" s="4"/>
    </row>
    <row r="84" ht="12.75" customHeight="1">
      <c r="A84" s="163"/>
      <c r="B84" s="163"/>
      <c r="C84" s="163"/>
      <c r="D84" s="163"/>
      <c r="E84" s="163"/>
      <c r="F84" s="163"/>
      <c r="G84" s="163"/>
      <c r="H84" s="163"/>
      <c r="I84" s="163"/>
      <c r="J84" s="163"/>
      <c r="K84" s="163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4"/>
      <c r="W84" s="4"/>
      <c r="X84" s="4"/>
      <c r="Y84" s="4"/>
      <c r="Z84" s="4"/>
      <c r="AA84" s="4"/>
    </row>
    <row r="85" ht="12.75" customHeight="1">
      <c r="A85" s="163"/>
      <c r="B85" s="163"/>
      <c r="C85" s="163"/>
      <c r="D85" s="163"/>
      <c r="E85" s="163"/>
      <c r="F85" s="163"/>
      <c r="G85" s="163"/>
      <c r="H85" s="163"/>
      <c r="I85" s="163"/>
      <c r="J85" s="163"/>
      <c r="K85" s="163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4"/>
      <c r="W85" s="4"/>
      <c r="X85" s="4"/>
      <c r="Y85" s="4"/>
      <c r="Z85" s="4"/>
      <c r="AA85" s="4"/>
    </row>
    <row r="86" ht="12.75" customHeight="1">
      <c r="A86" s="164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4"/>
      <c r="W86" s="4"/>
      <c r="X86" s="4"/>
      <c r="Y86" s="4"/>
      <c r="Z86" s="4"/>
      <c r="AA86" s="4"/>
    </row>
    <row r="87" ht="12.75" customHeight="1">
      <c r="A87" s="165"/>
      <c r="B87" s="166"/>
      <c r="C87" s="166"/>
      <c r="D87" s="166"/>
      <c r="E87" s="166"/>
      <c r="F87" s="166"/>
      <c r="G87" s="166"/>
      <c r="H87" s="166"/>
      <c r="I87" s="166"/>
      <c r="J87" s="166"/>
      <c r="K87" s="166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4"/>
      <c r="W87" s="4"/>
      <c r="X87" s="4"/>
      <c r="Y87" s="4"/>
      <c r="Z87" s="4"/>
      <c r="AA87" s="4"/>
    </row>
    <row r="88" ht="12.75" customHeight="1">
      <c r="A88" s="165"/>
      <c r="B88" s="165"/>
      <c r="C88" s="165"/>
      <c r="D88" s="165"/>
      <c r="E88" s="165"/>
      <c r="F88" s="165"/>
      <c r="G88" s="165"/>
      <c r="H88" s="165"/>
      <c r="I88" s="165"/>
      <c r="J88" s="165"/>
      <c r="K88" s="165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4"/>
      <c r="W88" s="4"/>
      <c r="X88" s="4"/>
      <c r="Y88" s="4"/>
      <c r="Z88" s="4"/>
      <c r="AA88" s="4"/>
    </row>
    <row r="89" ht="18.75" customHeight="1">
      <c r="A89" s="165"/>
      <c r="B89" s="165"/>
      <c r="C89" s="165"/>
      <c r="D89" s="165"/>
      <c r="E89" s="165"/>
      <c r="F89" s="165"/>
      <c r="G89" s="165"/>
      <c r="H89" s="165"/>
      <c r="I89" s="165"/>
      <c r="J89" s="165"/>
      <c r="K89" s="165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4"/>
      <c r="W89" s="4"/>
      <c r="X89" s="4"/>
      <c r="Y89" s="4"/>
      <c r="Z89" s="4"/>
      <c r="AA89" s="4"/>
    </row>
    <row r="90" ht="12.75" customHeight="1">
      <c r="A90" s="167"/>
      <c r="B90" s="165"/>
      <c r="C90" s="165"/>
      <c r="D90" s="165"/>
      <c r="E90" s="165"/>
      <c r="F90" s="165"/>
      <c r="G90" s="165"/>
      <c r="H90" s="165"/>
      <c r="I90" s="165"/>
      <c r="J90" s="165"/>
      <c r="K90" s="168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4"/>
      <c r="W90" s="4"/>
      <c r="X90" s="4"/>
      <c r="Y90" s="4"/>
      <c r="Z90" s="4"/>
      <c r="AA90" s="4"/>
    </row>
    <row r="91" ht="12.75" customHeight="1">
      <c r="A91" s="167"/>
      <c r="B91" s="165"/>
      <c r="C91" s="165"/>
      <c r="D91" s="165"/>
      <c r="E91" s="165"/>
      <c r="F91" s="165"/>
      <c r="G91" s="165"/>
      <c r="H91" s="165"/>
      <c r="I91" s="165"/>
      <c r="J91" s="165"/>
      <c r="K91" s="168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4"/>
      <c r="W91" s="4"/>
      <c r="X91" s="4"/>
      <c r="Y91" s="4"/>
      <c r="Z91" s="4"/>
      <c r="AA91" s="4"/>
    </row>
    <row r="92" ht="12.75" customHeight="1">
      <c r="A92" s="167"/>
      <c r="B92" s="165"/>
      <c r="C92" s="165"/>
      <c r="D92" s="165"/>
      <c r="E92" s="165"/>
      <c r="F92" s="165"/>
      <c r="G92" s="165"/>
      <c r="H92" s="165"/>
      <c r="I92" s="165"/>
      <c r="J92" s="165"/>
      <c r="K92" s="168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4"/>
      <c r="W92" s="4"/>
      <c r="X92" s="4"/>
      <c r="Y92" s="4"/>
      <c r="Z92" s="4"/>
      <c r="AA92" s="4"/>
    </row>
    <row r="93" ht="12.75" customHeight="1">
      <c r="A93" s="167"/>
      <c r="B93" s="165"/>
      <c r="C93" s="165"/>
      <c r="D93" s="165"/>
      <c r="E93" s="165"/>
      <c r="F93" s="165"/>
      <c r="G93" s="165"/>
      <c r="H93" s="165"/>
      <c r="I93" s="165"/>
      <c r="J93" s="165"/>
      <c r="K93" s="168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4"/>
      <c r="W93" s="4"/>
      <c r="X93" s="4"/>
      <c r="Y93" s="4"/>
      <c r="Z93" s="4"/>
      <c r="AA93" s="4"/>
    </row>
    <row r="94" ht="12.75" customHeight="1">
      <c r="A94" s="167"/>
      <c r="B94" s="165"/>
      <c r="C94" s="165"/>
      <c r="D94" s="165"/>
      <c r="E94" s="165"/>
      <c r="F94" s="165"/>
      <c r="G94" s="165"/>
      <c r="H94" s="165"/>
      <c r="I94" s="165"/>
      <c r="J94" s="165"/>
      <c r="K94" s="168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4"/>
      <c r="W94" s="4"/>
      <c r="X94" s="4"/>
      <c r="Y94" s="4"/>
      <c r="Z94" s="4"/>
      <c r="AA94" s="4"/>
    </row>
    <row r="95" ht="12.75" customHeight="1">
      <c r="A95" s="167"/>
      <c r="B95" s="165"/>
      <c r="C95" s="165"/>
      <c r="D95" s="165"/>
      <c r="E95" s="165"/>
      <c r="F95" s="165"/>
      <c r="G95" s="165"/>
      <c r="H95" s="165"/>
      <c r="I95" s="165"/>
      <c r="J95" s="165"/>
      <c r="K95" s="168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4"/>
      <c r="W95" s="4"/>
      <c r="X95" s="4"/>
      <c r="Y95" s="4"/>
      <c r="Z95" s="4"/>
      <c r="AA95" s="4"/>
    </row>
    <row r="96" ht="12.75" customHeight="1">
      <c r="A96" s="167"/>
      <c r="B96" s="165"/>
      <c r="C96" s="165"/>
      <c r="D96" s="165"/>
      <c r="E96" s="165"/>
      <c r="F96" s="165"/>
      <c r="G96" s="165"/>
      <c r="H96" s="165"/>
      <c r="I96" s="165"/>
      <c r="J96" s="165"/>
      <c r="K96" s="168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4"/>
      <c r="W96" s="4"/>
      <c r="X96" s="4"/>
      <c r="Y96" s="4"/>
      <c r="Z96" s="4"/>
      <c r="AA96" s="4"/>
    </row>
    <row r="97" ht="12.75" customHeight="1">
      <c r="A97" s="167"/>
      <c r="B97" s="165"/>
      <c r="C97" s="165"/>
      <c r="D97" s="165"/>
      <c r="E97" s="165"/>
      <c r="F97" s="165"/>
      <c r="G97" s="165"/>
      <c r="H97" s="165"/>
      <c r="I97" s="165"/>
      <c r="J97" s="165"/>
      <c r="K97" s="168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4"/>
      <c r="W97" s="4"/>
      <c r="X97" s="4"/>
      <c r="Y97" s="4"/>
      <c r="Z97" s="4"/>
      <c r="AA97" s="4"/>
    </row>
    <row r="98" ht="12.75" customHeight="1">
      <c r="A98" s="167"/>
      <c r="B98" s="165"/>
      <c r="C98" s="165"/>
      <c r="D98" s="165"/>
      <c r="E98" s="165"/>
      <c r="F98" s="165"/>
      <c r="G98" s="165"/>
      <c r="H98" s="165"/>
      <c r="I98" s="165"/>
      <c r="J98" s="165"/>
      <c r="K98" s="168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4"/>
      <c r="W98" s="4"/>
      <c r="X98" s="4"/>
      <c r="Y98" s="4"/>
      <c r="Z98" s="4"/>
      <c r="AA98" s="4"/>
    </row>
    <row r="99" ht="12.75" customHeight="1">
      <c r="A99" s="167"/>
      <c r="B99" s="165"/>
      <c r="C99" s="165"/>
      <c r="D99" s="165"/>
      <c r="E99" s="165"/>
      <c r="F99" s="165"/>
      <c r="G99" s="165"/>
      <c r="H99" s="165"/>
      <c r="I99" s="165"/>
      <c r="J99" s="165"/>
      <c r="K99" s="168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4"/>
      <c r="W99" s="4"/>
      <c r="X99" s="4"/>
      <c r="Y99" s="4"/>
      <c r="Z99" s="4"/>
      <c r="AA99" s="4"/>
    </row>
    <row r="100" ht="12.75" customHeight="1">
      <c r="A100" s="167"/>
      <c r="B100" s="165"/>
      <c r="C100" s="165"/>
      <c r="D100" s="165"/>
      <c r="E100" s="165"/>
      <c r="F100" s="165"/>
      <c r="G100" s="165"/>
      <c r="H100" s="165"/>
      <c r="I100" s="165"/>
      <c r="J100" s="165"/>
      <c r="K100" s="168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4"/>
      <c r="W100" s="4"/>
      <c r="X100" s="4"/>
      <c r="Y100" s="4"/>
      <c r="Z100" s="4"/>
      <c r="AA100" s="4"/>
    </row>
    <row r="101">
      <c r="A101" s="167"/>
      <c r="B101" s="165"/>
      <c r="C101" s="165"/>
      <c r="D101" s="165"/>
      <c r="E101" s="165"/>
      <c r="F101" s="165"/>
      <c r="G101" s="165"/>
      <c r="H101" s="165"/>
      <c r="I101" s="165"/>
      <c r="J101" s="165"/>
      <c r="K101" s="168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4"/>
      <c r="W101" s="4"/>
      <c r="X101" s="4"/>
      <c r="Y101" s="4"/>
      <c r="Z101" s="4"/>
      <c r="AA101" s="4"/>
    </row>
    <row r="102" ht="12.75" customHeight="1">
      <c r="A102" s="167"/>
      <c r="B102" s="165"/>
      <c r="C102" s="165"/>
      <c r="D102" s="165"/>
      <c r="E102" s="165"/>
      <c r="F102" s="165"/>
      <c r="G102" s="165"/>
      <c r="H102" s="165"/>
      <c r="I102" s="165"/>
      <c r="J102" s="165"/>
      <c r="K102" s="168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4"/>
      <c r="W102" s="4"/>
      <c r="X102" s="4"/>
      <c r="Y102" s="4"/>
      <c r="Z102" s="4"/>
      <c r="AA102" s="4"/>
    </row>
    <row r="103" ht="12.75" customHeight="1">
      <c r="A103" s="167"/>
      <c r="B103" s="165"/>
      <c r="C103" s="165"/>
      <c r="D103" s="165"/>
      <c r="E103" s="165"/>
      <c r="F103" s="165"/>
      <c r="G103" s="165"/>
      <c r="H103" s="165"/>
      <c r="I103" s="165"/>
      <c r="J103" s="165"/>
      <c r="K103" s="168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4"/>
      <c r="W103" s="4"/>
      <c r="X103" s="4"/>
      <c r="Y103" s="4"/>
      <c r="Z103" s="4"/>
      <c r="AA103" s="4"/>
    </row>
    <row r="104" ht="12.75" customHeight="1">
      <c r="A104" s="167"/>
      <c r="B104" s="165"/>
      <c r="C104" s="165"/>
      <c r="D104" s="165"/>
      <c r="E104" s="165"/>
      <c r="F104" s="165"/>
      <c r="G104" s="165"/>
      <c r="H104" s="165"/>
      <c r="I104" s="165"/>
      <c r="J104" s="165"/>
      <c r="K104" s="168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4"/>
      <c r="W104" s="4"/>
      <c r="X104" s="4"/>
      <c r="Y104" s="4"/>
      <c r="Z104" s="4"/>
      <c r="AA104" s="4"/>
    </row>
    <row r="105" ht="12.75" customHeight="1">
      <c r="A105" s="167"/>
      <c r="B105" s="165"/>
      <c r="C105" s="165"/>
      <c r="D105" s="165"/>
      <c r="E105" s="165"/>
      <c r="F105" s="165"/>
      <c r="G105" s="165"/>
      <c r="H105" s="165"/>
      <c r="I105" s="165"/>
      <c r="J105" s="165"/>
      <c r="K105" s="168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4"/>
      <c r="W105" s="4"/>
      <c r="X105" s="4"/>
      <c r="Y105" s="4"/>
      <c r="Z105" s="4"/>
      <c r="AA105" s="4"/>
    </row>
    <row r="106" ht="12.75" customHeight="1">
      <c r="A106" s="167"/>
      <c r="B106" s="165"/>
      <c r="C106" s="165"/>
      <c r="D106" s="165"/>
      <c r="E106" s="165"/>
      <c r="F106" s="165"/>
      <c r="G106" s="165"/>
      <c r="H106" s="165"/>
      <c r="I106" s="165"/>
      <c r="J106" s="165"/>
      <c r="K106" s="168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4"/>
      <c r="W106" s="4"/>
      <c r="X106" s="4"/>
      <c r="Y106" s="4"/>
      <c r="Z106" s="4"/>
      <c r="AA106" s="4"/>
    </row>
    <row r="107" ht="12.75" customHeight="1">
      <c r="A107" s="167"/>
      <c r="B107" s="165"/>
      <c r="C107" s="165"/>
      <c r="D107" s="165"/>
      <c r="E107" s="165"/>
      <c r="F107" s="165"/>
      <c r="G107" s="165"/>
      <c r="H107" s="165"/>
      <c r="I107" s="165"/>
      <c r="J107" s="165"/>
      <c r="K107" s="168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4"/>
      <c r="W107" s="4"/>
      <c r="X107" s="4"/>
      <c r="Y107" s="4"/>
      <c r="Z107" s="4"/>
      <c r="AA107" s="4"/>
    </row>
    <row r="108" ht="12.75" customHeight="1">
      <c r="A108" s="167"/>
      <c r="B108" s="165"/>
      <c r="C108" s="165"/>
      <c r="D108" s="165"/>
      <c r="E108" s="165"/>
      <c r="F108" s="165"/>
      <c r="G108" s="165"/>
      <c r="H108" s="165"/>
      <c r="I108" s="165"/>
      <c r="J108" s="165"/>
      <c r="K108" s="168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4"/>
      <c r="W108" s="4"/>
      <c r="X108" s="4"/>
      <c r="Y108" s="4"/>
      <c r="Z108" s="4"/>
      <c r="AA108" s="4"/>
    </row>
    <row r="109" ht="12.75" customHeight="1">
      <c r="A109" s="167"/>
      <c r="B109" s="165"/>
      <c r="C109" s="165"/>
      <c r="D109" s="165"/>
      <c r="E109" s="165"/>
      <c r="F109" s="165"/>
      <c r="G109" s="165"/>
      <c r="H109" s="165"/>
      <c r="I109" s="165"/>
      <c r="J109" s="165"/>
      <c r="K109" s="168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4"/>
      <c r="W109" s="4"/>
      <c r="X109" s="4"/>
      <c r="Y109" s="4"/>
      <c r="Z109" s="4"/>
      <c r="AA109" s="4"/>
    </row>
    <row r="110" ht="12.75" customHeight="1">
      <c r="A110" s="167"/>
      <c r="B110" s="165"/>
      <c r="C110" s="165"/>
      <c r="D110" s="165"/>
      <c r="E110" s="165"/>
      <c r="F110" s="165"/>
      <c r="G110" s="165"/>
      <c r="H110" s="165"/>
      <c r="I110" s="165"/>
      <c r="J110" s="165"/>
      <c r="K110" s="168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4"/>
      <c r="W110" s="4"/>
      <c r="X110" s="4"/>
      <c r="Y110" s="4"/>
      <c r="Z110" s="4"/>
      <c r="AA110" s="4"/>
    </row>
    <row r="111" ht="19.5" customHeight="1">
      <c r="A111" s="167"/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57"/>
      <c r="M111" s="57"/>
      <c r="N111" s="57"/>
      <c r="O111" s="57"/>
      <c r="P111" s="57"/>
      <c r="Q111" s="57"/>
      <c r="R111" s="57"/>
      <c r="S111" s="57"/>
      <c r="T111" s="57"/>
      <c r="U111" s="57"/>
    </row>
    <row r="112" ht="19.5" customHeight="1">
      <c r="A112" s="167"/>
      <c r="B112" s="165"/>
      <c r="C112" s="165"/>
      <c r="D112" s="165"/>
      <c r="E112" s="165"/>
      <c r="F112" s="165"/>
      <c r="G112" s="165"/>
      <c r="H112" s="165"/>
      <c r="I112" s="165"/>
      <c r="J112" s="165"/>
      <c r="K112" s="165"/>
      <c r="L112" s="57"/>
      <c r="M112" s="57"/>
      <c r="N112" s="57"/>
      <c r="O112" s="57"/>
      <c r="P112" s="57"/>
      <c r="Q112" s="57"/>
      <c r="R112" s="57"/>
      <c r="S112" s="57"/>
      <c r="T112" s="57"/>
      <c r="U112" s="57"/>
    </row>
    <row r="113" ht="19.5" customHeight="1">
      <c r="A113" s="167"/>
      <c r="B113" s="165"/>
      <c r="C113" s="165"/>
      <c r="D113" s="165"/>
      <c r="E113" s="165"/>
      <c r="F113" s="165"/>
      <c r="G113" s="165"/>
      <c r="H113" s="165"/>
      <c r="I113" s="165"/>
      <c r="J113" s="165"/>
      <c r="K113" s="165"/>
      <c r="L113" s="57"/>
      <c r="M113" s="57"/>
      <c r="N113" s="57"/>
      <c r="O113" s="57"/>
      <c r="P113" s="57"/>
      <c r="Q113" s="57"/>
      <c r="R113" s="57"/>
      <c r="S113" s="57"/>
      <c r="T113" s="57"/>
      <c r="U113" s="57"/>
    </row>
    <row r="114" ht="19.5" customHeight="1">
      <c r="A114" s="167"/>
      <c r="B114" s="165"/>
      <c r="C114" s="165"/>
      <c r="D114" s="165"/>
      <c r="E114" s="165"/>
      <c r="F114" s="165"/>
      <c r="G114" s="165"/>
      <c r="H114" s="165"/>
      <c r="I114" s="165"/>
      <c r="J114" s="165"/>
      <c r="K114" s="165"/>
      <c r="L114" s="57"/>
      <c r="M114" s="57"/>
      <c r="N114" s="57"/>
      <c r="O114" s="57"/>
      <c r="P114" s="57"/>
      <c r="Q114" s="57"/>
      <c r="R114" s="57"/>
      <c r="S114" s="57"/>
      <c r="T114" s="57"/>
      <c r="U114" s="57"/>
    </row>
    <row r="115" ht="19.5" customHeight="1">
      <c r="A115" s="169"/>
      <c r="B115" s="169"/>
      <c r="C115" s="169"/>
      <c r="D115" s="169"/>
      <c r="E115" s="169"/>
      <c r="F115" s="169"/>
      <c r="G115" s="169"/>
      <c r="H115" s="169"/>
      <c r="I115" s="169"/>
      <c r="J115" s="169"/>
      <c r="K115" s="169"/>
      <c r="L115" s="169"/>
      <c r="M115" s="169"/>
    </row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  <row r="1003" ht="13.5" customHeight="1"/>
    <row r="1004" ht="13.5" customHeight="1"/>
    <row r="1005" ht="13.5" customHeight="1"/>
    <row r="1006" ht="13.5" customHeight="1"/>
    <row r="1007" ht="13.5" customHeight="1"/>
    <row r="1008" ht="13.5" customHeight="1"/>
    <row r="1009" ht="13.5" customHeight="1"/>
    <row r="1010" ht="13.5" customHeight="1"/>
    <row r="1011" ht="13.5" customHeight="1"/>
    <row r="1012" ht="13.5" customHeight="1"/>
    <row r="1013" ht="13.5" customHeight="1"/>
    <row r="1014" ht="13.5" customHeight="1"/>
    <row r="1015" ht="13.5" customHeight="1"/>
    <row r="1016" ht="13.5" customHeight="1"/>
    <row r="1017" ht="13.5" customHeight="1"/>
    <row r="1018" ht="13.5" customHeight="1"/>
    <row r="1019" ht="13.5" customHeight="1"/>
    <row r="1020" ht="13.5" customHeight="1"/>
  </sheetData>
  <mergeCells count="5">
    <mergeCell ref="B3:E3"/>
    <mergeCell ref="A10:E10"/>
    <mergeCell ref="A11:E15"/>
    <mergeCell ref="A44:E44"/>
    <mergeCell ref="G44:K44"/>
  </mergeCell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5"/>
    <col customWidth="1" min="2" max="2" width="14.38"/>
    <col customWidth="1" min="3" max="3" width="13.88"/>
    <col customWidth="1" min="4" max="4" width="10.88"/>
    <col customWidth="1" min="5" max="5" width="17.63"/>
    <col customWidth="1" min="6" max="6" width="12.25"/>
    <col customWidth="1" min="7" max="8" width="12.0"/>
    <col customWidth="1" min="9" max="9" width="10.38"/>
    <col customWidth="1" min="10" max="10" width="16.88"/>
    <col customWidth="1" min="11" max="11" width="18.25"/>
    <col customWidth="1" min="12" max="16" width="10.38"/>
    <col customWidth="1" min="17" max="17" width="20.75"/>
    <col customWidth="1" min="18" max="27" width="11.0"/>
  </cols>
  <sheetData>
    <row r="1" ht="18.75" customHeight="1">
      <c r="A1" s="170" t="s">
        <v>43</v>
      </c>
      <c r="B1" s="171"/>
      <c r="C1" s="171"/>
      <c r="D1" s="171"/>
      <c r="E1" s="171"/>
      <c r="F1" s="171"/>
      <c r="G1" s="171"/>
      <c r="H1" s="171"/>
      <c r="I1" s="171"/>
      <c r="J1" s="171"/>
      <c r="K1" s="172"/>
      <c r="L1" s="173"/>
      <c r="M1" s="174"/>
      <c r="N1" s="174"/>
      <c r="O1" s="174"/>
      <c r="P1" s="174"/>
      <c r="Q1" s="175"/>
      <c r="R1" s="4"/>
      <c r="S1" s="4"/>
      <c r="T1" s="4"/>
      <c r="U1" s="4"/>
      <c r="V1" s="4"/>
      <c r="W1" s="4"/>
      <c r="X1" s="4"/>
      <c r="Y1" s="4"/>
      <c r="Z1" s="4"/>
    </row>
    <row r="2" ht="19.5" customHeight="1">
      <c r="A2" s="5"/>
      <c r="B2" s="6"/>
      <c r="C2" s="6"/>
      <c r="D2" s="6"/>
      <c r="E2" s="6"/>
      <c r="F2" s="7"/>
      <c r="G2" s="7"/>
      <c r="H2" s="7"/>
      <c r="I2" s="53"/>
      <c r="J2" s="53"/>
      <c r="K2" s="176"/>
      <c r="L2" s="177"/>
      <c r="M2" s="178"/>
      <c r="N2" s="178"/>
      <c r="O2" s="178"/>
      <c r="P2" s="178"/>
      <c r="Q2" s="179"/>
      <c r="R2" s="4"/>
      <c r="S2" s="4"/>
      <c r="T2" s="4"/>
      <c r="U2" s="4"/>
      <c r="V2" s="4"/>
      <c r="W2" s="4"/>
      <c r="X2" s="4"/>
      <c r="Y2" s="4"/>
      <c r="Z2" s="4"/>
    </row>
    <row r="3">
      <c r="A3" s="9"/>
      <c r="B3" s="180" t="s">
        <v>0</v>
      </c>
      <c r="C3" s="11"/>
      <c r="D3" s="11"/>
      <c r="E3" s="12"/>
      <c r="F3" s="13"/>
      <c r="G3" s="14"/>
      <c r="H3" s="7"/>
      <c r="I3" s="53"/>
      <c r="J3" s="53"/>
      <c r="K3" s="176"/>
      <c r="L3" s="177"/>
      <c r="M3" s="178"/>
      <c r="N3" s="178"/>
      <c r="O3" s="178"/>
      <c r="P3" s="178"/>
      <c r="Q3" s="179"/>
      <c r="R3" s="4"/>
      <c r="S3" s="4"/>
      <c r="T3" s="4"/>
      <c r="U3" s="4"/>
      <c r="V3" s="4"/>
      <c r="W3" s="4"/>
      <c r="X3" s="4"/>
      <c r="Y3" s="4"/>
      <c r="Z3" s="4"/>
    </row>
    <row r="4">
      <c r="A4" s="9"/>
      <c r="B4" s="15" t="s">
        <v>1</v>
      </c>
      <c r="C4" s="181">
        <v>2.0</v>
      </c>
      <c r="D4" s="17" t="s">
        <v>2</v>
      </c>
      <c r="E4" s="18" t="s">
        <v>3</v>
      </c>
      <c r="F4" s="13"/>
      <c r="G4" s="19" t="s">
        <v>4</v>
      </c>
      <c r="H4" s="182" t="s">
        <v>44</v>
      </c>
      <c r="I4" s="53"/>
      <c r="J4" s="53"/>
      <c r="K4" s="176"/>
      <c r="L4" s="177"/>
      <c r="M4" s="178"/>
      <c r="N4" s="178"/>
      <c r="O4" s="178"/>
      <c r="P4" s="178"/>
      <c r="Q4" s="179"/>
      <c r="R4" s="4"/>
      <c r="S4" s="4"/>
      <c r="T4" s="4"/>
      <c r="U4" s="4"/>
      <c r="V4" s="4"/>
      <c r="W4" s="4"/>
      <c r="X4" s="4"/>
      <c r="Y4" s="4"/>
      <c r="Z4" s="4"/>
    </row>
    <row r="5">
      <c r="A5" s="9"/>
      <c r="B5" s="21" t="s">
        <v>6</v>
      </c>
      <c r="C5" s="7">
        <v>0.06</v>
      </c>
      <c r="D5" s="23" t="s">
        <v>2</v>
      </c>
      <c r="E5" s="24" t="s">
        <v>7</v>
      </c>
      <c r="F5" s="13"/>
      <c r="G5" s="19" t="s">
        <v>8</v>
      </c>
      <c r="H5" s="182" t="s">
        <v>45</v>
      </c>
      <c r="I5" s="53"/>
      <c r="J5" s="53"/>
      <c r="K5" s="176"/>
      <c r="L5" s="177"/>
      <c r="M5" s="178"/>
      <c r="N5" s="178"/>
      <c r="O5" s="178"/>
      <c r="P5" s="178"/>
      <c r="Q5" s="179"/>
      <c r="R5" s="4"/>
      <c r="S5" s="4"/>
      <c r="T5" s="4"/>
      <c r="U5" s="4"/>
      <c r="V5" s="4"/>
      <c r="W5" s="4"/>
      <c r="X5" s="4"/>
      <c r="Y5" s="4"/>
      <c r="Z5" s="4"/>
    </row>
    <row r="6">
      <c r="A6" s="9"/>
      <c r="B6" s="21" t="s">
        <v>10</v>
      </c>
      <c r="C6" s="7">
        <v>99.0</v>
      </c>
      <c r="D6" s="26"/>
      <c r="E6" s="24" t="s">
        <v>11</v>
      </c>
      <c r="F6" s="13"/>
      <c r="G6" s="19" t="s">
        <v>12</v>
      </c>
      <c r="H6" s="182" t="s">
        <v>46</v>
      </c>
      <c r="I6" s="53"/>
      <c r="J6" s="53"/>
      <c r="K6" s="176"/>
      <c r="L6" s="177"/>
      <c r="M6" s="178"/>
      <c r="N6" s="178"/>
      <c r="O6" s="178"/>
      <c r="P6" s="178"/>
      <c r="Q6" s="179"/>
      <c r="R6" s="4"/>
      <c r="S6" s="4"/>
      <c r="T6" s="4"/>
      <c r="U6" s="4"/>
      <c r="V6" s="4"/>
      <c r="W6" s="4"/>
      <c r="X6" s="4"/>
      <c r="Y6" s="4"/>
      <c r="Z6" s="4"/>
    </row>
    <row r="7">
      <c r="A7" s="9"/>
      <c r="B7" s="28" t="s">
        <v>13</v>
      </c>
      <c r="C7" s="6">
        <v>0.03</v>
      </c>
      <c r="D7" s="30" t="s">
        <v>2</v>
      </c>
      <c r="E7" s="31" t="s">
        <v>14</v>
      </c>
      <c r="F7" s="13"/>
      <c r="G7" s="14"/>
      <c r="H7" s="7"/>
      <c r="I7" s="53"/>
      <c r="J7" s="53"/>
      <c r="K7" s="176"/>
      <c r="L7" s="177"/>
      <c r="M7" s="178"/>
      <c r="N7" s="178"/>
      <c r="O7" s="178"/>
      <c r="P7" s="178"/>
      <c r="Q7" s="179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32"/>
      <c r="B8" s="33"/>
      <c r="C8" s="33"/>
      <c r="D8" s="33"/>
      <c r="E8" s="33"/>
      <c r="F8" s="7"/>
      <c r="G8" s="7"/>
      <c r="H8" s="7"/>
      <c r="I8" s="53"/>
      <c r="J8" s="53"/>
      <c r="K8" s="176"/>
      <c r="L8" s="177"/>
      <c r="M8" s="178"/>
      <c r="N8" s="178"/>
      <c r="O8" s="178"/>
      <c r="P8" s="178"/>
      <c r="Q8" s="179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32"/>
      <c r="B9" s="7"/>
      <c r="C9" s="7"/>
      <c r="D9" s="7"/>
      <c r="E9" s="7"/>
      <c r="F9" s="7"/>
      <c r="G9" s="7"/>
      <c r="H9" s="7"/>
      <c r="I9" s="53"/>
      <c r="J9" s="53"/>
      <c r="K9" s="176"/>
      <c r="L9" s="177"/>
      <c r="M9" s="178"/>
      <c r="N9" s="178"/>
      <c r="O9" s="178"/>
      <c r="P9" s="178"/>
      <c r="Q9" s="179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183" t="s">
        <v>15</v>
      </c>
      <c r="B10" s="7"/>
      <c r="C10" s="7"/>
      <c r="D10" s="7"/>
      <c r="E10" s="7"/>
      <c r="F10" s="26"/>
      <c r="G10" s="26"/>
      <c r="H10" s="7"/>
      <c r="I10" s="53"/>
      <c r="J10" s="53"/>
      <c r="K10" s="176"/>
      <c r="L10" s="177"/>
      <c r="M10" s="178"/>
      <c r="N10" s="178"/>
      <c r="O10" s="178"/>
      <c r="P10" s="178"/>
      <c r="Q10" s="179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2.75" customHeight="1">
      <c r="A11" s="184"/>
      <c r="B11" s="35"/>
      <c r="C11" s="35"/>
      <c r="D11" s="35"/>
      <c r="E11" s="36"/>
      <c r="F11" s="7"/>
      <c r="G11" s="185" t="s">
        <v>16</v>
      </c>
      <c r="H11" s="7">
        <f>1/($C$5*SQRTPI(2))</f>
        <v>6.649038007</v>
      </c>
      <c r="I11" s="53"/>
      <c r="J11" s="53"/>
      <c r="K11" s="176"/>
      <c r="L11" s="177"/>
      <c r="M11" s="178"/>
      <c r="N11" s="178"/>
      <c r="O11" s="178"/>
      <c r="P11" s="178"/>
      <c r="Q11" s="179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2.75" customHeight="1">
      <c r="A12" s="186"/>
      <c r="E12" s="187"/>
      <c r="F12" s="7"/>
      <c r="G12" s="7"/>
      <c r="H12" s="7"/>
      <c r="I12" s="53"/>
      <c r="J12" s="53"/>
      <c r="K12" s="176"/>
      <c r="L12" s="177"/>
      <c r="M12" s="178"/>
      <c r="N12" s="178"/>
      <c r="O12" s="178"/>
      <c r="P12" s="178"/>
      <c r="Q12" s="179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2.75" customHeight="1">
      <c r="A13" s="186"/>
      <c r="E13" s="187"/>
      <c r="F13" s="188"/>
      <c r="G13" s="50"/>
      <c r="H13" s="7"/>
      <c r="I13" s="189"/>
      <c r="J13" s="189"/>
      <c r="K13" s="176"/>
      <c r="L13" s="177"/>
      <c r="M13" s="178"/>
      <c r="N13" s="178"/>
      <c r="O13" s="178"/>
      <c r="P13" s="178"/>
      <c r="Q13" s="179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2.75" customHeight="1">
      <c r="A14" s="186"/>
      <c r="E14" s="187"/>
      <c r="F14" s="188"/>
      <c r="G14" s="50"/>
      <c r="H14" s="53"/>
      <c r="I14" s="190"/>
      <c r="J14" s="190"/>
      <c r="K14" s="176"/>
      <c r="L14" s="177"/>
      <c r="M14" s="178"/>
      <c r="N14" s="178"/>
      <c r="O14" s="178"/>
      <c r="P14" s="178"/>
      <c r="Q14" s="179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2.75" customHeight="1">
      <c r="A15" s="191"/>
      <c r="B15" s="192"/>
      <c r="C15" s="192"/>
      <c r="D15" s="192"/>
      <c r="E15" s="193"/>
      <c r="F15" s="194"/>
      <c r="G15" s="194"/>
      <c r="H15" s="53"/>
      <c r="I15" s="190"/>
      <c r="J15" s="190"/>
      <c r="K15" s="176"/>
      <c r="L15" s="177"/>
      <c r="M15" s="178"/>
      <c r="N15" s="178"/>
      <c r="O15" s="178"/>
      <c r="P15" s="178"/>
      <c r="Q15" s="179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42.0" customHeight="1">
      <c r="A16" s="195" t="s">
        <v>17</v>
      </c>
      <c r="B16" s="196" t="s">
        <v>18</v>
      </c>
      <c r="C16" s="196" t="s">
        <v>19</v>
      </c>
      <c r="D16" s="196" t="s">
        <v>20</v>
      </c>
      <c r="E16" s="196" t="s">
        <v>21</v>
      </c>
      <c r="F16" s="197" t="s">
        <v>22</v>
      </c>
      <c r="G16" s="198" t="s">
        <v>23</v>
      </c>
      <c r="H16" s="62"/>
      <c r="I16" s="199"/>
      <c r="J16" s="199"/>
      <c r="K16" s="200"/>
      <c r="L16" s="177"/>
      <c r="M16" s="178"/>
      <c r="N16" s="178"/>
      <c r="O16" s="178"/>
      <c r="P16" s="178"/>
      <c r="Q16" s="179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2.75" customHeight="1">
      <c r="A17" s="64"/>
      <c r="B17" s="65"/>
      <c r="C17" s="66"/>
      <c r="D17" s="66"/>
      <c r="E17" s="66"/>
      <c r="F17" s="66"/>
      <c r="G17" s="67"/>
      <c r="H17" s="42"/>
      <c r="I17" s="190"/>
      <c r="J17" s="190"/>
      <c r="K17" s="176"/>
      <c r="L17" s="177"/>
      <c r="M17" s="178"/>
      <c r="N17" s="178"/>
      <c r="O17" s="178"/>
      <c r="P17" s="178"/>
      <c r="Q17" s="179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2.75" customHeight="1">
      <c r="A18" s="64"/>
      <c r="B18" s="65"/>
      <c r="C18" s="66"/>
      <c r="D18" s="66"/>
      <c r="E18" s="66"/>
      <c r="F18" s="66"/>
      <c r="G18" s="67"/>
      <c r="H18" s="42"/>
      <c r="I18" s="190"/>
      <c r="J18" s="190"/>
      <c r="K18" s="176"/>
      <c r="L18" s="177"/>
      <c r="M18" s="178"/>
      <c r="N18" s="178"/>
      <c r="O18" s="178"/>
      <c r="P18" s="178"/>
      <c r="Q18" s="179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.75" customHeight="1">
      <c r="A19" s="64"/>
      <c r="B19" s="65"/>
      <c r="C19" s="66"/>
      <c r="D19" s="66"/>
      <c r="E19" s="66"/>
      <c r="F19" s="66"/>
      <c r="G19" s="67"/>
      <c r="H19" s="42"/>
      <c r="I19" s="190"/>
      <c r="J19" s="190"/>
      <c r="K19" s="176"/>
      <c r="L19" s="177"/>
      <c r="M19" s="178"/>
      <c r="N19" s="178"/>
      <c r="O19" s="178"/>
      <c r="P19" s="178"/>
      <c r="Q19" s="179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.75" customHeight="1">
      <c r="A20" s="64"/>
      <c r="B20" s="65"/>
      <c r="C20" s="66"/>
      <c r="D20" s="66"/>
      <c r="E20" s="66"/>
      <c r="F20" s="66"/>
      <c r="G20" s="67"/>
      <c r="H20" s="69"/>
      <c r="I20" s="190"/>
      <c r="J20" s="190"/>
      <c r="K20" s="176"/>
      <c r="L20" s="177"/>
      <c r="M20" s="178"/>
      <c r="N20" s="178"/>
      <c r="O20" s="178"/>
      <c r="P20" s="178"/>
      <c r="Q20" s="179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2.75" customHeight="1">
      <c r="A21" s="201"/>
      <c r="B21" s="202"/>
      <c r="C21" s="202"/>
      <c r="D21" s="202"/>
      <c r="E21" s="202"/>
      <c r="F21" s="202"/>
      <c r="G21" s="203"/>
      <c r="H21" s="42"/>
      <c r="I21" s="190"/>
      <c r="J21" s="190"/>
      <c r="K21" s="176"/>
      <c r="L21" s="177"/>
      <c r="M21" s="178"/>
      <c r="N21" s="178"/>
      <c r="O21" s="178"/>
      <c r="P21" s="178"/>
      <c r="Q21" s="179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.75" customHeight="1">
      <c r="A22" s="73"/>
      <c r="B22" s="125"/>
      <c r="C22" s="66"/>
      <c r="D22" s="66"/>
      <c r="E22" s="66"/>
      <c r="F22" s="66"/>
      <c r="G22" s="67"/>
      <c r="H22" s="42"/>
      <c r="I22" s="190"/>
      <c r="J22" s="190"/>
      <c r="K22" s="176"/>
      <c r="L22" s="177"/>
      <c r="M22" s="178"/>
      <c r="N22" s="178"/>
      <c r="O22" s="178"/>
      <c r="P22" s="178"/>
      <c r="Q22" s="179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.75" customHeight="1">
      <c r="A23" s="73">
        <v>1.85</v>
      </c>
      <c r="B23" s="125">
        <v>2.0</v>
      </c>
      <c r="C23" s="66">
        <f t="shared" ref="C23:C34" si="1">B23/C$6/C$7</f>
        <v>0.6734006734</v>
      </c>
      <c r="D23" s="66">
        <f t="shared" ref="D23:D34" si="2">((A23-C$4)^2)/(2*C$5^2)</f>
        <v>3.125</v>
      </c>
      <c r="E23" s="66">
        <f t="shared" ref="E23:E34" si="3">H$11*EXP(-D23)</f>
        <v>0.2921383416</v>
      </c>
      <c r="F23" s="66">
        <f t="shared" ref="F23:F34" si="4">E23*C$7</f>
        <v>0.008764150247</v>
      </c>
      <c r="G23" s="67">
        <f t="shared" ref="G23:G34" si="5">F23*C$6</f>
        <v>0.8676508744</v>
      </c>
      <c r="H23" s="42"/>
      <c r="I23" s="190"/>
      <c r="J23" s="190"/>
      <c r="K23" s="176"/>
      <c r="L23" s="177"/>
      <c r="M23" s="178"/>
      <c r="N23" s="178"/>
      <c r="O23" s="178"/>
      <c r="P23" s="178"/>
      <c r="Q23" s="179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.75" customHeight="1">
      <c r="A24" s="73">
        <v>1.8800000000000001</v>
      </c>
      <c r="B24" s="125">
        <v>1.0</v>
      </c>
      <c r="C24" s="66">
        <f t="shared" si="1"/>
        <v>0.3367003367</v>
      </c>
      <c r="D24" s="66">
        <f t="shared" si="2"/>
        <v>2</v>
      </c>
      <c r="E24" s="66">
        <f t="shared" si="3"/>
        <v>0.8998494419</v>
      </c>
      <c r="F24" s="66">
        <f t="shared" si="4"/>
        <v>0.02699548326</v>
      </c>
      <c r="G24" s="67">
        <f t="shared" si="5"/>
        <v>2.672552842</v>
      </c>
      <c r="H24" s="42"/>
      <c r="I24" s="190"/>
      <c r="J24" s="190"/>
      <c r="K24" s="176"/>
      <c r="L24" s="177"/>
      <c r="M24" s="178"/>
      <c r="N24" s="178"/>
      <c r="O24" s="178"/>
      <c r="P24" s="178"/>
      <c r="Q24" s="179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.75" customHeight="1">
      <c r="A25" s="73">
        <v>1.9100000000000001</v>
      </c>
      <c r="B25" s="125">
        <v>9.0</v>
      </c>
      <c r="C25" s="66">
        <f t="shared" si="1"/>
        <v>3.03030303</v>
      </c>
      <c r="D25" s="66">
        <f t="shared" si="2"/>
        <v>1.125</v>
      </c>
      <c r="E25" s="66">
        <f t="shared" si="3"/>
        <v>2.158626594</v>
      </c>
      <c r="F25" s="66">
        <f t="shared" si="4"/>
        <v>0.06475879783</v>
      </c>
      <c r="G25" s="67">
        <f t="shared" si="5"/>
        <v>6.411120985</v>
      </c>
      <c r="H25" s="42"/>
      <c r="I25" s="190"/>
      <c r="J25" s="190"/>
      <c r="K25" s="176"/>
      <c r="L25" s="177"/>
      <c r="M25" s="178"/>
      <c r="N25" s="178"/>
      <c r="O25" s="178"/>
      <c r="P25" s="178"/>
      <c r="Q25" s="179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2.75" customHeight="1">
      <c r="A26" s="73">
        <v>1.9400000000000002</v>
      </c>
      <c r="B26" s="125">
        <v>14.0</v>
      </c>
      <c r="C26" s="66">
        <f t="shared" si="1"/>
        <v>4.713804714</v>
      </c>
      <c r="D26" s="66">
        <f t="shared" si="2"/>
        <v>0.5</v>
      </c>
      <c r="E26" s="66">
        <f t="shared" si="3"/>
        <v>4.032845409</v>
      </c>
      <c r="F26" s="66">
        <f t="shared" si="4"/>
        <v>0.1209853623</v>
      </c>
      <c r="G26" s="67">
        <f t="shared" si="5"/>
        <v>11.97755086</v>
      </c>
      <c r="H26" s="42"/>
      <c r="I26" s="190"/>
      <c r="J26" s="190"/>
      <c r="K26" s="176"/>
      <c r="L26" s="177"/>
      <c r="M26" s="178"/>
      <c r="N26" s="178"/>
      <c r="O26" s="178"/>
      <c r="P26" s="178"/>
      <c r="Q26" s="179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.75" customHeight="1">
      <c r="A27" s="73">
        <v>1.9700000000000002</v>
      </c>
      <c r="B27" s="125">
        <v>18.0</v>
      </c>
      <c r="C27" s="66">
        <f t="shared" si="1"/>
        <v>6.060606061</v>
      </c>
      <c r="D27" s="66">
        <f t="shared" si="2"/>
        <v>0.125</v>
      </c>
      <c r="E27" s="66">
        <f t="shared" si="3"/>
        <v>5.867755446</v>
      </c>
      <c r="F27" s="66">
        <f t="shared" si="4"/>
        <v>0.1760326634</v>
      </c>
      <c r="G27" s="67">
        <f t="shared" si="5"/>
        <v>17.42723367</v>
      </c>
      <c r="H27" s="42"/>
      <c r="I27" s="190"/>
      <c r="J27" s="190"/>
      <c r="K27" s="176"/>
      <c r="L27" s="177"/>
      <c r="M27" s="178"/>
      <c r="N27" s="178"/>
      <c r="O27" s="178"/>
      <c r="P27" s="178"/>
      <c r="Q27" s="179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2.75" customHeight="1">
      <c r="A28" s="73">
        <v>2.0</v>
      </c>
      <c r="B28" s="125">
        <v>18.0</v>
      </c>
      <c r="C28" s="66">
        <f t="shared" si="1"/>
        <v>6.060606061</v>
      </c>
      <c r="D28" s="66">
        <f t="shared" si="2"/>
        <v>0</v>
      </c>
      <c r="E28" s="66">
        <f t="shared" si="3"/>
        <v>6.649038007</v>
      </c>
      <c r="F28" s="66">
        <f t="shared" si="4"/>
        <v>0.1994711402</v>
      </c>
      <c r="G28" s="67">
        <f t="shared" si="5"/>
        <v>19.74764288</v>
      </c>
      <c r="H28" s="42"/>
      <c r="I28" s="190"/>
      <c r="J28" s="190"/>
      <c r="K28" s="176"/>
      <c r="L28" s="177"/>
      <c r="M28" s="178"/>
      <c r="N28" s="178"/>
      <c r="O28" s="178"/>
      <c r="P28" s="178"/>
      <c r="Q28" s="179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.75" customHeight="1">
      <c r="A29" s="73">
        <v>2.0300000000000002</v>
      </c>
      <c r="B29" s="125">
        <v>14.0</v>
      </c>
      <c r="C29" s="66">
        <f t="shared" si="1"/>
        <v>4.713804714</v>
      </c>
      <c r="D29" s="66">
        <f t="shared" si="2"/>
        <v>0.125</v>
      </c>
      <c r="E29" s="66">
        <f t="shared" si="3"/>
        <v>5.867755446</v>
      </c>
      <c r="F29" s="66">
        <f t="shared" si="4"/>
        <v>0.1760326634</v>
      </c>
      <c r="G29" s="67">
        <f t="shared" si="5"/>
        <v>17.42723367</v>
      </c>
      <c r="H29" s="42"/>
      <c r="I29" s="190"/>
      <c r="J29" s="190"/>
      <c r="K29" s="176"/>
      <c r="L29" s="177"/>
      <c r="M29" s="178"/>
      <c r="N29" s="178"/>
      <c r="O29" s="178"/>
      <c r="P29" s="178"/>
      <c r="Q29" s="179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2.75" customHeight="1">
      <c r="A30" s="73">
        <v>2.0599999999999996</v>
      </c>
      <c r="B30" s="125">
        <v>11.0</v>
      </c>
      <c r="C30" s="66">
        <f t="shared" si="1"/>
        <v>3.703703704</v>
      </c>
      <c r="D30" s="66">
        <f t="shared" si="2"/>
        <v>0.5</v>
      </c>
      <c r="E30" s="66">
        <f t="shared" si="3"/>
        <v>4.032845409</v>
      </c>
      <c r="F30" s="66">
        <f t="shared" si="4"/>
        <v>0.1209853623</v>
      </c>
      <c r="G30" s="67">
        <f t="shared" si="5"/>
        <v>11.97755086</v>
      </c>
      <c r="H30" s="42"/>
      <c r="I30" s="190"/>
      <c r="J30" s="190"/>
      <c r="K30" s="176"/>
      <c r="L30" s="177"/>
      <c r="M30" s="178"/>
      <c r="N30" s="178"/>
      <c r="O30" s="178"/>
      <c r="P30" s="178"/>
      <c r="Q30" s="179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2.75" customHeight="1">
      <c r="A31" s="73">
        <v>2.09</v>
      </c>
      <c r="B31" s="125">
        <v>9.0</v>
      </c>
      <c r="C31" s="66">
        <f t="shared" si="1"/>
        <v>3.03030303</v>
      </c>
      <c r="D31" s="66">
        <f t="shared" si="2"/>
        <v>1.125</v>
      </c>
      <c r="E31" s="66">
        <f t="shared" si="3"/>
        <v>2.158626594</v>
      </c>
      <c r="F31" s="66">
        <f t="shared" si="4"/>
        <v>0.06475879783</v>
      </c>
      <c r="G31" s="67">
        <f t="shared" si="5"/>
        <v>6.411120985</v>
      </c>
      <c r="I31" s="190"/>
      <c r="J31" s="190"/>
      <c r="K31" s="176"/>
      <c r="L31" s="177"/>
      <c r="M31" s="178"/>
      <c r="N31" s="178"/>
      <c r="O31" s="178"/>
      <c r="P31" s="178"/>
      <c r="Q31" s="179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2.75" customHeight="1">
      <c r="A32" s="64">
        <v>2.119999999999999</v>
      </c>
      <c r="B32" s="65">
        <v>3.0</v>
      </c>
      <c r="C32" s="66">
        <f t="shared" si="1"/>
        <v>1.01010101</v>
      </c>
      <c r="D32" s="66">
        <f t="shared" si="2"/>
        <v>2</v>
      </c>
      <c r="E32" s="66">
        <f t="shared" si="3"/>
        <v>0.8998494419</v>
      </c>
      <c r="F32" s="66">
        <f t="shared" si="4"/>
        <v>0.02699548326</v>
      </c>
      <c r="G32" s="67">
        <f t="shared" si="5"/>
        <v>2.672552842</v>
      </c>
      <c r="I32" s="190"/>
      <c r="J32" s="190"/>
      <c r="K32" s="176"/>
      <c r="L32" s="177"/>
      <c r="M32" s="178"/>
      <c r="N32" s="178"/>
      <c r="O32" s="178"/>
      <c r="P32" s="178"/>
      <c r="Q32" s="179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2.75" customHeight="1">
      <c r="A33" s="79">
        <f>A32+0.03</f>
        <v>2.15</v>
      </c>
      <c r="B33" s="80">
        <v>0.0</v>
      </c>
      <c r="C33" s="77">
        <f t="shared" si="1"/>
        <v>0</v>
      </c>
      <c r="D33" s="77">
        <f t="shared" si="2"/>
        <v>3.125</v>
      </c>
      <c r="E33" s="77">
        <f t="shared" si="3"/>
        <v>0.2921383416</v>
      </c>
      <c r="F33" s="77">
        <f t="shared" si="4"/>
        <v>0.008764150247</v>
      </c>
      <c r="G33" s="78">
        <f t="shared" si="5"/>
        <v>0.8676508744</v>
      </c>
      <c r="H33" s="69" t="s">
        <v>24</v>
      </c>
      <c r="I33" s="190"/>
      <c r="J33" s="190"/>
      <c r="K33" s="176"/>
      <c r="L33" s="177"/>
      <c r="M33" s="178"/>
      <c r="N33" s="178"/>
      <c r="O33" s="178"/>
      <c r="P33" s="178"/>
      <c r="Q33" s="179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2.75" customHeight="1">
      <c r="A34" s="79">
        <v>2.18</v>
      </c>
      <c r="B34" s="80">
        <v>0.0</v>
      </c>
      <c r="C34" s="77">
        <f t="shared" si="1"/>
        <v>0</v>
      </c>
      <c r="D34" s="77">
        <f t="shared" si="2"/>
        <v>4.5</v>
      </c>
      <c r="E34" s="77">
        <f t="shared" si="3"/>
        <v>0.0738641402</v>
      </c>
      <c r="F34" s="77">
        <f t="shared" si="4"/>
        <v>0.002215924206</v>
      </c>
      <c r="G34" s="78">
        <f t="shared" si="5"/>
        <v>0.2193764964</v>
      </c>
      <c r="H34" s="69" t="s">
        <v>24</v>
      </c>
      <c r="I34" s="190"/>
      <c r="J34" s="190"/>
      <c r="K34" s="176"/>
      <c r="L34" s="177"/>
      <c r="M34" s="178"/>
      <c r="N34" s="178"/>
      <c r="O34" s="178"/>
      <c r="P34" s="178"/>
      <c r="Q34" s="179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2.75" customHeight="1">
      <c r="A35" s="64"/>
      <c r="B35" s="65"/>
      <c r="C35" s="66"/>
      <c r="D35" s="66"/>
      <c r="E35" s="66"/>
      <c r="F35" s="66"/>
      <c r="G35" s="67"/>
      <c r="I35" s="190"/>
      <c r="J35" s="190"/>
      <c r="K35" s="176"/>
      <c r="L35" s="177"/>
      <c r="M35" s="178"/>
      <c r="N35" s="178"/>
      <c r="O35" s="178"/>
      <c r="P35" s="178"/>
      <c r="Q35" s="179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20.25" customHeight="1">
      <c r="A36" s="81"/>
      <c r="B36" s="82"/>
      <c r="C36" s="83"/>
      <c r="D36" s="83"/>
      <c r="E36" s="83"/>
      <c r="F36" s="83"/>
      <c r="G36" s="84"/>
      <c r="I36" s="204"/>
      <c r="J36" s="204"/>
      <c r="K36" s="205"/>
      <c r="L36" s="177"/>
      <c r="M36" s="178"/>
      <c r="N36" s="178"/>
      <c r="O36" s="178"/>
      <c r="P36" s="178"/>
      <c r="Q36" s="179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8.75" customHeight="1">
      <c r="A37" s="86"/>
      <c r="B37" s="87"/>
      <c r="C37" s="66"/>
      <c r="D37" s="66"/>
      <c r="E37" s="66"/>
      <c r="F37" s="66"/>
      <c r="G37" s="67"/>
      <c r="H37" s="42"/>
      <c r="I37" s="190"/>
      <c r="J37" s="190"/>
      <c r="K37" s="176"/>
      <c r="L37" s="177"/>
      <c r="M37" s="178"/>
      <c r="N37" s="178"/>
      <c r="O37" s="178"/>
      <c r="P37" s="178"/>
      <c r="Q37" s="179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27.0" customHeight="1">
      <c r="A38" s="206" t="s">
        <v>25</v>
      </c>
      <c r="B38" s="207">
        <f t="shared" ref="B38:C38" si="6">SUM(B17:B37)</f>
        <v>99</v>
      </c>
      <c r="C38" s="208">
        <f t="shared" si="6"/>
        <v>33.33333333</v>
      </c>
      <c r="D38" s="208"/>
      <c r="E38" s="208">
        <f t="shared" ref="E38:G38" si="7">SUM(E17:E37)</f>
        <v>33.22533261</v>
      </c>
      <c r="F38" s="208">
        <f t="shared" si="7"/>
        <v>0.9967599784</v>
      </c>
      <c r="G38" s="209">
        <f t="shared" si="7"/>
        <v>98.67923786</v>
      </c>
      <c r="H38" s="210"/>
      <c r="I38" s="190"/>
      <c r="J38" s="190"/>
      <c r="K38" s="176"/>
      <c r="L38" s="177"/>
      <c r="M38" s="178"/>
      <c r="N38" s="178"/>
      <c r="O38" s="178"/>
      <c r="P38" s="178"/>
      <c r="Q38" s="179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2.75" customHeight="1">
      <c r="A39" s="211"/>
      <c r="B39" s="212"/>
      <c r="C39" s="212"/>
      <c r="D39" s="212"/>
      <c r="E39" s="212"/>
      <c r="F39" s="212"/>
      <c r="G39" s="212"/>
      <c r="H39" s="7"/>
      <c r="I39" s="213"/>
      <c r="J39" s="213"/>
      <c r="K39" s="176"/>
      <c r="L39" s="177"/>
      <c r="M39" s="178"/>
      <c r="N39" s="178"/>
      <c r="O39" s="178"/>
      <c r="P39" s="178"/>
      <c r="Q39" s="179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2.75" customHeight="1">
      <c r="A40" s="214"/>
      <c r="B40" s="6"/>
      <c r="C40" s="6"/>
      <c r="D40" s="6"/>
      <c r="E40" s="6"/>
      <c r="F40" s="6"/>
      <c r="G40" s="6"/>
      <c r="H40" s="215"/>
      <c r="I40" s="216"/>
      <c r="J40" s="216"/>
      <c r="K40" s="217"/>
      <c r="L40" s="177"/>
      <c r="M40" s="178"/>
      <c r="N40" s="178"/>
      <c r="O40" s="178"/>
      <c r="P40" s="178"/>
      <c r="Q40" s="179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2.75" customHeight="1">
      <c r="A41" s="218" t="s">
        <v>47</v>
      </c>
      <c r="B41" s="219"/>
      <c r="C41" s="219"/>
      <c r="D41" s="219"/>
      <c r="E41" s="219"/>
      <c r="F41" s="220"/>
      <c r="G41" s="221"/>
      <c r="H41" s="222"/>
      <c r="I41" s="223"/>
      <c r="J41" s="223"/>
      <c r="K41" s="224"/>
      <c r="L41" s="177"/>
      <c r="M41" s="178"/>
      <c r="N41" s="178"/>
      <c r="O41" s="178"/>
      <c r="P41" s="178"/>
      <c r="Q41" s="179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4.25" customHeight="1">
      <c r="A42" s="177"/>
      <c r="B42" s="178"/>
      <c r="C42" s="178"/>
      <c r="D42" s="178"/>
      <c r="E42" s="178"/>
      <c r="F42" s="225"/>
      <c r="G42" s="226"/>
      <c r="H42" s="222"/>
      <c r="I42" s="223"/>
      <c r="J42" s="223"/>
      <c r="K42" s="224"/>
      <c r="L42" s="177"/>
      <c r="M42" s="178"/>
      <c r="N42" s="178"/>
      <c r="O42" s="178"/>
      <c r="P42" s="178"/>
      <c r="Q42" s="179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4.25" customHeight="1">
      <c r="A43" s="227" t="s">
        <v>48</v>
      </c>
      <c r="B43" s="228"/>
      <c r="C43" s="228"/>
      <c r="D43" s="228"/>
      <c r="E43" s="229"/>
      <c r="F43" s="225"/>
      <c r="G43" s="226"/>
      <c r="H43" s="222"/>
      <c r="I43" s="223"/>
      <c r="J43" s="223"/>
      <c r="K43" s="224"/>
      <c r="L43" s="177"/>
      <c r="M43" s="178"/>
      <c r="N43" s="178"/>
      <c r="O43" s="178"/>
      <c r="P43" s="178"/>
      <c r="Q43" s="179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4.25" customHeight="1">
      <c r="A44" s="227" t="s">
        <v>49</v>
      </c>
      <c r="B44" s="228"/>
      <c r="C44" s="228"/>
      <c r="D44" s="228"/>
      <c r="E44" s="230"/>
      <c r="F44" s="225"/>
      <c r="G44" s="226"/>
      <c r="H44" s="222"/>
      <c r="I44" s="223"/>
      <c r="J44" s="223"/>
      <c r="K44" s="224"/>
      <c r="L44" s="177"/>
      <c r="M44" s="178"/>
      <c r="N44" s="178"/>
      <c r="O44" s="178"/>
      <c r="P44" s="178"/>
      <c r="Q44" s="179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4.25" customHeight="1">
      <c r="A45" s="177"/>
      <c r="B45" s="178"/>
      <c r="C45" s="178"/>
      <c r="D45" s="178"/>
      <c r="E45" s="231"/>
      <c r="F45" s="225"/>
      <c r="G45" s="226"/>
      <c r="H45" s="222"/>
      <c r="I45" s="232"/>
      <c r="J45" s="232"/>
      <c r="K45" s="233"/>
      <c r="L45" s="177"/>
      <c r="M45" s="178"/>
      <c r="N45" s="178"/>
      <c r="O45" s="178"/>
      <c r="P45" s="178"/>
      <c r="Q45" s="179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4.25" customHeight="1">
      <c r="A46" s="234" t="s">
        <v>50</v>
      </c>
      <c r="B46" s="235"/>
      <c r="C46" s="235"/>
      <c r="D46" s="235"/>
      <c r="E46" s="235"/>
      <c r="F46" s="225"/>
      <c r="G46" s="226"/>
      <c r="H46" s="222"/>
      <c r="I46" s="232"/>
      <c r="J46" s="223"/>
      <c r="K46" s="233"/>
      <c r="L46" s="177"/>
      <c r="M46" s="178"/>
      <c r="N46" s="178"/>
      <c r="O46" s="178"/>
      <c r="P46" s="178"/>
      <c r="Q46" s="179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4.25" customHeight="1">
      <c r="H47" s="222"/>
      <c r="I47" s="232"/>
      <c r="J47" s="223"/>
      <c r="K47" s="233"/>
      <c r="L47" s="177"/>
      <c r="M47" s="178"/>
      <c r="N47" s="178"/>
      <c r="O47" s="178"/>
      <c r="P47" s="178"/>
      <c r="Q47" s="179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4.25" customHeight="1">
      <c r="A48" s="236" t="s">
        <v>51</v>
      </c>
      <c r="B48" s="237"/>
      <c r="C48" s="237"/>
      <c r="D48" s="237"/>
      <c r="E48" s="237"/>
      <c r="F48" s="238"/>
      <c r="G48" s="239"/>
      <c r="H48" s="222"/>
      <c r="I48" s="232"/>
      <c r="J48" s="223"/>
      <c r="K48" s="233"/>
      <c r="L48" s="177"/>
      <c r="M48" s="178"/>
      <c r="N48" s="178"/>
      <c r="O48" s="178"/>
      <c r="P48" s="178"/>
      <c r="Q48" s="179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2.75" customHeight="1">
      <c r="A49" s="240" t="s">
        <v>52</v>
      </c>
      <c r="B49" s="237"/>
      <c r="C49" s="237"/>
      <c r="D49" s="237"/>
      <c r="E49" s="237"/>
      <c r="F49" s="238"/>
      <c r="G49" s="239"/>
      <c r="H49" s="222"/>
      <c r="I49" s="232"/>
      <c r="J49" s="223"/>
      <c r="K49" s="233"/>
      <c r="L49" s="177"/>
      <c r="M49" s="178"/>
      <c r="N49" s="178"/>
      <c r="O49" s="178"/>
      <c r="P49" s="178"/>
      <c r="Q49" s="179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2.75" customHeight="1">
      <c r="A50" s="241"/>
      <c r="B50" s="242"/>
      <c r="C50" s="242"/>
      <c r="D50" s="242"/>
      <c r="E50" s="242"/>
      <c r="F50" s="243"/>
      <c r="G50" s="244"/>
      <c r="H50" s="222"/>
      <c r="I50" s="232"/>
      <c r="J50" s="223"/>
      <c r="K50" s="233"/>
      <c r="L50" s="177"/>
      <c r="M50" s="178"/>
      <c r="N50" s="178"/>
      <c r="O50" s="178"/>
      <c r="P50" s="178"/>
      <c r="Q50" s="179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2.75" customHeight="1">
      <c r="A51" s="245"/>
      <c r="B51" s="33"/>
      <c r="C51" s="33"/>
      <c r="D51" s="33"/>
      <c r="E51" s="33"/>
      <c r="F51" s="33"/>
      <c r="G51" s="33"/>
      <c r="H51" s="246"/>
      <c r="I51" s="246"/>
      <c r="J51" s="247"/>
      <c r="K51" s="248"/>
      <c r="L51" s="177"/>
      <c r="M51" s="178"/>
      <c r="N51" s="178"/>
      <c r="O51" s="178"/>
      <c r="P51" s="178"/>
      <c r="Q51" s="179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2.75" customHeight="1">
      <c r="A52" s="249"/>
      <c r="B52" s="7"/>
      <c r="C52" s="7"/>
      <c r="D52" s="7"/>
      <c r="E52" s="7"/>
      <c r="F52" s="7"/>
      <c r="G52" s="7"/>
      <c r="H52" s="7"/>
      <c r="I52" s="7"/>
      <c r="J52" s="53"/>
      <c r="K52" s="250"/>
      <c r="L52" s="177"/>
      <c r="M52" s="178"/>
      <c r="N52" s="178"/>
      <c r="O52" s="178"/>
      <c r="P52" s="178"/>
      <c r="Q52" s="179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4.25" customHeight="1">
      <c r="A53" s="251" t="s">
        <v>53</v>
      </c>
      <c r="B53" s="7"/>
      <c r="C53" s="7"/>
      <c r="D53" s="7"/>
      <c r="E53" s="7"/>
      <c r="F53" s="7"/>
      <c r="G53" s="7"/>
      <c r="H53" s="7"/>
      <c r="I53" s="7"/>
      <c r="J53" s="53"/>
      <c r="K53" s="250"/>
      <c r="L53" s="177"/>
      <c r="M53" s="178"/>
      <c r="N53" s="178"/>
      <c r="O53" s="178"/>
      <c r="P53" s="178"/>
      <c r="Q53" s="179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252" t="s">
        <v>54</v>
      </c>
      <c r="B54" s="7"/>
      <c r="C54" s="7"/>
      <c r="D54" s="7"/>
      <c r="E54" s="7"/>
      <c r="F54" s="7"/>
      <c r="G54" s="7"/>
      <c r="H54" s="7"/>
      <c r="I54" s="7"/>
      <c r="J54" s="53"/>
      <c r="K54" s="250"/>
      <c r="L54" s="177"/>
      <c r="M54" s="178"/>
      <c r="N54" s="178"/>
      <c r="O54" s="178"/>
      <c r="P54" s="178"/>
      <c r="Q54" s="179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2.75" customHeight="1">
      <c r="A55" s="253"/>
      <c r="B55" s="7"/>
      <c r="C55" s="7"/>
      <c r="D55" s="7"/>
      <c r="E55" s="7"/>
      <c r="F55" s="7"/>
      <c r="G55" s="7"/>
      <c r="H55" s="7"/>
      <c r="I55" s="7"/>
      <c r="J55" s="53"/>
      <c r="K55" s="250"/>
      <c r="L55" s="177"/>
      <c r="M55" s="178"/>
      <c r="N55" s="178"/>
      <c r="O55" s="178"/>
      <c r="P55" s="178"/>
      <c r="Q55" s="179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254" t="s">
        <v>26</v>
      </c>
      <c r="B56" s="35"/>
      <c r="C56" s="35"/>
      <c r="D56" s="35"/>
      <c r="E56" s="35"/>
      <c r="F56" s="36"/>
      <c r="G56" s="255" t="s">
        <v>27</v>
      </c>
      <c r="H56" s="256"/>
      <c r="I56" s="256"/>
      <c r="J56" s="256"/>
      <c r="K56" s="257"/>
      <c r="L56" s="177"/>
      <c r="M56" s="178"/>
      <c r="N56" s="178"/>
      <c r="O56" s="178"/>
      <c r="P56" s="178"/>
      <c r="Q56" s="179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73.5" customHeight="1">
      <c r="A57" s="258" t="s">
        <v>28</v>
      </c>
      <c r="B57" s="259" t="s">
        <v>23</v>
      </c>
      <c r="C57" s="259" t="s">
        <v>29</v>
      </c>
      <c r="D57" s="259" t="s">
        <v>30</v>
      </c>
      <c r="E57" s="260" t="s">
        <v>31</v>
      </c>
      <c r="F57" s="102"/>
      <c r="G57" s="261" t="s">
        <v>23</v>
      </c>
      <c r="H57" s="262" t="s">
        <v>29</v>
      </c>
      <c r="I57" s="262" t="s">
        <v>30</v>
      </c>
      <c r="J57" s="263" t="s">
        <v>31</v>
      </c>
      <c r="K57" s="264" t="s">
        <v>32</v>
      </c>
      <c r="L57" s="265"/>
      <c r="M57" s="178"/>
      <c r="N57" s="178"/>
      <c r="O57" s="178"/>
      <c r="P57" s="178"/>
      <c r="Q57" s="179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2.75" customHeight="1">
      <c r="A58" s="266"/>
      <c r="B58" s="267"/>
      <c r="C58" s="268"/>
      <c r="D58" s="267"/>
      <c r="E58" s="269"/>
      <c r="F58" s="112"/>
      <c r="G58" s="270"/>
      <c r="H58" s="271"/>
      <c r="I58" s="271"/>
      <c r="J58" s="271"/>
      <c r="K58" s="272"/>
      <c r="L58" s="265"/>
      <c r="M58" s="178"/>
      <c r="N58" s="178"/>
      <c r="O58" s="178"/>
      <c r="P58" s="178"/>
      <c r="Q58" s="179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2.75" customHeight="1">
      <c r="A59" s="273"/>
      <c r="B59" s="274"/>
      <c r="C59" s="275"/>
      <c r="D59" s="274"/>
      <c r="E59" s="276"/>
      <c r="F59" s="120"/>
      <c r="G59" s="277"/>
      <c r="H59" s="278"/>
      <c r="I59" s="278"/>
      <c r="J59" s="278"/>
      <c r="K59" s="279"/>
      <c r="L59" s="265"/>
      <c r="M59" s="178"/>
      <c r="N59" s="178"/>
      <c r="O59" s="178"/>
      <c r="P59" s="178"/>
      <c r="Q59" s="179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2.75" customHeight="1">
      <c r="A60" s="280">
        <f t="shared" ref="A60:A73" si="8">A23</f>
        <v>1.85</v>
      </c>
      <c r="B60" s="275">
        <f t="shared" ref="B60:B71" si="9">G23</f>
        <v>0.8676508744</v>
      </c>
      <c r="C60" s="281">
        <f t="shared" ref="C60:C71" si="10">B23</f>
        <v>2</v>
      </c>
      <c r="D60" s="282">
        <f t="shared" ref="D60:D71" si="11">F23</f>
        <v>0.008764150247</v>
      </c>
      <c r="E60" s="283">
        <f t="shared" ref="E60:E71" si="12">SQRT(B60*(1-D60))</f>
        <v>0.9273870022</v>
      </c>
      <c r="G60" s="284"/>
      <c r="H60" s="285"/>
      <c r="I60" s="285"/>
      <c r="J60" s="285"/>
      <c r="K60" s="286"/>
      <c r="L60" s="265"/>
      <c r="M60" s="178"/>
      <c r="N60" s="178"/>
      <c r="O60" s="178"/>
      <c r="P60" s="178"/>
      <c r="Q60" s="179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2.75" customHeight="1">
      <c r="A61" s="280">
        <f t="shared" si="8"/>
        <v>1.88</v>
      </c>
      <c r="B61" s="275">
        <f t="shared" si="9"/>
        <v>2.672552842</v>
      </c>
      <c r="C61" s="281">
        <f t="shared" si="10"/>
        <v>1</v>
      </c>
      <c r="D61" s="282">
        <f t="shared" si="11"/>
        <v>0.02699548326</v>
      </c>
      <c r="E61" s="283">
        <f t="shared" si="12"/>
        <v>1.612577436</v>
      </c>
      <c r="F61" s="120"/>
      <c r="G61" s="287"/>
      <c r="H61" s="288"/>
      <c r="I61" s="278"/>
      <c r="J61" s="278"/>
      <c r="K61" s="279"/>
      <c r="L61" s="265"/>
      <c r="M61" s="178"/>
      <c r="N61" s="178"/>
      <c r="O61" s="178"/>
      <c r="P61" s="178"/>
      <c r="Q61" s="179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2.75" customHeight="1">
      <c r="A62" s="280">
        <f t="shared" si="8"/>
        <v>1.91</v>
      </c>
      <c r="B62" s="275">
        <f t="shared" si="9"/>
        <v>6.411120985</v>
      </c>
      <c r="C62" s="281">
        <f t="shared" si="10"/>
        <v>9</v>
      </c>
      <c r="D62" s="282">
        <f t="shared" si="11"/>
        <v>0.06475879783</v>
      </c>
      <c r="E62" s="283">
        <f t="shared" si="12"/>
        <v>2.448661777</v>
      </c>
      <c r="F62" s="120"/>
      <c r="G62" s="289">
        <f t="shared" ref="G62:I62" si="13">SUM(B60:B62)</f>
        <v>9.951324702</v>
      </c>
      <c r="H62" s="290">
        <f t="shared" si="13"/>
        <v>12</v>
      </c>
      <c r="I62" s="289">
        <f t="shared" si="13"/>
        <v>0.1005184313</v>
      </c>
      <c r="J62" s="291">
        <f t="shared" ref="J62:J68" si="15">SQRT(G62*(1-I62))</f>
        <v>2.991827728</v>
      </c>
      <c r="K62" s="292">
        <f t="shared" ref="K62:K68" si="16">((G62-H62)/J62)^2</f>
        <v>0.4688922947</v>
      </c>
      <c r="L62" s="265"/>
      <c r="M62" s="178"/>
      <c r="N62" s="178"/>
      <c r="O62" s="178"/>
      <c r="P62" s="178"/>
      <c r="Q62" s="179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2.75" customHeight="1">
      <c r="A63" s="280">
        <f t="shared" si="8"/>
        <v>1.94</v>
      </c>
      <c r="B63" s="275">
        <f t="shared" si="9"/>
        <v>11.97755086</v>
      </c>
      <c r="C63" s="281">
        <f t="shared" si="10"/>
        <v>14</v>
      </c>
      <c r="D63" s="282">
        <f t="shared" si="11"/>
        <v>0.1209853623</v>
      </c>
      <c r="E63" s="283">
        <f t="shared" si="12"/>
        <v>3.244756159</v>
      </c>
      <c r="F63" s="120"/>
      <c r="G63" s="289">
        <f t="shared" ref="G63:I63" si="14">B63</f>
        <v>11.97755086</v>
      </c>
      <c r="H63" s="290">
        <f t="shared" si="14"/>
        <v>14</v>
      </c>
      <c r="I63" s="289">
        <f t="shared" si="14"/>
        <v>0.1209853623</v>
      </c>
      <c r="J63" s="291">
        <f t="shared" si="15"/>
        <v>3.244756159</v>
      </c>
      <c r="K63" s="292">
        <f t="shared" si="16"/>
        <v>0.3885000555</v>
      </c>
      <c r="L63" s="265"/>
      <c r="M63" s="178"/>
      <c r="N63" s="178"/>
      <c r="O63" s="178"/>
      <c r="P63" s="178"/>
      <c r="Q63" s="179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2.75" customHeight="1">
      <c r="A64" s="280">
        <f t="shared" si="8"/>
        <v>1.97</v>
      </c>
      <c r="B64" s="275">
        <f t="shared" si="9"/>
        <v>17.42723367</v>
      </c>
      <c r="C64" s="281">
        <f t="shared" si="10"/>
        <v>18</v>
      </c>
      <c r="D64" s="282">
        <f t="shared" si="11"/>
        <v>0.1760326634</v>
      </c>
      <c r="E64" s="283">
        <f t="shared" si="12"/>
        <v>3.789389306</v>
      </c>
      <c r="F64" s="120"/>
      <c r="G64" s="289">
        <f t="shared" ref="G64:I64" si="17">B64</f>
        <v>17.42723367</v>
      </c>
      <c r="H64" s="290">
        <f t="shared" si="17"/>
        <v>18</v>
      </c>
      <c r="I64" s="289">
        <f t="shared" si="17"/>
        <v>0.1760326634</v>
      </c>
      <c r="J64" s="291">
        <f t="shared" si="15"/>
        <v>3.789389306</v>
      </c>
      <c r="K64" s="292">
        <f t="shared" si="16"/>
        <v>0.02284633299</v>
      </c>
      <c r="L64" s="265"/>
      <c r="M64" s="178"/>
      <c r="N64" s="178"/>
      <c r="O64" s="178"/>
      <c r="P64" s="178"/>
      <c r="Q64" s="179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2.75" customHeight="1">
      <c r="A65" s="280">
        <f t="shared" si="8"/>
        <v>2</v>
      </c>
      <c r="B65" s="275">
        <f t="shared" si="9"/>
        <v>19.74764288</v>
      </c>
      <c r="C65" s="281">
        <f t="shared" si="10"/>
        <v>18</v>
      </c>
      <c r="D65" s="282">
        <f t="shared" si="11"/>
        <v>0.1994711402</v>
      </c>
      <c r="E65" s="283">
        <f t="shared" si="12"/>
        <v>3.975997741</v>
      </c>
      <c r="F65" s="120"/>
      <c r="G65" s="289">
        <f t="shared" ref="G65:I65" si="18">B65</f>
        <v>19.74764288</v>
      </c>
      <c r="H65" s="290">
        <f t="shared" si="18"/>
        <v>18</v>
      </c>
      <c r="I65" s="289">
        <f t="shared" si="18"/>
        <v>0.1994711402</v>
      </c>
      <c r="J65" s="291">
        <f t="shared" si="15"/>
        <v>3.975997741</v>
      </c>
      <c r="K65" s="292">
        <f t="shared" si="16"/>
        <v>0.1932026709</v>
      </c>
      <c r="L65" s="265"/>
      <c r="M65" s="178"/>
      <c r="N65" s="178"/>
      <c r="O65" s="178"/>
      <c r="P65" s="178"/>
      <c r="Q65" s="179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2.75" customHeight="1">
      <c r="A66" s="280">
        <f t="shared" si="8"/>
        <v>2.03</v>
      </c>
      <c r="B66" s="275">
        <f t="shared" si="9"/>
        <v>17.42723367</v>
      </c>
      <c r="C66" s="281">
        <f t="shared" si="10"/>
        <v>14</v>
      </c>
      <c r="D66" s="282">
        <f t="shared" si="11"/>
        <v>0.1760326634</v>
      </c>
      <c r="E66" s="283">
        <f t="shared" si="12"/>
        <v>3.789389306</v>
      </c>
      <c r="F66" s="120"/>
      <c r="G66" s="289">
        <f t="shared" ref="G66:I66" si="19">B66</f>
        <v>17.42723367</v>
      </c>
      <c r="H66" s="290">
        <f t="shared" si="19"/>
        <v>14</v>
      </c>
      <c r="I66" s="289">
        <f t="shared" si="19"/>
        <v>0.1760326634</v>
      </c>
      <c r="J66" s="291">
        <f t="shared" si="15"/>
        <v>3.789389306</v>
      </c>
      <c r="K66" s="292">
        <f t="shared" si="16"/>
        <v>0.8179918608</v>
      </c>
      <c r="L66" s="265"/>
      <c r="M66" s="178"/>
      <c r="N66" s="178"/>
      <c r="O66" s="178"/>
      <c r="P66" s="178"/>
      <c r="Q66" s="179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2.75" customHeight="1">
      <c r="A67" s="280">
        <f t="shared" si="8"/>
        <v>2.06</v>
      </c>
      <c r="B67" s="275">
        <f t="shared" si="9"/>
        <v>11.97755086</v>
      </c>
      <c r="C67" s="281">
        <f t="shared" si="10"/>
        <v>11</v>
      </c>
      <c r="D67" s="282">
        <f t="shared" si="11"/>
        <v>0.1209853623</v>
      </c>
      <c r="E67" s="283">
        <f t="shared" si="12"/>
        <v>3.244756159</v>
      </c>
      <c r="F67" s="120"/>
      <c r="G67" s="289">
        <f t="shared" ref="G67:I67" si="20">B67</f>
        <v>11.97755086</v>
      </c>
      <c r="H67" s="290">
        <f t="shared" si="20"/>
        <v>11</v>
      </c>
      <c r="I67" s="289">
        <f t="shared" si="20"/>
        <v>0.1209853623</v>
      </c>
      <c r="J67" s="291">
        <f t="shared" si="15"/>
        <v>3.244756159</v>
      </c>
      <c r="K67" s="292">
        <f t="shared" si="16"/>
        <v>0.09076420259</v>
      </c>
      <c r="L67" s="265"/>
      <c r="M67" s="178"/>
      <c r="N67" s="178"/>
      <c r="O67" s="178"/>
      <c r="P67" s="178"/>
      <c r="Q67" s="179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2.75" customHeight="1">
      <c r="A68" s="280">
        <f t="shared" si="8"/>
        <v>2.09</v>
      </c>
      <c r="B68" s="275">
        <f t="shared" si="9"/>
        <v>6.411120985</v>
      </c>
      <c r="C68" s="281">
        <f t="shared" si="10"/>
        <v>9</v>
      </c>
      <c r="D68" s="282">
        <f t="shared" si="11"/>
        <v>0.06475879783</v>
      </c>
      <c r="E68" s="283">
        <f t="shared" si="12"/>
        <v>2.448661777</v>
      </c>
      <c r="F68" s="120"/>
      <c r="G68" s="289">
        <f>sum(B68:B71)</f>
        <v>10.1707012</v>
      </c>
      <c r="H68" s="290">
        <f>SUM(C68:C71)</f>
        <v>12</v>
      </c>
      <c r="I68" s="289">
        <f>sum(D68:D71)</f>
        <v>0.1027343555</v>
      </c>
      <c r="J68" s="291">
        <f t="shared" si="15"/>
        <v>3.020897344</v>
      </c>
      <c r="K68" s="292">
        <f t="shared" si="16"/>
        <v>0.3666885632</v>
      </c>
      <c r="L68" s="265"/>
      <c r="M68" s="178"/>
      <c r="N68" s="178"/>
      <c r="O68" s="178"/>
      <c r="P68" s="178"/>
      <c r="Q68" s="179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2.75" customHeight="1">
      <c r="A69" s="280">
        <f t="shared" si="8"/>
        <v>2.12</v>
      </c>
      <c r="B69" s="275">
        <f t="shared" si="9"/>
        <v>2.672552842</v>
      </c>
      <c r="C69" s="281">
        <f t="shared" si="10"/>
        <v>3</v>
      </c>
      <c r="D69" s="282">
        <f t="shared" si="11"/>
        <v>0.02699548326</v>
      </c>
      <c r="E69" s="283">
        <f t="shared" si="12"/>
        <v>1.612577436</v>
      </c>
      <c r="F69" s="120"/>
      <c r="G69" s="287"/>
      <c r="H69" s="288"/>
      <c r="I69" s="278"/>
      <c r="J69" s="278"/>
      <c r="K69" s="279"/>
      <c r="L69" s="265"/>
      <c r="M69" s="178"/>
      <c r="N69" s="178"/>
      <c r="O69" s="178"/>
      <c r="P69" s="178"/>
      <c r="Q69" s="179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2.75" customHeight="1">
      <c r="A70" s="280">
        <f t="shared" si="8"/>
        <v>2.15</v>
      </c>
      <c r="B70" s="275">
        <f t="shared" si="9"/>
        <v>0.8676508744</v>
      </c>
      <c r="C70" s="281">
        <f t="shared" si="10"/>
        <v>0</v>
      </c>
      <c r="D70" s="282">
        <f t="shared" si="11"/>
        <v>0.008764150247</v>
      </c>
      <c r="E70" s="283">
        <f t="shared" si="12"/>
        <v>0.9273870022</v>
      </c>
      <c r="F70" s="120"/>
      <c r="G70" s="287"/>
      <c r="H70" s="288"/>
      <c r="I70" s="278"/>
      <c r="J70" s="278"/>
      <c r="K70" s="279"/>
      <c r="L70" s="265"/>
      <c r="M70" s="178"/>
      <c r="N70" s="178"/>
      <c r="O70" s="178"/>
      <c r="P70" s="178"/>
      <c r="Q70" s="179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2.75" customHeight="1">
      <c r="A71" s="280">
        <f t="shared" si="8"/>
        <v>2.18</v>
      </c>
      <c r="B71" s="275">
        <f t="shared" si="9"/>
        <v>0.2193764964</v>
      </c>
      <c r="C71" s="281">
        <f t="shared" si="10"/>
        <v>0</v>
      </c>
      <c r="D71" s="282">
        <f t="shared" si="11"/>
        <v>0.002215924206</v>
      </c>
      <c r="E71" s="283">
        <f t="shared" si="12"/>
        <v>0.4678572161</v>
      </c>
      <c r="F71" s="120"/>
      <c r="G71" s="287"/>
      <c r="H71" s="288"/>
      <c r="I71" s="278"/>
      <c r="J71" s="278"/>
      <c r="K71" s="279"/>
      <c r="L71" s="265"/>
      <c r="M71" s="178"/>
      <c r="N71" s="178"/>
      <c r="O71" s="178"/>
      <c r="P71" s="178"/>
      <c r="Q71" s="179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2.75" customHeight="1">
      <c r="A72" s="280" t="str">
        <f t="shared" si="8"/>
        <v/>
      </c>
      <c r="B72" s="293"/>
      <c r="C72" s="275"/>
      <c r="D72" s="294"/>
      <c r="E72" s="295"/>
      <c r="F72" s="120"/>
      <c r="G72" s="287"/>
      <c r="H72" s="288"/>
      <c r="I72" s="278"/>
      <c r="J72" s="278"/>
      <c r="K72" s="279"/>
      <c r="L72" s="265"/>
      <c r="M72" s="178"/>
      <c r="N72" s="178"/>
      <c r="O72" s="178"/>
      <c r="P72" s="178"/>
      <c r="Q72" s="179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2.75" customHeight="1">
      <c r="A73" s="273" t="str">
        <f t="shared" si="8"/>
        <v/>
      </c>
      <c r="B73" s="274"/>
      <c r="C73" s="275"/>
      <c r="D73" s="274"/>
      <c r="E73" s="276"/>
      <c r="F73" s="120"/>
      <c r="G73" s="296"/>
      <c r="H73" s="296"/>
      <c r="I73" s="296"/>
      <c r="J73" s="278"/>
      <c r="K73" s="279"/>
      <c r="L73" s="265"/>
      <c r="M73" s="178"/>
      <c r="N73" s="178"/>
      <c r="O73" s="178"/>
      <c r="P73" s="178"/>
      <c r="Q73" s="179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3.5" customHeight="1">
      <c r="A74" s="297"/>
      <c r="B74" s="298"/>
      <c r="C74" s="299"/>
      <c r="D74" s="300"/>
      <c r="E74" s="301"/>
      <c r="F74" s="112"/>
      <c r="G74" s="302"/>
      <c r="H74" s="303"/>
      <c r="I74" s="303"/>
      <c r="J74" s="303"/>
      <c r="K74" s="304"/>
      <c r="L74" s="265"/>
      <c r="M74" s="178"/>
      <c r="N74" s="178"/>
      <c r="O74" s="178"/>
      <c r="P74" s="178"/>
      <c r="Q74" s="179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2.75" customHeight="1">
      <c r="A75" s="305"/>
      <c r="B75" s="306"/>
      <c r="C75" s="306"/>
      <c r="D75" s="306"/>
      <c r="E75" s="307"/>
      <c r="F75" s="308"/>
      <c r="G75" s="309"/>
      <c r="H75" s="310"/>
      <c r="I75" s="311"/>
      <c r="J75" s="312"/>
      <c r="K75" s="313"/>
      <c r="L75" s="177"/>
      <c r="M75" s="178"/>
      <c r="N75" s="178"/>
      <c r="O75" s="178"/>
      <c r="P75" s="178"/>
      <c r="Q75" s="179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3.5" customHeight="1">
      <c r="A76" s="314"/>
      <c r="B76" s="315"/>
      <c r="C76" s="315"/>
      <c r="D76" s="315"/>
      <c r="E76" s="316"/>
      <c r="F76" s="317" t="s">
        <v>38</v>
      </c>
      <c r="G76" s="318">
        <f>sum(K62:K68)</f>
        <v>2.348885981</v>
      </c>
      <c r="H76" s="319"/>
      <c r="I76" s="320"/>
      <c r="J76" s="321"/>
      <c r="K76" s="322"/>
      <c r="L76" s="177"/>
      <c r="M76" s="178"/>
      <c r="N76" s="178"/>
      <c r="O76" s="178"/>
      <c r="P76" s="178"/>
      <c r="Q76" s="179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2.75" customHeight="1">
      <c r="A77" s="32"/>
      <c r="B77" s="7"/>
      <c r="C77" s="7"/>
      <c r="D77" s="7"/>
      <c r="E77" s="323" t="s">
        <v>55</v>
      </c>
      <c r="F77" s="324" t="s">
        <v>39</v>
      </c>
      <c r="G77" s="325">
        <v>4.0</v>
      </c>
      <c r="H77" s="319"/>
      <c r="I77" s="320"/>
      <c r="J77" s="321"/>
      <c r="K77" s="322"/>
      <c r="L77" s="177"/>
      <c r="M77" s="178"/>
      <c r="N77" s="178"/>
      <c r="O77" s="178"/>
      <c r="P77" s="178"/>
      <c r="Q77" s="179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2.75" customHeight="1">
      <c r="A78" s="32"/>
      <c r="B78" s="7"/>
      <c r="C78" s="7"/>
      <c r="D78" s="7"/>
      <c r="E78" s="326"/>
      <c r="F78" s="324" t="s">
        <v>41</v>
      </c>
      <c r="G78" s="325">
        <v>0.05</v>
      </c>
      <c r="H78" s="319"/>
      <c r="I78" s="320"/>
      <c r="J78" s="321"/>
      <c r="K78" s="322"/>
      <c r="L78" s="177"/>
      <c r="M78" s="178"/>
      <c r="N78" s="178"/>
      <c r="O78" s="178"/>
      <c r="P78" s="178"/>
      <c r="Q78" s="179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3.5" customHeight="1">
      <c r="A79" s="32"/>
      <c r="B79" s="7"/>
      <c r="C79" s="7"/>
      <c r="D79" s="7"/>
      <c r="E79" s="326"/>
      <c r="F79" s="327" t="s">
        <v>42</v>
      </c>
      <c r="G79" s="328">
        <v>9.488</v>
      </c>
      <c r="H79" s="319"/>
      <c r="I79" s="320"/>
      <c r="J79" s="321"/>
      <c r="K79" s="322"/>
      <c r="L79" s="177"/>
      <c r="M79" s="178"/>
      <c r="N79" s="178"/>
      <c r="O79" s="178"/>
      <c r="P79" s="178"/>
      <c r="Q79" s="179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2.75" customHeight="1">
      <c r="A80" s="32"/>
      <c r="B80" s="7"/>
      <c r="C80" s="7"/>
      <c r="D80" s="7"/>
      <c r="E80" s="7"/>
      <c r="F80" s="329"/>
      <c r="G80" s="330"/>
      <c r="H80" s="331"/>
      <c r="I80" s="331"/>
      <c r="J80" s="332"/>
      <c r="K80" s="333"/>
      <c r="L80" s="177"/>
      <c r="M80" s="178"/>
      <c r="N80" s="178"/>
      <c r="O80" s="178"/>
      <c r="P80" s="178"/>
      <c r="Q80" s="179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2.75" customHeight="1">
      <c r="A81" s="334" t="s">
        <v>56</v>
      </c>
      <c r="B81" s="35"/>
      <c r="C81" s="35"/>
      <c r="D81" s="35"/>
      <c r="E81" s="35"/>
      <c r="F81" s="35"/>
      <c r="G81" s="35"/>
      <c r="H81" s="35"/>
      <c r="I81" s="35"/>
      <c r="J81" s="35"/>
      <c r="K81" s="335"/>
      <c r="L81" s="177"/>
      <c r="M81" s="178"/>
      <c r="N81" s="178"/>
      <c r="O81" s="178"/>
      <c r="P81" s="178"/>
      <c r="Q81" s="179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2.75" customHeight="1">
      <c r="A82" s="336"/>
      <c r="B82" s="337"/>
      <c r="C82" s="337"/>
      <c r="D82" s="337"/>
      <c r="E82" s="337"/>
      <c r="F82" s="337"/>
      <c r="G82" s="337"/>
      <c r="H82" s="337"/>
      <c r="I82" s="337"/>
      <c r="J82" s="337"/>
      <c r="K82" s="338"/>
      <c r="L82" s="177"/>
      <c r="M82" s="178"/>
      <c r="N82" s="178"/>
      <c r="O82" s="178"/>
      <c r="P82" s="178"/>
      <c r="Q82" s="179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2.75" customHeight="1">
      <c r="A83" s="339" t="s">
        <v>57</v>
      </c>
      <c r="B83" s="340"/>
      <c r="C83" s="341"/>
      <c r="D83" s="342"/>
      <c r="E83" s="342"/>
      <c r="F83" s="342"/>
      <c r="G83" s="342"/>
      <c r="H83" s="343"/>
      <c r="I83" s="343"/>
      <c r="J83" s="344"/>
      <c r="K83" s="345"/>
      <c r="L83" s="177"/>
      <c r="M83" s="178"/>
      <c r="N83" s="178"/>
      <c r="O83" s="178"/>
      <c r="P83" s="178"/>
      <c r="Q83" s="179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2.75" customHeight="1">
      <c r="A84" s="346"/>
      <c r="B84" s="347"/>
      <c r="C84" s="342"/>
      <c r="D84" s="342"/>
      <c r="E84" s="342"/>
      <c r="F84" s="342"/>
      <c r="G84" s="342"/>
      <c r="H84" s="343"/>
      <c r="I84" s="343"/>
      <c r="J84" s="344"/>
      <c r="K84" s="345"/>
      <c r="L84" s="177"/>
      <c r="M84" s="178"/>
      <c r="N84" s="178"/>
      <c r="O84" s="178"/>
      <c r="P84" s="178"/>
      <c r="Q84" s="179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2.75" customHeight="1">
      <c r="A85" s="348" t="s">
        <v>58</v>
      </c>
      <c r="B85" s="347"/>
      <c r="C85" s="342"/>
      <c r="D85" s="342"/>
      <c r="E85" s="342"/>
      <c r="F85" s="342"/>
      <c r="G85" s="342"/>
      <c r="H85" s="349"/>
      <c r="I85" s="349"/>
      <c r="J85" s="350"/>
      <c r="K85" s="351"/>
      <c r="L85" s="177"/>
      <c r="M85" s="178"/>
      <c r="N85" s="178"/>
      <c r="O85" s="178"/>
      <c r="P85" s="178"/>
      <c r="Q85" s="179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2.75" customHeight="1">
      <c r="A86" s="352"/>
      <c r="B86" s="353"/>
      <c r="C86" s="353"/>
      <c r="D86" s="353"/>
      <c r="E86" s="353"/>
      <c r="F86" s="353"/>
      <c r="G86" s="353"/>
      <c r="H86" s="353"/>
      <c r="I86" s="353"/>
      <c r="J86" s="354"/>
      <c r="K86" s="355"/>
      <c r="L86" s="177"/>
      <c r="M86" s="178"/>
      <c r="N86" s="178"/>
      <c r="O86" s="178"/>
      <c r="P86" s="178"/>
      <c r="Q86" s="179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2.75" customHeight="1">
      <c r="A87" s="356"/>
      <c r="B87" s="357"/>
      <c r="C87" s="357"/>
      <c r="D87" s="357"/>
      <c r="E87" s="357"/>
      <c r="F87" s="357"/>
      <c r="G87" s="357"/>
      <c r="H87" s="358"/>
      <c r="I87" s="358"/>
      <c r="J87" s="358"/>
      <c r="K87" s="358"/>
      <c r="L87" s="359"/>
      <c r="M87" s="178"/>
      <c r="N87" s="178"/>
      <c r="O87" s="178"/>
      <c r="P87" s="178"/>
      <c r="Q87" s="179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2.75" customHeight="1">
      <c r="A88" s="360"/>
      <c r="B88" s="361"/>
      <c r="C88" s="361"/>
      <c r="D88" s="361"/>
      <c r="E88" s="361"/>
      <c r="F88" s="361"/>
      <c r="G88" s="361"/>
      <c r="H88" s="362"/>
      <c r="I88" s="362"/>
      <c r="J88" s="362"/>
      <c r="K88" s="362"/>
      <c r="L88" s="359"/>
      <c r="M88" s="178"/>
      <c r="N88" s="178"/>
      <c r="O88" s="178"/>
      <c r="P88" s="178"/>
      <c r="Q88" s="179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8.75" customHeight="1">
      <c r="A89" s="363" t="s">
        <v>59</v>
      </c>
      <c r="B89" s="364"/>
      <c r="C89" s="364"/>
      <c r="D89" s="364"/>
      <c r="E89" s="364"/>
      <c r="F89" s="364"/>
      <c r="G89" s="364"/>
      <c r="H89" s="364"/>
      <c r="I89" s="364"/>
      <c r="J89" s="364"/>
      <c r="K89" s="365"/>
      <c r="L89" s="177"/>
      <c r="M89" s="178"/>
      <c r="N89" s="178"/>
      <c r="O89" s="178"/>
      <c r="P89" s="178"/>
      <c r="Q89" s="179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2.75" customHeight="1">
      <c r="A90" s="366"/>
      <c r="B90" s="342"/>
      <c r="C90" s="342"/>
      <c r="D90" s="342"/>
      <c r="E90" s="342"/>
      <c r="F90" s="342"/>
      <c r="G90" s="342"/>
      <c r="H90" s="343"/>
      <c r="I90" s="343"/>
      <c r="J90" s="344"/>
      <c r="K90" s="345"/>
      <c r="L90" s="177"/>
      <c r="M90" s="178"/>
      <c r="N90" s="178"/>
      <c r="O90" s="178"/>
      <c r="P90" s="178"/>
      <c r="Q90" s="179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367" t="s">
        <v>60</v>
      </c>
      <c r="B91" s="368"/>
      <c r="C91" s="369"/>
      <c r="D91" s="368"/>
      <c r="E91" s="368"/>
      <c r="F91" s="368"/>
      <c r="G91" s="368"/>
      <c r="H91" s="370"/>
      <c r="I91" s="370"/>
      <c r="J91" s="371"/>
      <c r="K91" s="372"/>
      <c r="L91" s="177"/>
      <c r="M91" s="178"/>
      <c r="N91" s="178"/>
      <c r="O91" s="178"/>
      <c r="P91" s="178"/>
      <c r="Q91" s="179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8.75" customHeight="1">
      <c r="A92" s="373" t="s">
        <v>61</v>
      </c>
      <c r="B92" s="374"/>
      <c r="C92" s="374"/>
      <c r="D92" s="374"/>
      <c r="E92" s="374"/>
      <c r="F92" s="374"/>
      <c r="G92" s="374"/>
      <c r="H92" s="375"/>
      <c r="I92" s="375"/>
      <c r="J92" s="376"/>
      <c r="K92" s="377"/>
      <c r="L92" s="177"/>
      <c r="M92" s="178"/>
      <c r="N92" s="178"/>
      <c r="O92" s="178"/>
      <c r="P92" s="178"/>
      <c r="Q92" s="179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2.75" customHeight="1">
      <c r="A93" s="366"/>
      <c r="B93" s="342"/>
      <c r="C93" s="342"/>
      <c r="D93" s="342"/>
      <c r="E93" s="342"/>
      <c r="F93" s="342"/>
      <c r="G93" s="342"/>
      <c r="H93" s="343"/>
      <c r="I93" s="343"/>
      <c r="J93" s="344"/>
      <c r="K93" s="345"/>
      <c r="L93" s="177"/>
      <c r="M93" s="178"/>
      <c r="N93" s="178"/>
      <c r="O93" s="178"/>
      <c r="P93" s="178"/>
      <c r="Q93" s="179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2.75" customHeight="1">
      <c r="A94" s="366"/>
      <c r="B94" s="342"/>
      <c r="C94" s="185" t="s">
        <v>3</v>
      </c>
      <c r="D94" s="378" t="s">
        <v>62</v>
      </c>
      <c r="E94" s="379">
        <v>2.0</v>
      </c>
      <c r="F94" s="23" t="s">
        <v>2</v>
      </c>
      <c r="G94" s="342"/>
      <c r="H94" s="343"/>
      <c r="I94" s="343"/>
      <c r="J94" s="344"/>
      <c r="K94" s="345"/>
      <c r="L94" s="177"/>
      <c r="M94" s="178"/>
      <c r="N94" s="178"/>
      <c r="O94" s="178"/>
      <c r="P94" s="178"/>
      <c r="Q94" s="179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2.75" customHeight="1">
      <c r="A95" s="366"/>
      <c r="B95" s="342"/>
      <c r="C95" s="185" t="s">
        <v>63</v>
      </c>
      <c r="D95" s="378" t="s">
        <v>62</v>
      </c>
      <c r="E95" s="379">
        <v>0.01</v>
      </c>
      <c r="F95" s="23" t="s">
        <v>2</v>
      </c>
      <c r="G95" s="380"/>
      <c r="H95" s="343"/>
      <c r="I95" s="343"/>
      <c r="J95" s="344"/>
      <c r="K95" s="345"/>
      <c r="L95" s="177"/>
      <c r="M95" s="178"/>
      <c r="N95" s="178"/>
      <c r="O95" s="178"/>
      <c r="P95" s="178"/>
      <c r="Q95" s="179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2.75" customHeight="1">
      <c r="A96" s="366"/>
      <c r="B96" s="342"/>
      <c r="C96" s="185" t="s">
        <v>64</v>
      </c>
      <c r="D96" s="378" t="s">
        <v>62</v>
      </c>
      <c r="E96" s="381">
        <v>2.008</v>
      </c>
      <c r="F96" s="23" t="s">
        <v>2</v>
      </c>
      <c r="G96" s="342"/>
      <c r="H96" s="343"/>
      <c r="I96" s="349"/>
      <c r="J96" s="382"/>
      <c r="K96" s="345"/>
      <c r="L96" s="177"/>
      <c r="M96" s="178"/>
      <c r="N96" s="178"/>
      <c r="O96" s="178"/>
      <c r="P96" s="178"/>
      <c r="Q96" s="179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2.75" customHeight="1">
      <c r="A97" s="366"/>
      <c r="B97" s="342"/>
      <c r="C97" s="383"/>
      <c r="D97" s="384"/>
      <c r="E97" s="385"/>
      <c r="F97" s="23"/>
      <c r="G97" s="342"/>
      <c r="H97" s="343"/>
      <c r="I97" s="349"/>
      <c r="J97" s="382"/>
      <c r="K97" s="345"/>
      <c r="L97" s="177"/>
      <c r="M97" s="178"/>
      <c r="N97" s="178"/>
      <c r="O97" s="178"/>
      <c r="P97" s="178"/>
      <c r="Q97" s="179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2.75" customHeight="1">
      <c r="A98" s="366"/>
      <c r="B98" s="342"/>
      <c r="C98" s="185" t="s">
        <v>41</v>
      </c>
      <c r="D98" s="378" t="s">
        <v>62</v>
      </c>
      <c r="E98" s="379">
        <v>0.05</v>
      </c>
      <c r="F98" s="23"/>
      <c r="G98" s="342"/>
      <c r="H98" s="343"/>
      <c r="I98" s="349"/>
      <c r="J98" s="382"/>
      <c r="K98" s="345"/>
      <c r="L98" s="177"/>
      <c r="M98" s="178"/>
      <c r="N98" s="178"/>
      <c r="O98" s="178"/>
      <c r="P98" s="178"/>
      <c r="Q98" s="179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2.75" customHeight="1">
      <c r="A99" s="366"/>
      <c r="B99" s="342"/>
      <c r="C99" s="185" t="s">
        <v>65</v>
      </c>
      <c r="D99" s="378" t="s">
        <v>62</v>
      </c>
      <c r="E99" s="379">
        <v>1.96</v>
      </c>
      <c r="F99" s="23"/>
      <c r="G99" s="342"/>
      <c r="H99" s="343"/>
      <c r="I99" s="349"/>
      <c r="J99" s="382"/>
      <c r="K99" s="345"/>
      <c r="L99" s="177"/>
      <c r="M99" s="178"/>
      <c r="N99" s="178"/>
      <c r="O99" s="178"/>
      <c r="P99" s="178"/>
      <c r="Q99" s="179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2.75" customHeight="1">
      <c r="A100" s="366"/>
      <c r="B100" s="342"/>
      <c r="C100" s="185" t="s">
        <v>66</v>
      </c>
      <c r="D100" s="378" t="s">
        <v>62</v>
      </c>
      <c r="E100" s="381">
        <f>ABS((E94-E96)/E95)</f>
        <v>0.8</v>
      </c>
      <c r="F100" s="23"/>
      <c r="G100" s="342"/>
      <c r="H100" s="343"/>
      <c r="I100" s="349"/>
      <c r="J100" s="382"/>
      <c r="K100" s="345"/>
      <c r="L100" s="177"/>
      <c r="M100" s="178"/>
      <c r="N100" s="178"/>
      <c r="O100" s="178"/>
      <c r="P100" s="178"/>
      <c r="Q100" s="179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366"/>
      <c r="B101" s="342"/>
      <c r="C101" s="185" t="s">
        <v>67</v>
      </c>
      <c r="D101" s="378" t="s">
        <v>62</v>
      </c>
      <c r="E101" s="381"/>
      <c r="F101" s="342"/>
      <c r="G101" s="23" t="s">
        <v>68</v>
      </c>
      <c r="H101" s="343"/>
      <c r="I101" s="23" t="s">
        <v>69</v>
      </c>
      <c r="J101" s="386"/>
      <c r="K101" s="345"/>
      <c r="L101" s="177"/>
      <c r="M101" s="178"/>
      <c r="N101" s="178"/>
      <c r="O101" s="178"/>
      <c r="P101" s="178"/>
      <c r="Q101" s="179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2.75" customHeight="1">
      <c r="A102" s="366"/>
      <c r="B102" s="342"/>
      <c r="C102" s="387"/>
      <c r="D102" s="387"/>
      <c r="E102" s="342"/>
      <c r="F102" s="342"/>
      <c r="G102" s="23" t="s">
        <v>70</v>
      </c>
      <c r="H102" s="343"/>
      <c r="I102" s="388" t="s">
        <v>70</v>
      </c>
      <c r="J102" s="389"/>
      <c r="K102" s="345"/>
      <c r="L102" s="177"/>
      <c r="M102" s="178"/>
      <c r="N102" s="178"/>
      <c r="O102" s="178"/>
      <c r="P102" s="178"/>
      <c r="Q102" s="179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2.75" customHeight="1">
      <c r="A103" s="366"/>
      <c r="B103" s="342"/>
      <c r="E103" s="342"/>
      <c r="F103" s="342"/>
      <c r="G103" s="23" t="s">
        <v>71</v>
      </c>
      <c r="H103" s="343"/>
      <c r="I103" s="390" t="s">
        <v>71</v>
      </c>
      <c r="J103" s="344"/>
      <c r="K103" s="345"/>
      <c r="L103" s="177"/>
      <c r="M103" s="178"/>
      <c r="N103" s="178"/>
      <c r="O103" s="178"/>
      <c r="P103" s="178"/>
      <c r="Q103" s="179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2.75" customHeight="1">
      <c r="A104" s="366"/>
      <c r="B104" s="342"/>
      <c r="C104" s="342"/>
      <c r="D104" s="342"/>
      <c r="E104" s="342"/>
      <c r="F104" s="342"/>
      <c r="G104" s="342"/>
      <c r="H104" s="349"/>
      <c r="I104" s="349"/>
      <c r="J104" s="350"/>
      <c r="K104" s="351"/>
      <c r="L104" s="177"/>
      <c r="M104" s="178"/>
      <c r="N104" s="178"/>
      <c r="O104" s="178"/>
      <c r="P104" s="178"/>
      <c r="Q104" s="179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2.75" customHeight="1">
      <c r="A105" s="334" t="s">
        <v>72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35"/>
      <c r="L105" s="177"/>
      <c r="M105" s="178"/>
      <c r="N105" s="178"/>
      <c r="O105" s="178"/>
      <c r="P105" s="178"/>
      <c r="Q105" s="179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2.75" customHeight="1">
      <c r="A106" s="336"/>
      <c r="B106" s="337"/>
      <c r="C106" s="337"/>
      <c r="D106" s="337"/>
      <c r="E106" s="337"/>
      <c r="F106" s="337"/>
      <c r="G106" s="337"/>
      <c r="H106" s="337"/>
      <c r="I106" s="337"/>
      <c r="J106" s="337"/>
      <c r="K106" s="338"/>
      <c r="L106" s="177"/>
      <c r="M106" s="178"/>
      <c r="N106" s="178"/>
      <c r="O106" s="178"/>
      <c r="P106" s="178"/>
      <c r="Q106" s="179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2.75" customHeight="1">
      <c r="A107" s="339" t="s">
        <v>57</v>
      </c>
      <c r="B107" s="347"/>
      <c r="C107" s="342"/>
      <c r="D107" s="342"/>
      <c r="E107" s="342"/>
      <c r="F107" s="342"/>
      <c r="G107" s="342"/>
      <c r="H107" s="343"/>
      <c r="I107" s="343"/>
      <c r="J107" s="344"/>
      <c r="K107" s="345"/>
      <c r="L107" s="177"/>
      <c r="M107" s="178"/>
      <c r="N107" s="178"/>
      <c r="O107" s="178"/>
      <c r="P107" s="178"/>
      <c r="Q107" s="179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2.75" customHeight="1">
      <c r="A108" s="346"/>
      <c r="B108" s="347"/>
      <c r="C108" s="342"/>
      <c r="D108" s="342"/>
      <c r="E108" s="342"/>
      <c r="F108" s="342"/>
      <c r="G108" s="342"/>
      <c r="H108" s="343"/>
      <c r="I108" s="343"/>
      <c r="J108" s="344"/>
      <c r="K108" s="345"/>
      <c r="L108" s="177"/>
      <c r="M108" s="178"/>
      <c r="N108" s="178"/>
      <c r="O108" s="178"/>
      <c r="P108" s="178"/>
      <c r="Q108" s="179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2.75" customHeight="1">
      <c r="A109" s="348" t="s">
        <v>58</v>
      </c>
      <c r="B109" s="347"/>
      <c r="C109" s="342"/>
      <c r="D109" s="342"/>
      <c r="E109" s="342"/>
      <c r="F109" s="342"/>
      <c r="G109" s="342"/>
      <c r="H109" s="343"/>
      <c r="I109" s="343"/>
      <c r="J109" s="344"/>
      <c r="K109" s="345"/>
      <c r="L109" s="177"/>
      <c r="M109" s="178"/>
      <c r="N109" s="178"/>
      <c r="O109" s="178"/>
      <c r="P109" s="178"/>
      <c r="Q109" s="179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2.75" customHeight="1">
      <c r="A110" s="391"/>
      <c r="B110" s="361"/>
      <c r="C110" s="361"/>
      <c r="D110" s="361"/>
      <c r="E110" s="361"/>
      <c r="F110" s="361"/>
      <c r="G110" s="361"/>
      <c r="H110" s="362"/>
      <c r="I110" s="362"/>
      <c r="J110" s="392"/>
      <c r="K110" s="393"/>
      <c r="L110" s="394"/>
      <c r="M110" s="395"/>
      <c r="N110" s="395"/>
      <c r="O110" s="395"/>
      <c r="P110" s="395"/>
      <c r="Q110" s="396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9.5" customHeight="1"/>
    <row r="112" ht="19.5" customHeight="1"/>
    <row r="113" ht="19.5" customHeight="1"/>
    <row r="114" ht="19.5" customHeight="1">
      <c r="D114" s="397"/>
    </row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  <row r="1003" ht="13.5" customHeight="1"/>
    <row r="1004" ht="13.5" customHeight="1"/>
    <row r="1005" ht="13.5" customHeight="1"/>
    <row r="1006" ht="13.5" customHeight="1"/>
    <row r="1007" ht="13.5" customHeight="1"/>
    <row r="1008" ht="13.5" customHeight="1"/>
    <row r="1009" ht="13.5" customHeight="1"/>
    <row r="1010" ht="13.5" customHeight="1"/>
    <row r="1011" ht="13.5" customHeight="1"/>
    <row r="1012" ht="13.5" customHeight="1"/>
    <row r="1013" ht="13.5" customHeight="1"/>
    <row r="1014" ht="13.5" customHeight="1"/>
    <row r="1015" ht="13.5" customHeight="1"/>
    <row r="1016" ht="13.5" customHeight="1"/>
    <row r="1017" ht="13.5" customHeight="1"/>
    <row r="1018" ht="13.5" customHeight="1"/>
    <row r="1019" ht="13.5" customHeight="1"/>
    <row r="1020" ht="13.5" customHeight="1"/>
  </sheetData>
  <mergeCells count="9">
    <mergeCell ref="A89:K89"/>
    <mergeCell ref="A105:K106"/>
    <mergeCell ref="A1:K1"/>
    <mergeCell ref="B3:E3"/>
    <mergeCell ref="A11:E15"/>
    <mergeCell ref="A43:D43"/>
    <mergeCell ref="A44:D44"/>
    <mergeCell ref="A56:F56"/>
    <mergeCell ref="A81:K82"/>
  </mergeCells>
  <printOptions/>
  <pageMargins bottom="0.984027777777778" footer="0.0" header="0.0" left="0.747916666666667" right="0.747916666666667" top="0.984027777777778"/>
  <pageSetup paperSize="9" orientation="portrait"/>
  <drawing r:id="rId1"/>
</worksheet>
</file>